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THESIS 2021-22\Research_Paper\SWETASREE DI\"/>
    </mc:Choice>
  </mc:AlternateContent>
  <xr:revisionPtr revIDLastSave="0" documentId="13_ncr:1_{F8688B56-771D-4F4C-BE76-F305A50BDF35}" xr6:coauthVersionLast="47" xr6:coauthVersionMax="47" xr10:uidLastSave="{00000000-0000-0000-0000-000000000000}"/>
  <bookViews>
    <workbookView xWindow="-108" yWindow="-108" windowWidth="23256" windowHeight="12576" tabRatio="857" activeTab="5" xr2:uid="{00000000-000D-0000-FFFF-FFFF00000000}"/>
  </bookViews>
  <sheets>
    <sheet name="RMSE" sheetId="17" r:id="rId1"/>
    <sheet name="TILPARA" sheetId="1" r:id="rId2"/>
    <sheet name="SURI" sheetId="2" r:id="rId3"/>
    <sheet name="SAINTHIA" sheetId="3" r:id="rId4"/>
    <sheet name="JAMA" sheetId="4" r:id="rId5"/>
    <sheet name="MAHARO" sheetId="5" r:id="rId6"/>
    <sheet name="DUMKA" sheetId="6" r:id="rId7"/>
    <sheet name="MASSANJORE" sheetId="7" r:id="rId8"/>
    <sheet name="KUNDAHIT" sheetId="8" r:id="rId9"/>
    <sheet name="KULTORE" sheetId="9" r:id="rId10"/>
    <sheet name="SHYAMBATI" sheetId="10" r:id="rId11"/>
    <sheet name="SEKHAMPORE" sheetId="11" r:id="rId12"/>
    <sheet name="KIRNAHAR" sheetId="12" r:id="rId13"/>
    <sheet name="NARAYANPUR" sheetId="13" r:id="rId14"/>
    <sheet name="KANDI" sheetId="14" r:id="rId15"/>
    <sheet name="SALAR" sheetId="15" r:id="rId16"/>
    <sheet name="BHARATPUR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1" i="17" l="1"/>
  <c r="J547" i="17"/>
  <c r="J546" i="17"/>
  <c r="J545" i="17"/>
  <c r="J544" i="17"/>
  <c r="C544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" i="17"/>
  <c r="J4" i="17" s="1"/>
  <c r="I58" i="15" l="1"/>
  <c r="J58" i="15" s="1"/>
  <c r="M56" i="15"/>
  <c r="C56" i="15"/>
  <c r="I55" i="15"/>
  <c r="J55" i="15" s="1"/>
  <c r="C55" i="15"/>
  <c r="M54" i="15"/>
  <c r="N54" i="15" s="1"/>
  <c r="O53" i="15"/>
  <c r="P53" i="15" s="1"/>
  <c r="G53" i="15"/>
  <c r="H53" i="15" s="1"/>
  <c r="I52" i="15"/>
  <c r="J52" i="15" s="1"/>
  <c r="C51" i="15"/>
  <c r="O50" i="15"/>
  <c r="P50" i="15" s="1"/>
  <c r="G50" i="15"/>
  <c r="H50" i="15" s="1"/>
  <c r="X39" i="15"/>
  <c r="W39" i="15"/>
  <c r="V39" i="15"/>
  <c r="U39" i="15"/>
  <c r="T39" i="15"/>
  <c r="S39" i="15"/>
  <c r="R39" i="15"/>
  <c r="X38" i="15"/>
  <c r="W38" i="15"/>
  <c r="O58" i="15" s="1"/>
  <c r="P58" i="15" s="1"/>
  <c r="V38" i="15"/>
  <c r="U38" i="15"/>
  <c r="M53" i="15" s="1"/>
  <c r="N53" i="15" s="1"/>
  <c r="T38" i="15"/>
  <c r="K51" i="15" s="1"/>
  <c r="L51" i="15" s="1"/>
  <c r="S38" i="15"/>
  <c r="I57" i="15" s="1"/>
  <c r="J57" i="15" s="1"/>
  <c r="R38" i="15"/>
  <c r="G58" i="15" s="1"/>
  <c r="H58" i="15" s="1"/>
  <c r="L4" i="15"/>
  <c r="M4" i="15"/>
  <c r="L5" i="15"/>
  <c r="M5" i="15"/>
  <c r="L6" i="15"/>
  <c r="M6" i="15"/>
  <c r="L7" i="15"/>
  <c r="M7" i="15"/>
  <c r="L8" i="15"/>
  <c r="M8" i="15"/>
  <c r="L9" i="15"/>
  <c r="M9" i="15"/>
  <c r="L10" i="15"/>
  <c r="M10" i="15"/>
  <c r="L11" i="15"/>
  <c r="M11" i="15"/>
  <c r="L12" i="15"/>
  <c r="M12" i="15"/>
  <c r="L13" i="15"/>
  <c r="M13" i="15"/>
  <c r="L14" i="15"/>
  <c r="M14" i="15"/>
  <c r="M46" i="15" s="1"/>
  <c r="L15" i="15"/>
  <c r="M15" i="15"/>
  <c r="L16" i="15"/>
  <c r="M16" i="15"/>
  <c r="L17" i="15"/>
  <c r="M17" i="15"/>
  <c r="L18" i="15"/>
  <c r="M18" i="15"/>
  <c r="L19" i="15"/>
  <c r="M19" i="15"/>
  <c r="L20" i="15"/>
  <c r="M20" i="15"/>
  <c r="L21" i="15"/>
  <c r="M21" i="15"/>
  <c r="L22" i="15"/>
  <c r="M22" i="15"/>
  <c r="L23" i="15"/>
  <c r="M23" i="15"/>
  <c r="L24" i="15"/>
  <c r="M24" i="15"/>
  <c r="L25" i="15"/>
  <c r="M25" i="15"/>
  <c r="L26" i="15"/>
  <c r="M26" i="15"/>
  <c r="L27" i="15"/>
  <c r="M27" i="15"/>
  <c r="L28" i="15"/>
  <c r="M28" i="15"/>
  <c r="L29" i="15"/>
  <c r="M29" i="15"/>
  <c r="L30" i="15"/>
  <c r="M30" i="15"/>
  <c r="L31" i="15"/>
  <c r="M31" i="15"/>
  <c r="L32" i="15"/>
  <c r="M32" i="15"/>
  <c r="L33" i="15"/>
  <c r="M33" i="15"/>
  <c r="L34" i="15"/>
  <c r="M34" i="15"/>
  <c r="L35" i="15"/>
  <c r="M35" i="15"/>
  <c r="L36" i="15"/>
  <c r="M36" i="15"/>
  <c r="L37" i="15"/>
  <c r="M37" i="15"/>
  <c r="L38" i="15"/>
  <c r="M38" i="15"/>
  <c r="L39" i="15"/>
  <c r="M39" i="15"/>
  <c r="L40" i="15"/>
  <c r="M40" i="15"/>
  <c r="L41" i="15"/>
  <c r="M41" i="15"/>
  <c r="L42" i="15"/>
  <c r="M42" i="15"/>
  <c r="L43" i="15"/>
  <c r="M43" i="15"/>
  <c r="L44" i="15"/>
  <c r="M44" i="15"/>
  <c r="M3" i="15"/>
  <c r="M45" i="15" s="1"/>
  <c r="L3" i="15"/>
  <c r="L45" i="15" s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3" i="15"/>
  <c r="I58" i="13"/>
  <c r="J58" i="13" s="1"/>
  <c r="K57" i="13"/>
  <c r="L57" i="13" s="1"/>
  <c r="C56" i="13"/>
  <c r="K55" i="13"/>
  <c r="L55" i="13" s="1"/>
  <c r="C55" i="13"/>
  <c r="O54" i="13"/>
  <c r="P54" i="13" s="1"/>
  <c r="G54" i="13"/>
  <c r="H54" i="13" s="1"/>
  <c r="I53" i="13"/>
  <c r="J53" i="13" s="1"/>
  <c r="K52" i="13"/>
  <c r="L52" i="13" s="1"/>
  <c r="C51" i="13"/>
  <c r="I50" i="13"/>
  <c r="J50" i="13" s="1"/>
  <c r="X39" i="13"/>
  <c r="W39" i="13"/>
  <c r="V39" i="13"/>
  <c r="U39" i="13"/>
  <c r="T39" i="13"/>
  <c r="S39" i="13"/>
  <c r="R39" i="13"/>
  <c r="X38" i="13"/>
  <c r="W38" i="13"/>
  <c r="O58" i="13" s="1"/>
  <c r="P58" i="13" s="1"/>
  <c r="V38" i="13"/>
  <c r="U38" i="13"/>
  <c r="T38" i="13"/>
  <c r="K56" i="13" s="1"/>
  <c r="L56" i="13" s="1"/>
  <c r="S38" i="13"/>
  <c r="I57" i="13" s="1"/>
  <c r="J57" i="13" s="1"/>
  <c r="R38" i="13"/>
  <c r="G58" i="13" s="1"/>
  <c r="H58" i="13" s="1"/>
  <c r="L4" i="13"/>
  <c r="L45" i="13" s="1"/>
  <c r="M4" i="13"/>
  <c r="L5" i="13"/>
  <c r="M5" i="13"/>
  <c r="L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L16" i="13"/>
  <c r="M16" i="13"/>
  <c r="L17" i="13"/>
  <c r="M17" i="13"/>
  <c r="L18" i="13"/>
  <c r="M18" i="13"/>
  <c r="L19" i="13"/>
  <c r="M19" i="13"/>
  <c r="L20" i="13"/>
  <c r="M20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L27" i="13"/>
  <c r="M27" i="13"/>
  <c r="L28" i="13"/>
  <c r="M28" i="13"/>
  <c r="L29" i="13"/>
  <c r="M29" i="13"/>
  <c r="L30" i="13"/>
  <c r="M30" i="13"/>
  <c r="L31" i="13"/>
  <c r="M31" i="13"/>
  <c r="L32" i="13"/>
  <c r="M32" i="13"/>
  <c r="L33" i="13"/>
  <c r="M33" i="13"/>
  <c r="L34" i="13"/>
  <c r="M34" i="13"/>
  <c r="L35" i="13"/>
  <c r="M35" i="13"/>
  <c r="L36" i="13"/>
  <c r="M36" i="13"/>
  <c r="L37" i="13"/>
  <c r="M37" i="13"/>
  <c r="L38" i="13"/>
  <c r="M38" i="13"/>
  <c r="L39" i="13"/>
  <c r="M39" i="13"/>
  <c r="L40" i="13"/>
  <c r="M40" i="13"/>
  <c r="L41" i="13"/>
  <c r="M41" i="13"/>
  <c r="L42" i="13"/>
  <c r="M42" i="13"/>
  <c r="L43" i="13"/>
  <c r="M43" i="13"/>
  <c r="L44" i="13"/>
  <c r="M44" i="13"/>
  <c r="M3" i="13"/>
  <c r="M45" i="13" s="1"/>
  <c r="L3" i="13"/>
  <c r="X39" i="16"/>
  <c r="W39" i="16"/>
  <c r="V39" i="16"/>
  <c r="U39" i="16"/>
  <c r="T39" i="16"/>
  <c r="S39" i="16"/>
  <c r="R39" i="16"/>
  <c r="X38" i="16"/>
  <c r="W38" i="16"/>
  <c r="V38" i="16"/>
  <c r="U38" i="16"/>
  <c r="M58" i="16" s="1"/>
  <c r="N58" i="16" s="1"/>
  <c r="T38" i="16"/>
  <c r="K58" i="16" s="1"/>
  <c r="L58" i="16" s="1"/>
  <c r="S38" i="16"/>
  <c r="I50" i="16" s="1"/>
  <c r="J50" i="16" s="1"/>
  <c r="R38" i="16"/>
  <c r="G58" i="16"/>
  <c r="H58" i="16" s="1"/>
  <c r="I57" i="16"/>
  <c r="J57" i="16" s="1"/>
  <c r="G57" i="16"/>
  <c r="H57" i="16" s="1"/>
  <c r="G56" i="16"/>
  <c r="C56" i="16"/>
  <c r="M55" i="16"/>
  <c r="N55" i="16" s="1"/>
  <c r="G55" i="16"/>
  <c r="H55" i="16" s="1"/>
  <c r="C55" i="16"/>
  <c r="O54" i="16"/>
  <c r="P54" i="16" s="1"/>
  <c r="M54" i="16"/>
  <c r="N54" i="16" s="1"/>
  <c r="G54" i="16"/>
  <c r="H54" i="16" s="1"/>
  <c r="M53" i="16"/>
  <c r="N53" i="16" s="1"/>
  <c r="G53" i="16"/>
  <c r="H53" i="16" s="1"/>
  <c r="M52" i="16"/>
  <c r="N52" i="16" s="1"/>
  <c r="G52" i="16"/>
  <c r="H52" i="16" s="1"/>
  <c r="M51" i="16"/>
  <c r="G51" i="16"/>
  <c r="C51" i="16"/>
  <c r="M50" i="16"/>
  <c r="N50" i="16" s="1"/>
  <c r="K50" i="16"/>
  <c r="L50" i="16" s="1"/>
  <c r="G50" i="16"/>
  <c r="H50" i="16" s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3" i="16"/>
  <c r="L4" i="16"/>
  <c r="L45" i="16" s="1"/>
  <c r="M4" i="16"/>
  <c r="L5" i="16"/>
  <c r="M5" i="16"/>
  <c r="L6" i="16"/>
  <c r="M6" i="16"/>
  <c r="L7" i="16"/>
  <c r="M7" i="16"/>
  <c r="L8" i="16"/>
  <c r="M8" i="16"/>
  <c r="L9" i="16"/>
  <c r="M9" i="16"/>
  <c r="L10" i="16"/>
  <c r="M10" i="16"/>
  <c r="L11" i="16"/>
  <c r="M11" i="16"/>
  <c r="L12" i="16"/>
  <c r="M12" i="16"/>
  <c r="L13" i="16"/>
  <c r="M13" i="16"/>
  <c r="L14" i="16"/>
  <c r="M14" i="16"/>
  <c r="L15" i="16"/>
  <c r="M15" i="16"/>
  <c r="L16" i="16"/>
  <c r="M16" i="16"/>
  <c r="L17" i="16"/>
  <c r="M17" i="16"/>
  <c r="L18" i="16"/>
  <c r="M18" i="16"/>
  <c r="L19" i="16"/>
  <c r="M19" i="16"/>
  <c r="L20" i="16"/>
  <c r="M20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L30" i="16"/>
  <c r="M30" i="16"/>
  <c r="L31" i="16"/>
  <c r="M31" i="16"/>
  <c r="L32" i="16"/>
  <c r="M32" i="16"/>
  <c r="L33" i="16"/>
  <c r="M33" i="16"/>
  <c r="L34" i="16"/>
  <c r="M34" i="16"/>
  <c r="L35" i="16"/>
  <c r="M35" i="16"/>
  <c r="L36" i="16"/>
  <c r="M36" i="16"/>
  <c r="L37" i="16"/>
  <c r="M37" i="16"/>
  <c r="L38" i="16"/>
  <c r="M38" i="16"/>
  <c r="L39" i="16"/>
  <c r="M39" i="16"/>
  <c r="L40" i="16"/>
  <c r="M40" i="16"/>
  <c r="L41" i="16"/>
  <c r="M41" i="16"/>
  <c r="L42" i="16"/>
  <c r="M42" i="16"/>
  <c r="L43" i="16"/>
  <c r="M43" i="16"/>
  <c r="L44" i="16"/>
  <c r="M44" i="16"/>
  <c r="M3" i="16"/>
  <c r="M45" i="16" s="1"/>
  <c r="L3" i="16"/>
  <c r="G50" i="14"/>
  <c r="H50" i="14" s="1"/>
  <c r="X39" i="14"/>
  <c r="W39" i="14"/>
  <c r="V39" i="14"/>
  <c r="U39" i="14"/>
  <c r="T39" i="14"/>
  <c r="S39" i="14"/>
  <c r="R39" i="14"/>
  <c r="X38" i="14"/>
  <c r="W38" i="14"/>
  <c r="V38" i="14"/>
  <c r="U38" i="14"/>
  <c r="M50" i="14" s="1"/>
  <c r="N50" i="14" s="1"/>
  <c r="T38" i="14"/>
  <c r="K58" i="14" s="1"/>
  <c r="L58" i="14" s="1"/>
  <c r="S38" i="14"/>
  <c r="R38" i="14"/>
  <c r="M58" i="14"/>
  <c r="N58" i="14" s="1"/>
  <c r="I58" i="14"/>
  <c r="J58" i="14" s="1"/>
  <c r="G58" i="14"/>
  <c r="H58" i="14" s="1"/>
  <c r="M57" i="14"/>
  <c r="N57" i="14" s="1"/>
  <c r="I57" i="14"/>
  <c r="J57" i="14" s="1"/>
  <c r="G57" i="14"/>
  <c r="H57" i="14" s="1"/>
  <c r="M56" i="14"/>
  <c r="I56" i="14"/>
  <c r="J56" i="14" s="1"/>
  <c r="G56" i="14"/>
  <c r="C56" i="14"/>
  <c r="M55" i="14"/>
  <c r="K55" i="14"/>
  <c r="G55" i="14"/>
  <c r="C55" i="14"/>
  <c r="N55" i="14" s="1"/>
  <c r="M54" i="14"/>
  <c r="N54" i="14" s="1"/>
  <c r="K54" i="14"/>
  <c r="L54" i="14" s="1"/>
  <c r="I54" i="14"/>
  <c r="J54" i="14" s="1"/>
  <c r="G54" i="14"/>
  <c r="H54" i="14" s="1"/>
  <c r="M53" i="14"/>
  <c r="N53" i="14" s="1"/>
  <c r="I53" i="14"/>
  <c r="J53" i="14" s="1"/>
  <c r="G53" i="14"/>
  <c r="H53" i="14" s="1"/>
  <c r="M52" i="14"/>
  <c r="N52" i="14" s="1"/>
  <c r="K52" i="14"/>
  <c r="L52" i="14" s="1"/>
  <c r="G52" i="14"/>
  <c r="H52" i="14" s="1"/>
  <c r="M51" i="14"/>
  <c r="N51" i="14" s="1"/>
  <c r="G51" i="14"/>
  <c r="C51" i="14"/>
  <c r="O50" i="14"/>
  <c r="P50" i="14" s="1"/>
  <c r="L4" i="14"/>
  <c r="M4" i="14"/>
  <c r="L5" i="14"/>
  <c r="M5" i="14"/>
  <c r="L6" i="14"/>
  <c r="M6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L38" i="14"/>
  <c r="M38" i="14"/>
  <c r="L39" i="14"/>
  <c r="M39" i="14"/>
  <c r="L40" i="14"/>
  <c r="M40" i="14"/>
  <c r="L41" i="14"/>
  <c r="M41" i="14"/>
  <c r="L42" i="14"/>
  <c r="M42" i="14"/>
  <c r="L43" i="14"/>
  <c r="L46" i="14" s="1"/>
  <c r="M43" i="14"/>
  <c r="L44" i="14"/>
  <c r="M44" i="14"/>
  <c r="M3" i="14"/>
  <c r="L3" i="14"/>
  <c r="L45" i="14" s="1"/>
  <c r="Z40" i="8"/>
  <c r="Y40" i="8"/>
  <c r="X40" i="8"/>
  <c r="W40" i="8"/>
  <c r="V40" i="8"/>
  <c r="U40" i="8"/>
  <c r="T40" i="8"/>
  <c r="Z39" i="8"/>
  <c r="Y39" i="8"/>
  <c r="O55" i="8" s="1"/>
  <c r="P55" i="8" s="1"/>
  <c r="X39" i="8"/>
  <c r="W39" i="8"/>
  <c r="V39" i="8"/>
  <c r="K58" i="8" s="1"/>
  <c r="L58" i="8" s="1"/>
  <c r="U39" i="8"/>
  <c r="I53" i="8" s="1"/>
  <c r="J53" i="8" s="1"/>
  <c r="T39" i="8"/>
  <c r="G54" i="8" s="1"/>
  <c r="H54" i="8" s="1"/>
  <c r="O58" i="8"/>
  <c r="P58" i="8" s="1"/>
  <c r="I58" i="8"/>
  <c r="J58" i="8" s="1"/>
  <c r="G58" i="8"/>
  <c r="H58" i="8" s="1"/>
  <c r="O57" i="8"/>
  <c r="P57" i="8" s="1"/>
  <c r="I57" i="8"/>
  <c r="J57" i="8" s="1"/>
  <c r="G57" i="8"/>
  <c r="H57" i="8" s="1"/>
  <c r="O56" i="8"/>
  <c r="P56" i="8" s="1"/>
  <c r="I56" i="8"/>
  <c r="G56" i="8"/>
  <c r="C56" i="8"/>
  <c r="I55" i="8"/>
  <c r="J55" i="8" s="1"/>
  <c r="G55" i="8"/>
  <c r="H55" i="8" s="1"/>
  <c r="C55" i="8"/>
  <c r="O54" i="8"/>
  <c r="P54" i="8" s="1"/>
  <c r="I54" i="8"/>
  <c r="J54" i="8" s="1"/>
  <c r="O53" i="8"/>
  <c r="P53" i="8" s="1"/>
  <c r="K53" i="8"/>
  <c r="L53" i="8" s="1"/>
  <c r="O52" i="8"/>
  <c r="P52" i="8" s="1"/>
  <c r="M52" i="8"/>
  <c r="N52" i="8" s="1"/>
  <c r="O51" i="8"/>
  <c r="M51" i="8"/>
  <c r="N51" i="8" s="1"/>
  <c r="C51" i="8"/>
  <c r="O50" i="8"/>
  <c r="P50" i="8" s="1"/>
  <c r="K50" i="8"/>
  <c r="L50" i="8" s="1"/>
  <c r="I50" i="8"/>
  <c r="J50" i="8" s="1"/>
  <c r="G50" i="8"/>
  <c r="H50" i="8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L4" i="8"/>
  <c r="M4" i="8"/>
  <c r="L5" i="8"/>
  <c r="L46" i="8" s="1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M3" i="8"/>
  <c r="L3" i="8"/>
  <c r="H3" i="8"/>
  <c r="C55" i="7"/>
  <c r="C56" i="7"/>
  <c r="C51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M3" i="7"/>
  <c r="M45" i="7" s="1"/>
  <c r="L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3" i="7"/>
  <c r="C56" i="6"/>
  <c r="C55" i="6"/>
  <c r="C51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M3" i="6"/>
  <c r="L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3" i="6"/>
  <c r="C56" i="5"/>
  <c r="C55" i="5"/>
  <c r="C51" i="5"/>
  <c r="L44" i="5"/>
  <c r="M44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M3" i="5"/>
  <c r="L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3" i="5"/>
  <c r="K58" i="11"/>
  <c r="L58" i="11" s="1"/>
  <c r="I58" i="11"/>
  <c r="J58" i="11" s="1"/>
  <c r="K57" i="11"/>
  <c r="L57" i="11" s="1"/>
  <c r="O56" i="11"/>
  <c r="C56" i="11"/>
  <c r="K55" i="11"/>
  <c r="I55" i="11"/>
  <c r="C55" i="11"/>
  <c r="O54" i="11"/>
  <c r="P54" i="11" s="1"/>
  <c r="O53" i="11"/>
  <c r="P53" i="11" s="1"/>
  <c r="J53" i="11"/>
  <c r="I53" i="11"/>
  <c r="K52" i="11"/>
  <c r="L52" i="11" s="1"/>
  <c r="O51" i="11"/>
  <c r="P51" i="11" s="1"/>
  <c r="C51" i="11"/>
  <c r="K50" i="11"/>
  <c r="L50" i="11" s="1"/>
  <c r="I50" i="11"/>
  <c r="J50" i="11" s="1"/>
  <c r="X39" i="11"/>
  <c r="W39" i="11"/>
  <c r="V39" i="11"/>
  <c r="U39" i="11"/>
  <c r="T39" i="11"/>
  <c r="S39" i="11"/>
  <c r="R39" i="11"/>
  <c r="X38" i="11"/>
  <c r="W38" i="11"/>
  <c r="O58" i="11" s="1"/>
  <c r="P58" i="11" s="1"/>
  <c r="V38" i="11"/>
  <c r="U38" i="11"/>
  <c r="T38" i="11"/>
  <c r="K56" i="11" s="1"/>
  <c r="S38" i="11"/>
  <c r="I57" i="11" s="1"/>
  <c r="J57" i="11" s="1"/>
  <c r="R38" i="11"/>
  <c r="K45" i="11"/>
  <c r="K4" i="11"/>
  <c r="L4" i="11"/>
  <c r="K5" i="11"/>
  <c r="L5" i="11"/>
  <c r="L46" i="11" s="1"/>
  <c r="K6" i="11"/>
  <c r="L6" i="11"/>
  <c r="K7" i="11"/>
  <c r="L7" i="11"/>
  <c r="K8" i="11"/>
  <c r="L8" i="11"/>
  <c r="K9" i="11"/>
  <c r="L9" i="11"/>
  <c r="K10" i="11"/>
  <c r="L10" i="11"/>
  <c r="K11" i="11"/>
  <c r="L11" i="11"/>
  <c r="K12" i="11"/>
  <c r="L12" i="11"/>
  <c r="K13" i="11"/>
  <c r="L13" i="11"/>
  <c r="K14" i="11"/>
  <c r="L14" i="11"/>
  <c r="K15" i="11"/>
  <c r="L15" i="11"/>
  <c r="K16" i="11"/>
  <c r="L16" i="11"/>
  <c r="K17" i="11"/>
  <c r="L17" i="11"/>
  <c r="K18" i="11"/>
  <c r="L18" i="11"/>
  <c r="K19" i="11"/>
  <c r="L19" i="11"/>
  <c r="K20" i="11"/>
  <c r="L20" i="11"/>
  <c r="K21" i="11"/>
  <c r="L21" i="11"/>
  <c r="K22" i="11"/>
  <c r="L22" i="11"/>
  <c r="K23" i="11"/>
  <c r="L23" i="11"/>
  <c r="K24" i="11"/>
  <c r="L24" i="11"/>
  <c r="K25" i="11"/>
  <c r="L25" i="11"/>
  <c r="K26" i="11"/>
  <c r="L26" i="11"/>
  <c r="K27" i="11"/>
  <c r="L27" i="11"/>
  <c r="K28" i="11"/>
  <c r="L28" i="11"/>
  <c r="K29" i="11"/>
  <c r="L29" i="11"/>
  <c r="K30" i="11"/>
  <c r="L30" i="11"/>
  <c r="K31" i="11"/>
  <c r="L31" i="11"/>
  <c r="K32" i="11"/>
  <c r="L32" i="11"/>
  <c r="K33" i="11"/>
  <c r="L33" i="11"/>
  <c r="K34" i="11"/>
  <c r="L34" i="11"/>
  <c r="K35" i="11"/>
  <c r="L35" i="11"/>
  <c r="K36" i="11"/>
  <c r="L36" i="11"/>
  <c r="K37" i="11"/>
  <c r="L37" i="11"/>
  <c r="K38" i="11"/>
  <c r="L38" i="11"/>
  <c r="K39" i="11"/>
  <c r="L39" i="11"/>
  <c r="K40" i="11"/>
  <c r="L40" i="11"/>
  <c r="K41" i="11"/>
  <c r="L41" i="11"/>
  <c r="K42" i="11"/>
  <c r="L42" i="11"/>
  <c r="K43" i="11"/>
  <c r="L43" i="11"/>
  <c r="K44" i="11"/>
  <c r="L44" i="11"/>
  <c r="L3" i="11"/>
  <c r="L45" i="11" s="1"/>
  <c r="K3" i="11"/>
  <c r="K46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3" i="11"/>
  <c r="M51" i="9"/>
  <c r="N51" i="9" s="1"/>
  <c r="M52" i="9"/>
  <c r="M50" i="9"/>
  <c r="K51" i="9"/>
  <c r="L51" i="9" s="1"/>
  <c r="K56" i="9"/>
  <c r="L56" i="9" s="1"/>
  <c r="K57" i="9"/>
  <c r="L57" i="9" s="1"/>
  <c r="G54" i="9"/>
  <c r="H54" i="9" s="1"/>
  <c r="G58" i="9"/>
  <c r="H58" i="9" s="1"/>
  <c r="C56" i="9"/>
  <c r="C55" i="9"/>
  <c r="N52" i="9"/>
  <c r="C51" i="9"/>
  <c r="N50" i="9"/>
  <c r="X39" i="9"/>
  <c r="W39" i="9"/>
  <c r="V39" i="9"/>
  <c r="U39" i="9"/>
  <c r="T39" i="9"/>
  <c r="S39" i="9"/>
  <c r="R39" i="9"/>
  <c r="X38" i="9"/>
  <c r="W38" i="9"/>
  <c r="O56" i="9" s="1"/>
  <c r="P56" i="9" s="1"/>
  <c r="V38" i="9"/>
  <c r="U38" i="9"/>
  <c r="M56" i="9" s="1"/>
  <c r="N56" i="9" s="1"/>
  <c r="T38" i="9"/>
  <c r="S38" i="9"/>
  <c r="I52" i="9" s="1"/>
  <c r="J52" i="9" s="1"/>
  <c r="R38" i="9"/>
  <c r="G51" i="9" s="1"/>
  <c r="H51" i="9" s="1"/>
  <c r="K4" i="9"/>
  <c r="L4" i="9"/>
  <c r="K5" i="9"/>
  <c r="K46" i="9" s="1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L44" i="9"/>
  <c r="L3" i="9"/>
  <c r="L46" i="9" s="1"/>
  <c r="K3" i="9"/>
  <c r="K45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3" i="9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3" i="3"/>
  <c r="C56" i="3"/>
  <c r="C55" i="3"/>
  <c r="C51" i="3"/>
  <c r="C51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3" i="3"/>
  <c r="C56" i="1"/>
  <c r="C55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M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3" i="1"/>
  <c r="I55" i="9" l="1"/>
  <c r="M53" i="11"/>
  <c r="N53" i="11" s="1"/>
  <c r="M58" i="11"/>
  <c r="N58" i="11" s="1"/>
  <c r="M55" i="11"/>
  <c r="N55" i="11" s="1"/>
  <c r="M50" i="11"/>
  <c r="N50" i="11" s="1"/>
  <c r="O50" i="16"/>
  <c r="P50" i="16" s="1"/>
  <c r="O58" i="16"/>
  <c r="P58" i="16" s="1"/>
  <c r="O57" i="16"/>
  <c r="P57" i="16" s="1"/>
  <c r="O56" i="16"/>
  <c r="P56" i="16" s="1"/>
  <c r="O55" i="16"/>
  <c r="P55" i="16" s="1"/>
  <c r="L45" i="9"/>
  <c r="K52" i="9"/>
  <c r="L52" i="9" s="1"/>
  <c r="K53" i="9"/>
  <c r="L53" i="9" s="1"/>
  <c r="G57" i="9"/>
  <c r="H57" i="9" s="1"/>
  <c r="G53" i="9"/>
  <c r="H53" i="9" s="1"/>
  <c r="I58" i="9"/>
  <c r="J58" i="9" s="1"/>
  <c r="I54" i="9"/>
  <c r="J54" i="9" s="1"/>
  <c r="K50" i="9"/>
  <c r="L50" i="9" s="1"/>
  <c r="K55" i="9"/>
  <c r="L55" i="9" s="1"/>
  <c r="O57" i="9"/>
  <c r="P57" i="9" s="1"/>
  <c r="G58" i="11"/>
  <c r="H58" i="11" s="1"/>
  <c r="G55" i="11"/>
  <c r="G53" i="11"/>
  <c r="H53" i="11" s="1"/>
  <c r="G50" i="11"/>
  <c r="H50" i="11" s="1"/>
  <c r="G57" i="11"/>
  <c r="H57" i="11" s="1"/>
  <c r="G52" i="11"/>
  <c r="H52" i="11" s="1"/>
  <c r="G56" i="11"/>
  <c r="M57" i="11"/>
  <c r="N57" i="11" s="1"/>
  <c r="L46" i="16"/>
  <c r="O53" i="16"/>
  <c r="P53" i="16" s="1"/>
  <c r="L46" i="13"/>
  <c r="M54" i="13"/>
  <c r="N54" i="13" s="1"/>
  <c r="M58" i="13"/>
  <c r="N58" i="13" s="1"/>
  <c r="M53" i="13"/>
  <c r="N53" i="13" s="1"/>
  <c r="M50" i="13"/>
  <c r="N50" i="13" s="1"/>
  <c r="M57" i="13"/>
  <c r="N57" i="13" s="1"/>
  <c r="M55" i="13"/>
  <c r="N55" i="13" s="1"/>
  <c r="M52" i="13"/>
  <c r="N52" i="13" s="1"/>
  <c r="N56" i="15"/>
  <c r="I55" i="16"/>
  <c r="J55" i="16" s="1"/>
  <c r="I54" i="16"/>
  <c r="J54" i="16" s="1"/>
  <c r="I53" i="16"/>
  <c r="J53" i="16" s="1"/>
  <c r="I52" i="16"/>
  <c r="J52" i="16" s="1"/>
  <c r="I51" i="16"/>
  <c r="J51" i="16" s="1"/>
  <c r="M53" i="9"/>
  <c r="N53" i="9" s="1"/>
  <c r="M57" i="9"/>
  <c r="N57" i="9" s="1"/>
  <c r="M54" i="9"/>
  <c r="N54" i="9" s="1"/>
  <c r="M58" i="9"/>
  <c r="N58" i="9" s="1"/>
  <c r="G56" i="9"/>
  <c r="H56" i="9" s="1"/>
  <c r="G52" i="9"/>
  <c r="H52" i="9" s="1"/>
  <c r="I57" i="9"/>
  <c r="J57" i="9" s="1"/>
  <c r="I53" i="9"/>
  <c r="J53" i="9" s="1"/>
  <c r="K58" i="9"/>
  <c r="L58" i="9" s="1"/>
  <c r="K54" i="9"/>
  <c r="L54" i="9" s="1"/>
  <c r="M55" i="9"/>
  <c r="G51" i="11"/>
  <c r="H51" i="11" s="1"/>
  <c r="M52" i="11"/>
  <c r="N52" i="11" s="1"/>
  <c r="G54" i="11"/>
  <c r="H54" i="11" s="1"/>
  <c r="M56" i="11"/>
  <c r="M58" i="8"/>
  <c r="N58" i="8" s="1"/>
  <c r="M57" i="8"/>
  <c r="N57" i="8" s="1"/>
  <c r="M56" i="8"/>
  <c r="N56" i="8" s="1"/>
  <c r="M50" i="8"/>
  <c r="N50" i="8" s="1"/>
  <c r="M55" i="8"/>
  <c r="N55" i="8" s="1"/>
  <c r="M54" i="8"/>
  <c r="N54" i="8" s="1"/>
  <c r="M53" i="8"/>
  <c r="N53" i="8" s="1"/>
  <c r="M46" i="14"/>
  <c r="M45" i="14"/>
  <c r="O52" i="16"/>
  <c r="P52" i="16" s="1"/>
  <c r="I56" i="16"/>
  <c r="J56" i="16" s="1"/>
  <c r="I58" i="16"/>
  <c r="J58" i="16" s="1"/>
  <c r="M51" i="13"/>
  <c r="N51" i="13" s="1"/>
  <c r="M56" i="13"/>
  <c r="N56" i="13" s="1"/>
  <c r="K56" i="15"/>
  <c r="L56" i="15" s="1"/>
  <c r="K54" i="15"/>
  <c r="L54" i="15" s="1"/>
  <c r="K53" i="15"/>
  <c r="L53" i="15" s="1"/>
  <c r="K50" i="15"/>
  <c r="L50" i="15" s="1"/>
  <c r="K58" i="15"/>
  <c r="L58" i="15" s="1"/>
  <c r="K55" i="15"/>
  <c r="L55" i="15" s="1"/>
  <c r="K52" i="15"/>
  <c r="L52" i="15" s="1"/>
  <c r="K57" i="15"/>
  <c r="L57" i="15" s="1"/>
  <c r="O54" i="9"/>
  <c r="P54" i="9" s="1"/>
  <c r="O58" i="9"/>
  <c r="P58" i="9" s="1"/>
  <c r="O51" i="9"/>
  <c r="P51" i="9" s="1"/>
  <c r="O55" i="9"/>
  <c r="P55" i="9" s="1"/>
  <c r="O50" i="9"/>
  <c r="P50" i="9" s="1"/>
  <c r="I50" i="9"/>
  <c r="J50" i="9" s="1"/>
  <c r="I51" i="9"/>
  <c r="J51" i="9" s="1"/>
  <c r="O52" i="9"/>
  <c r="P52" i="9" s="1"/>
  <c r="M46" i="8"/>
  <c r="M45" i="8"/>
  <c r="N55" i="9"/>
  <c r="G50" i="9"/>
  <c r="H50" i="9" s="1"/>
  <c r="G55" i="9"/>
  <c r="H55" i="9" s="1"/>
  <c r="I56" i="9"/>
  <c r="J56" i="9" s="1"/>
  <c r="O53" i="9"/>
  <c r="P53" i="9" s="1"/>
  <c r="M51" i="11"/>
  <c r="N51" i="11" s="1"/>
  <c r="M54" i="11"/>
  <c r="N54" i="11" s="1"/>
  <c r="L45" i="8"/>
  <c r="I50" i="14"/>
  <c r="J50" i="14" s="1"/>
  <c r="I52" i="14"/>
  <c r="J52" i="14" s="1"/>
  <c r="I51" i="14"/>
  <c r="J51" i="14" s="1"/>
  <c r="I55" i="14"/>
  <c r="O54" i="14"/>
  <c r="P54" i="14" s="1"/>
  <c r="O58" i="14"/>
  <c r="P58" i="14" s="1"/>
  <c r="O57" i="14"/>
  <c r="P57" i="14" s="1"/>
  <c r="O56" i="14"/>
  <c r="P56" i="14" s="1"/>
  <c r="O53" i="14"/>
  <c r="P53" i="14" s="1"/>
  <c r="O52" i="14"/>
  <c r="P52" i="14" s="1"/>
  <c r="O55" i="14"/>
  <c r="P55" i="14" s="1"/>
  <c r="O51" i="14"/>
  <c r="P51" i="14" s="1"/>
  <c r="O51" i="16"/>
  <c r="P51" i="16" s="1"/>
  <c r="P51" i="8"/>
  <c r="H56" i="8"/>
  <c r="H55" i="14"/>
  <c r="N56" i="14"/>
  <c r="M46" i="16"/>
  <c r="H51" i="16"/>
  <c r="M56" i="16"/>
  <c r="N56" i="16" s="1"/>
  <c r="M57" i="16"/>
  <c r="N57" i="16" s="1"/>
  <c r="M46" i="13"/>
  <c r="K50" i="13"/>
  <c r="L50" i="13" s="1"/>
  <c r="G51" i="13"/>
  <c r="H51" i="13" s="1"/>
  <c r="O51" i="13"/>
  <c r="P51" i="13" s="1"/>
  <c r="K53" i="13"/>
  <c r="L53" i="13" s="1"/>
  <c r="I54" i="13"/>
  <c r="J54" i="13" s="1"/>
  <c r="G56" i="13"/>
  <c r="H56" i="13" s="1"/>
  <c r="O56" i="13"/>
  <c r="P56" i="13" s="1"/>
  <c r="K58" i="13"/>
  <c r="L58" i="13" s="1"/>
  <c r="I50" i="15"/>
  <c r="J50" i="15" s="1"/>
  <c r="M51" i="15"/>
  <c r="N51" i="15" s="1"/>
  <c r="I53" i="15"/>
  <c r="J53" i="15" s="1"/>
  <c r="G54" i="15"/>
  <c r="H54" i="15" s="1"/>
  <c r="O54" i="15"/>
  <c r="P54" i="15" s="1"/>
  <c r="G56" i="15"/>
  <c r="H56" i="15" s="1"/>
  <c r="O56" i="15"/>
  <c r="P56" i="15" s="1"/>
  <c r="M57" i="15"/>
  <c r="N57" i="15" s="1"/>
  <c r="I51" i="11"/>
  <c r="O52" i="11"/>
  <c r="P52" i="11" s="1"/>
  <c r="K53" i="11"/>
  <c r="L53" i="11" s="1"/>
  <c r="I54" i="11"/>
  <c r="J54" i="11" s="1"/>
  <c r="I56" i="11"/>
  <c r="O57" i="11"/>
  <c r="P57" i="11" s="1"/>
  <c r="G51" i="8"/>
  <c r="H51" i="8" s="1"/>
  <c r="G52" i="8"/>
  <c r="H52" i="8" s="1"/>
  <c r="G53" i="8"/>
  <c r="H53" i="8" s="1"/>
  <c r="J56" i="8"/>
  <c r="H51" i="14"/>
  <c r="K50" i="14"/>
  <c r="L50" i="14" s="1"/>
  <c r="I51" i="13"/>
  <c r="J51" i="13" s="1"/>
  <c r="G52" i="13"/>
  <c r="H52" i="13" s="1"/>
  <c r="O52" i="13"/>
  <c r="P52" i="13" s="1"/>
  <c r="K54" i="13"/>
  <c r="L54" i="13" s="1"/>
  <c r="G55" i="13"/>
  <c r="H55" i="13" s="1"/>
  <c r="O55" i="13"/>
  <c r="P55" i="13" s="1"/>
  <c r="I56" i="13"/>
  <c r="J56" i="13" s="1"/>
  <c r="G57" i="13"/>
  <c r="H57" i="13" s="1"/>
  <c r="O57" i="13"/>
  <c r="P57" i="13" s="1"/>
  <c r="L46" i="15"/>
  <c r="G51" i="15"/>
  <c r="H51" i="15" s="1"/>
  <c r="O51" i="15"/>
  <c r="P51" i="15" s="1"/>
  <c r="M52" i="15"/>
  <c r="N52" i="15" s="1"/>
  <c r="I54" i="15"/>
  <c r="J54" i="15" s="1"/>
  <c r="M55" i="15"/>
  <c r="N55" i="15" s="1"/>
  <c r="I56" i="15"/>
  <c r="J56" i="15" s="1"/>
  <c r="G57" i="15"/>
  <c r="H57" i="15" s="1"/>
  <c r="O57" i="15"/>
  <c r="P57" i="15" s="1"/>
  <c r="M58" i="15"/>
  <c r="N58" i="15" s="1"/>
  <c r="O50" i="11"/>
  <c r="P50" i="11" s="1"/>
  <c r="K51" i="11"/>
  <c r="L51" i="11" s="1"/>
  <c r="I52" i="11"/>
  <c r="J52" i="11" s="1"/>
  <c r="K54" i="11"/>
  <c r="L54" i="11" s="1"/>
  <c r="O55" i="11"/>
  <c r="M45" i="5"/>
  <c r="I51" i="8"/>
  <c r="J51" i="8" s="1"/>
  <c r="I52" i="8"/>
  <c r="J52" i="8" s="1"/>
  <c r="L55" i="14"/>
  <c r="H56" i="14"/>
  <c r="N51" i="16"/>
  <c r="H56" i="16"/>
  <c r="G50" i="13"/>
  <c r="H50" i="13" s="1"/>
  <c r="O50" i="13"/>
  <c r="P50" i="13" s="1"/>
  <c r="K51" i="13"/>
  <c r="L51" i="13" s="1"/>
  <c r="I52" i="13"/>
  <c r="J52" i="13" s="1"/>
  <c r="G53" i="13"/>
  <c r="H53" i="13" s="1"/>
  <c r="O53" i="13"/>
  <c r="P53" i="13" s="1"/>
  <c r="I55" i="13"/>
  <c r="J55" i="13" s="1"/>
  <c r="M50" i="15"/>
  <c r="N50" i="15" s="1"/>
  <c r="I51" i="15"/>
  <c r="J51" i="15" s="1"/>
  <c r="G52" i="15"/>
  <c r="H52" i="15" s="1"/>
  <c r="O52" i="15"/>
  <c r="P52" i="15" s="1"/>
  <c r="G55" i="15"/>
  <c r="H55" i="15" s="1"/>
  <c r="O55" i="15"/>
  <c r="P55" i="15" s="1"/>
  <c r="K54" i="16"/>
  <c r="L54" i="16" s="1"/>
  <c r="K56" i="16"/>
  <c r="L56" i="16" s="1"/>
  <c r="K51" i="16"/>
  <c r="L51" i="16" s="1"/>
  <c r="K57" i="16"/>
  <c r="L57" i="16" s="1"/>
  <c r="K53" i="16"/>
  <c r="L53" i="16" s="1"/>
  <c r="K52" i="16"/>
  <c r="L52" i="16" s="1"/>
  <c r="K55" i="16"/>
  <c r="L55" i="16" s="1"/>
  <c r="K57" i="14"/>
  <c r="L57" i="14" s="1"/>
  <c r="K51" i="14"/>
  <c r="L51" i="14" s="1"/>
  <c r="K53" i="14"/>
  <c r="L53" i="14" s="1"/>
  <c r="K56" i="14"/>
  <c r="L56" i="14" s="1"/>
  <c r="J55" i="14"/>
  <c r="K54" i="8"/>
  <c r="L54" i="8" s="1"/>
  <c r="K56" i="8"/>
  <c r="L56" i="8" s="1"/>
  <c r="K51" i="8"/>
  <c r="L51" i="8" s="1"/>
  <c r="K57" i="8"/>
  <c r="L57" i="8" s="1"/>
  <c r="K52" i="8"/>
  <c r="L52" i="8" s="1"/>
  <c r="K55" i="8"/>
  <c r="L55" i="8" s="1"/>
  <c r="L45" i="7"/>
  <c r="M46" i="7"/>
  <c r="L46" i="7"/>
  <c r="M45" i="6"/>
  <c r="L45" i="6"/>
  <c r="M46" i="6"/>
  <c r="L46" i="6"/>
  <c r="L45" i="5"/>
  <c r="M46" i="5"/>
  <c r="L46" i="5"/>
  <c r="J55" i="11"/>
  <c r="P56" i="11"/>
  <c r="H55" i="11"/>
  <c r="L55" i="11"/>
  <c r="P55" i="11"/>
  <c r="J51" i="11"/>
  <c r="J56" i="11"/>
  <c r="N56" i="11"/>
  <c r="H56" i="11"/>
  <c r="L56" i="11"/>
  <c r="J55" i="9"/>
  <c r="M46" i="3"/>
  <c r="M45" i="3"/>
  <c r="L45" i="3"/>
  <c r="L46" i="3"/>
  <c r="L45" i="1"/>
  <c r="M46" i="1"/>
  <c r="M45" i="1"/>
  <c r="L46" i="1"/>
  <c r="M68" i="2" l="1"/>
  <c r="X39" i="6"/>
  <c r="W39" i="6"/>
  <c r="V39" i="6"/>
  <c r="U39" i="6"/>
  <c r="T39" i="6"/>
  <c r="S39" i="6"/>
  <c r="R39" i="6"/>
  <c r="X38" i="6"/>
  <c r="W38" i="6"/>
  <c r="V38" i="6"/>
  <c r="U38" i="6"/>
  <c r="T38" i="6"/>
  <c r="K53" i="6" s="1"/>
  <c r="L53" i="6" s="1"/>
  <c r="S38" i="6"/>
  <c r="R38" i="6"/>
  <c r="X38" i="5"/>
  <c r="W38" i="5"/>
  <c r="V38" i="5"/>
  <c r="U38" i="5"/>
  <c r="T38" i="5"/>
  <c r="S38" i="5"/>
  <c r="R38" i="5"/>
  <c r="X37" i="5"/>
  <c r="W37" i="5"/>
  <c r="V37" i="5"/>
  <c r="U37" i="5"/>
  <c r="T37" i="5"/>
  <c r="S37" i="5"/>
  <c r="R37" i="5"/>
  <c r="V42" i="4"/>
  <c r="U42" i="4"/>
  <c r="T42" i="4"/>
  <c r="S42" i="4"/>
  <c r="R42" i="4"/>
  <c r="Q42" i="4"/>
  <c r="P42" i="4"/>
  <c r="V41" i="4"/>
  <c r="S54" i="4" s="1"/>
  <c r="T54" i="4" s="1"/>
  <c r="U41" i="4"/>
  <c r="Q54" i="4" s="1"/>
  <c r="R54" i="4" s="1"/>
  <c r="T41" i="4"/>
  <c r="O54" i="4" s="1"/>
  <c r="P54" i="4" s="1"/>
  <c r="S41" i="4"/>
  <c r="M54" i="4" s="1"/>
  <c r="N54" i="4" s="1"/>
  <c r="R41" i="4"/>
  <c r="K54" i="4" s="1"/>
  <c r="L54" i="4" s="1"/>
  <c r="Q41" i="4"/>
  <c r="I54" i="4" s="1"/>
  <c r="J54" i="4" s="1"/>
  <c r="P41" i="4"/>
  <c r="G54" i="4" s="1"/>
  <c r="H54" i="4" s="1"/>
  <c r="X39" i="3"/>
  <c r="W39" i="3"/>
  <c r="V39" i="3"/>
  <c r="U39" i="3"/>
  <c r="T39" i="3"/>
  <c r="S39" i="3"/>
  <c r="R39" i="3"/>
  <c r="X38" i="3"/>
  <c r="W38" i="3"/>
  <c r="V38" i="3"/>
  <c r="U38" i="3"/>
  <c r="T38" i="3"/>
  <c r="S38" i="3"/>
  <c r="I50" i="3" s="1"/>
  <c r="R38" i="3"/>
  <c r="G50" i="3" s="1"/>
  <c r="T36" i="2"/>
  <c r="S34" i="1"/>
  <c r="Z40" i="7"/>
  <c r="Y40" i="7"/>
  <c r="X40" i="7"/>
  <c r="W40" i="7"/>
  <c r="V40" i="7"/>
  <c r="U40" i="7"/>
  <c r="T40" i="7"/>
  <c r="Z39" i="7"/>
  <c r="Y39" i="7"/>
  <c r="O53" i="7" s="1"/>
  <c r="P53" i="7" s="1"/>
  <c r="X39" i="7"/>
  <c r="W39" i="7"/>
  <c r="V39" i="7"/>
  <c r="K54" i="7" s="1"/>
  <c r="L54" i="7" s="1"/>
  <c r="U39" i="7"/>
  <c r="I53" i="7" s="1"/>
  <c r="J53" i="7" s="1"/>
  <c r="T39" i="7"/>
  <c r="G51" i="7" s="1"/>
  <c r="H51" i="7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0" i="2"/>
  <c r="L50" i="2" s="1"/>
  <c r="R36" i="2"/>
  <c r="G52" i="2" s="1"/>
  <c r="H52" i="2" s="1"/>
  <c r="S36" i="2"/>
  <c r="I52" i="2" s="1"/>
  <c r="J52" i="2" s="1"/>
  <c r="U36" i="2"/>
  <c r="M52" i="2" s="1"/>
  <c r="N52" i="2" s="1"/>
  <c r="V36" i="2"/>
  <c r="O52" i="2" s="1"/>
  <c r="P52" i="2" s="1"/>
  <c r="W36" i="2"/>
  <c r="Q52" i="2" s="1"/>
  <c r="R52" i="2" s="1"/>
  <c r="X36" i="2"/>
  <c r="S52" i="2" s="1"/>
  <c r="T52" i="2" s="1"/>
  <c r="R37" i="2"/>
  <c r="S37" i="2"/>
  <c r="T37" i="2"/>
  <c r="U37" i="2"/>
  <c r="V37" i="2"/>
  <c r="W37" i="2"/>
  <c r="X37" i="2"/>
  <c r="G55" i="2" l="1"/>
  <c r="H55" i="2" s="1"/>
  <c r="G51" i="2"/>
  <c r="H51" i="2" s="1"/>
  <c r="I55" i="2"/>
  <c r="J55" i="2" s="1"/>
  <c r="I51" i="2"/>
  <c r="J51" i="2" s="1"/>
  <c r="M55" i="2"/>
  <c r="N55" i="2" s="1"/>
  <c r="M51" i="2"/>
  <c r="N51" i="2" s="1"/>
  <c r="O55" i="2"/>
  <c r="P55" i="2" s="1"/>
  <c r="O51" i="2"/>
  <c r="P51" i="2" s="1"/>
  <c r="Q55" i="2"/>
  <c r="R55" i="2" s="1"/>
  <c r="Q51" i="2"/>
  <c r="R51" i="2" s="1"/>
  <c r="S55" i="2"/>
  <c r="T55" i="2" s="1"/>
  <c r="S51" i="2"/>
  <c r="T51" i="2" s="1"/>
  <c r="M50" i="7"/>
  <c r="N50" i="7" s="1"/>
  <c r="M55" i="7"/>
  <c r="N55" i="7" s="1"/>
  <c r="M56" i="7"/>
  <c r="N56" i="7" s="1"/>
  <c r="O54" i="3"/>
  <c r="P54" i="3" s="1"/>
  <c r="O58" i="3"/>
  <c r="P58" i="3" s="1"/>
  <c r="O51" i="3"/>
  <c r="P51" i="3" s="1"/>
  <c r="O55" i="3"/>
  <c r="P55" i="3" s="1"/>
  <c r="O50" i="3"/>
  <c r="P50" i="3" s="1"/>
  <c r="O53" i="3"/>
  <c r="P53" i="3" s="1"/>
  <c r="O52" i="3"/>
  <c r="P52" i="3" s="1"/>
  <c r="O56" i="3"/>
  <c r="P56" i="3" s="1"/>
  <c r="O57" i="3"/>
  <c r="P57" i="3" s="1"/>
  <c r="G57" i="4"/>
  <c r="H57" i="4" s="1"/>
  <c r="G53" i="4"/>
  <c r="H53" i="4" s="1"/>
  <c r="I57" i="4"/>
  <c r="J57" i="4" s="1"/>
  <c r="I53" i="4"/>
  <c r="J53" i="4" s="1"/>
  <c r="K57" i="4"/>
  <c r="L57" i="4" s="1"/>
  <c r="K53" i="4"/>
  <c r="L53" i="4" s="1"/>
  <c r="M57" i="4"/>
  <c r="N57" i="4" s="1"/>
  <c r="M53" i="4"/>
  <c r="N53" i="4" s="1"/>
  <c r="O57" i="4"/>
  <c r="P57" i="4" s="1"/>
  <c r="O53" i="4"/>
  <c r="P53" i="4" s="1"/>
  <c r="Q57" i="4"/>
  <c r="R57" i="4" s="1"/>
  <c r="Q53" i="4"/>
  <c r="R53" i="4" s="1"/>
  <c r="S57" i="4"/>
  <c r="T57" i="4" s="1"/>
  <c r="S53" i="4"/>
  <c r="T53" i="4" s="1"/>
  <c r="I50" i="5"/>
  <c r="J50" i="5" s="1"/>
  <c r="I55" i="5"/>
  <c r="J55" i="5" s="1"/>
  <c r="I56" i="5"/>
  <c r="J56" i="5" s="1"/>
  <c r="O50" i="5"/>
  <c r="P50" i="5" s="1"/>
  <c r="O56" i="5"/>
  <c r="P56" i="5" s="1"/>
  <c r="O55" i="5"/>
  <c r="P55" i="5" s="1"/>
  <c r="M52" i="6"/>
  <c r="N52" i="6" s="1"/>
  <c r="M55" i="6"/>
  <c r="N55" i="6" s="1"/>
  <c r="M56" i="6"/>
  <c r="N56" i="6" s="1"/>
  <c r="G50" i="2"/>
  <c r="H50" i="2" s="1"/>
  <c r="G54" i="2"/>
  <c r="H54" i="2" s="1"/>
  <c r="I50" i="2"/>
  <c r="J50" i="2" s="1"/>
  <c r="I54" i="2"/>
  <c r="J54" i="2" s="1"/>
  <c r="M50" i="2"/>
  <c r="N50" i="2" s="1"/>
  <c r="M54" i="2"/>
  <c r="N54" i="2" s="1"/>
  <c r="O50" i="2"/>
  <c r="P50" i="2" s="1"/>
  <c r="O54" i="2"/>
  <c r="P54" i="2" s="1"/>
  <c r="Q50" i="2"/>
  <c r="R50" i="2" s="1"/>
  <c r="Q54" i="2"/>
  <c r="R54" i="2" s="1"/>
  <c r="S50" i="2"/>
  <c r="T50" i="2" s="1"/>
  <c r="S54" i="2"/>
  <c r="T54" i="2" s="1"/>
  <c r="G52" i="7"/>
  <c r="H52" i="7" s="1"/>
  <c r="G56" i="7"/>
  <c r="H56" i="7" s="1"/>
  <c r="G55" i="7"/>
  <c r="H55" i="7" s="1"/>
  <c r="G56" i="4"/>
  <c r="H56" i="4" s="1"/>
  <c r="G52" i="4"/>
  <c r="H52" i="4" s="1"/>
  <c r="I56" i="4"/>
  <c r="J56" i="4" s="1"/>
  <c r="I52" i="4"/>
  <c r="J52" i="4" s="1"/>
  <c r="K56" i="4"/>
  <c r="L56" i="4" s="1"/>
  <c r="K52" i="4"/>
  <c r="L52" i="4" s="1"/>
  <c r="M56" i="4"/>
  <c r="N56" i="4" s="1"/>
  <c r="M52" i="4"/>
  <c r="N52" i="4" s="1"/>
  <c r="O56" i="4"/>
  <c r="P56" i="4" s="1"/>
  <c r="O52" i="4"/>
  <c r="P52" i="4" s="1"/>
  <c r="Q56" i="4"/>
  <c r="R56" i="4" s="1"/>
  <c r="Q52" i="4"/>
  <c r="R52" i="4" s="1"/>
  <c r="S56" i="4"/>
  <c r="T56" i="4" s="1"/>
  <c r="S52" i="4"/>
  <c r="T52" i="4" s="1"/>
  <c r="K52" i="5"/>
  <c r="L52" i="5" s="1"/>
  <c r="K55" i="5"/>
  <c r="L55" i="5" s="1"/>
  <c r="K56" i="5"/>
  <c r="L56" i="5" s="1"/>
  <c r="K50" i="5"/>
  <c r="G56" i="6"/>
  <c r="H56" i="6" s="1"/>
  <c r="G50" i="6"/>
  <c r="H50" i="6" s="1"/>
  <c r="G55" i="6"/>
  <c r="H55" i="6" s="1"/>
  <c r="M57" i="6"/>
  <c r="N57" i="6" s="1"/>
  <c r="G57" i="2"/>
  <c r="H57" i="2" s="1"/>
  <c r="G53" i="2"/>
  <c r="H53" i="2" s="1"/>
  <c r="I57" i="2"/>
  <c r="J57" i="2" s="1"/>
  <c r="I53" i="2"/>
  <c r="J53" i="2" s="1"/>
  <c r="M57" i="2"/>
  <c r="N57" i="2" s="1"/>
  <c r="M53" i="2"/>
  <c r="N53" i="2" s="1"/>
  <c r="O57" i="2"/>
  <c r="P57" i="2" s="1"/>
  <c r="O53" i="2"/>
  <c r="P53" i="2" s="1"/>
  <c r="Q57" i="2"/>
  <c r="R57" i="2" s="1"/>
  <c r="Q53" i="2"/>
  <c r="R53" i="2" s="1"/>
  <c r="S57" i="2"/>
  <c r="T57" i="2" s="1"/>
  <c r="S53" i="2"/>
  <c r="T53" i="2" s="1"/>
  <c r="I50" i="7"/>
  <c r="J50" i="7" s="1"/>
  <c r="I55" i="7"/>
  <c r="J55" i="7" s="1"/>
  <c r="I56" i="7"/>
  <c r="J56" i="7" s="1"/>
  <c r="O50" i="7"/>
  <c r="P50" i="7" s="1"/>
  <c r="O56" i="7"/>
  <c r="P56" i="7" s="1"/>
  <c r="O55" i="7"/>
  <c r="P55" i="7" s="1"/>
  <c r="M51" i="3"/>
  <c r="N51" i="3" s="1"/>
  <c r="M56" i="3"/>
  <c r="N56" i="3" s="1"/>
  <c r="M55" i="3"/>
  <c r="N55" i="3" s="1"/>
  <c r="G55" i="4"/>
  <c r="H55" i="4" s="1"/>
  <c r="G51" i="4"/>
  <c r="H51" i="4" s="1"/>
  <c r="I55" i="4"/>
  <c r="J55" i="4" s="1"/>
  <c r="I51" i="4"/>
  <c r="J51" i="4" s="1"/>
  <c r="K55" i="4"/>
  <c r="L55" i="4" s="1"/>
  <c r="K51" i="4"/>
  <c r="L51" i="4" s="1"/>
  <c r="M55" i="4"/>
  <c r="N55" i="4" s="1"/>
  <c r="M51" i="4"/>
  <c r="N51" i="4" s="1"/>
  <c r="O55" i="4"/>
  <c r="P55" i="4" s="1"/>
  <c r="O51" i="4"/>
  <c r="P51" i="4" s="1"/>
  <c r="Q55" i="4"/>
  <c r="R55" i="4" s="1"/>
  <c r="Q51" i="4"/>
  <c r="R51" i="4" s="1"/>
  <c r="S55" i="4"/>
  <c r="T55" i="4" s="1"/>
  <c r="S51" i="4"/>
  <c r="T51" i="4" s="1"/>
  <c r="M50" i="5"/>
  <c r="N50" i="5" s="1"/>
  <c r="M56" i="5"/>
  <c r="N56" i="5" s="1"/>
  <c r="M55" i="5"/>
  <c r="N55" i="5" s="1"/>
  <c r="I52" i="6"/>
  <c r="J52" i="6" s="1"/>
  <c r="I55" i="6"/>
  <c r="J55" i="6" s="1"/>
  <c r="I56" i="6"/>
  <c r="J56" i="6" s="1"/>
  <c r="I50" i="6"/>
  <c r="J50" i="6" s="1"/>
  <c r="O52" i="6"/>
  <c r="P52" i="6" s="1"/>
  <c r="O56" i="6"/>
  <c r="P56" i="6" s="1"/>
  <c r="O55" i="6"/>
  <c r="P55" i="6" s="1"/>
  <c r="M51" i="6"/>
  <c r="N51" i="6" s="1"/>
  <c r="G56" i="2"/>
  <c r="H56" i="2" s="1"/>
  <c r="I56" i="2"/>
  <c r="J56" i="2" s="1"/>
  <c r="M56" i="2"/>
  <c r="N56" i="2" s="1"/>
  <c r="O56" i="2"/>
  <c r="P56" i="2" s="1"/>
  <c r="Q56" i="2"/>
  <c r="R56" i="2" s="1"/>
  <c r="S56" i="2"/>
  <c r="T56" i="2" s="1"/>
  <c r="K51" i="7"/>
  <c r="L51" i="7" s="1"/>
  <c r="K56" i="7"/>
  <c r="L56" i="7" s="1"/>
  <c r="K55" i="7"/>
  <c r="L55" i="7" s="1"/>
  <c r="G57" i="7"/>
  <c r="H57" i="7" s="1"/>
  <c r="K50" i="7"/>
  <c r="L50" i="7" s="1"/>
  <c r="G50" i="4"/>
  <c r="H50" i="4" s="1"/>
  <c r="I50" i="4"/>
  <c r="J50" i="4" s="1"/>
  <c r="K50" i="4"/>
  <c r="L50" i="4" s="1"/>
  <c r="M50" i="4"/>
  <c r="N50" i="4" s="1"/>
  <c r="O50" i="4"/>
  <c r="P50" i="4" s="1"/>
  <c r="Q50" i="4"/>
  <c r="R50" i="4" s="1"/>
  <c r="S50" i="4"/>
  <c r="T50" i="4" s="1"/>
  <c r="G52" i="5"/>
  <c r="H52" i="5" s="1"/>
  <c r="G55" i="5"/>
  <c r="H55" i="5" s="1"/>
  <c r="G56" i="5"/>
  <c r="H56" i="5" s="1"/>
  <c r="K50" i="6"/>
  <c r="L50" i="6" s="1"/>
  <c r="K56" i="6"/>
  <c r="L56" i="6" s="1"/>
  <c r="K55" i="6"/>
  <c r="L55" i="6" s="1"/>
  <c r="G53" i="6"/>
  <c r="H53" i="6" s="1"/>
  <c r="G54" i="7"/>
  <c r="H54" i="7" s="1"/>
  <c r="G50" i="7"/>
  <c r="H50" i="7" s="1"/>
  <c r="I58" i="7"/>
  <c r="J58" i="7" s="1"/>
  <c r="I52" i="7"/>
  <c r="J52" i="7" s="1"/>
  <c r="K53" i="7"/>
  <c r="L53" i="7" s="1"/>
  <c r="K58" i="7"/>
  <c r="L58" i="7" s="1"/>
  <c r="M58" i="7"/>
  <c r="N58" i="7" s="1"/>
  <c r="M52" i="7"/>
  <c r="N52" i="7" s="1"/>
  <c r="O58" i="7"/>
  <c r="P58" i="7" s="1"/>
  <c r="O52" i="7"/>
  <c r="P52" i="7" s="1"/>
  <c r="M53" i="7"/>
  <c r="N53" i="7" s="1"/>
  <c r="G53" i="7"/>
  <c r="H53" i="7" s="1"/>
  <c r="I57" i="7"/>
  <c r="J57" i="7" s="1"/>
  <c r="I51" i="7"/>
  <c r="J51" i="7" s="1"/>
  <c r="K52" i="7"/>
  <c r="L52" i="7" s="1"/>
  <c r="M57" i="7"/>
  <c r="N57" i="7" s="1"/>
  <c r="M51" i="7"/>
  <c r="N51" i="7" s="1"/>
  <c r="O57" i="7"/>
  <c r="P57" i="7" s="1"/>
  <c r="O51" i="7"/>
  <c r="P51" i="7" s="1"/>
  <c r="G58" i="7"/>
  <c r="H58" i="7" s="1"/>
  <c r="I54" i="7"/>
  <c r="J54" i="7" s="1"/>
  <c r="K57" i="7"/>
  <c r="L57" i="7" s="1"/>
  <c r="M54" i="7"/>
  <c r="N54" i="7" s="1"/>
  <c r="O54" i="7"/>
  <c r="P54" i="7" s="1"/>
  <c r="I57" i="6"/>
  <c r="J57" i="6" s="1"/>
  <c r="O51" i="6"/>
  <c r="P51" i="6" s="1"/>
  <c r="G58" i="6"/>
  <c r="H58" i="6" s="1"/>
  <c r="G52" i="6"/>
  <c r="H52" i="6" s="1"/>
  <c r="I54" i="6"/>
  <c r="J54" i="6" s="1"/>
  <c r="K58" i="6"/>
  <c r="L58" i="6" s="1"/>
  <c r="K52" i="6"/>
  <c r="L52" i="6" s="1"/>
  <c r="M54" i="6"/>
  <c r="N54" i="6" s="1"/>
  <c r="M50" i="6"/>
  <c r="N50" i="6" s="1"/>
  <c r="O54" i="6"/>
  <c r="P54" i="6" s="1"/>
  <c r="O50" i="6"/>
  <c r="P50" i="6" s="1"/>
  <c r="I51" i="6"/>
  <c r="J51" i="6" s="1"/>
  <c r="O57" i="6"/>
  <c r="P57" i="6" s="1"/>
  <c r="G57" i="6"/>
  <c r="H57" i="6" s="1"/>
  <c r="G51" i="6"/>
  <c r="H51" i="6" s="1"/>
  <c r="I53" i="6"/>
  <c r="J53" i="6" s="1"/>
  <c r="K57" i="6"/>
  <c r="L57" i="6" s="1"/>
  <c r="K51" i="6"/>
  <c r="L51" i="6" s="1"/>
  <c r="M53" i="6"/>
  <c r="N53" i="6" s="1"/>
  <c r="O53" i="6"/>
  <c r="P53" i="6" s="1"/>
  <c r="G54" i="6"/>
  <c r="H54" i="6" s="1"/>
  <c r="I58" i="6"/>
  <c r="J58" i="6" s="1"/>
  <c r="K54" i="6"/>
  <c r="L54" i="6" s="1"/>
  <c r="M58" i="6"/>
  <c r="N58" i="6" s="1"/>
  <c r="O58" i="6"/>
  <c r="P58" i="6" s="1"/>
  <c r="G57" i="5"/>
  <c r="H57" i="5" s="1"/>
  <c r="G51" i="5"/>
  <c r="H51" i="5" s="1"/>
  <c r="I53" i="5"/>
  <c r="J53" i="5" s="1"/>
  <c r="K57" i="5"/>
  <c r="L57" i="5" s="1"/>
  <c r="K51" i="5"/>
  <c r="L51" i="5" s="1"/>
  <c r="M53" i="5"/>
  <c r="N53" i="5" s="1"/>
  <c r="O53" i="5"/>
  <c r="P53" i="5" s="1"/>
  <c r="G54" i="5"/>
  <c r="H54" i="5" s="1"/>
  <c r="G50" i="5"/>
  <c r="H50" i="5" s="1"/>
  <c r="I58" i="5"/>
  <c r="J58" i="5" s="1"/>
  <c r="I52" i="5"/>
  <c r="J52" i="5" s="1"/>
  <c r="K54" i="5"/>
  <c r="L54" i="5" s="1"/>
  <c r="L50" i="5"/>
  <c r="M58" i="5"/>
  <c r="N58" i="5" s="1"/>
  <c r="M52" i="5"/>
  <c r="N52" i="5" s="1"/>
  <c r="O58" i="5"/>
  <c r="P58" i="5" s="1"/>
  <c r="O52" i="5"/>
  <c r="P52" i="5" s="1"/>
  <c r="G53" i="5"/>
  <c r="H53" i="5" s="1"/>
  <c r="I57" i="5"/>
  <c r="J57" i="5" s="1"/>
  <c r="I51" i="5"/>
  <c r="J51" i="5" s="1"/>
  <c r="K53" i="5"/>
  <c r="L53" i="5" s="1"/>
  <c r="M57" i="5"/>
  <c r="N57" i="5" s="1"/>
  <c r="M51" i="5"/>
  <c r="N51" i="5" s="1"/>
  <c r="O57" i="5"/>
  <c r="P57" i="5" s="1"/>
  <c r="O51" i="5"/>
  <c r="P51" i="5" s="1"/>
  <c r="G58" i="5"/>
  <c r="H58" i="5" s="1"/>
  <c r="I54" i="5"/>
  <c r="J54" i="5" s="1"/>
  <c r="K58" i="5"/>
  <c r="L58" i="5" s="1"/>
  <c r="M54" i="5"/>
  <c r="N54" i="5" s="1"/>
  <c r="O54" i="5"/>
  <c r="P54" i="5" s="1"/>
  <c r="I56" i="3"/>
  <c r="J56" i="3" s="1"/>
  <c r="I55" i="3"/>
  <c r="J55" i="3" s="1"/>
  <c r="K56" i="3"/>
  <c r="L56" i="3" s="1"/>
  <c r="K55" i="3"/>
  <c r="L55" i="3" s="1"/>
  <c r="G55" i="3"/>
  <c r="H55" i="3" s="1"/>
  <c r="G56" i="3"/>
  <c r="H56" i="3" s="1"/>
  <c r="K51" i="3"/>
  <c r="L51" i="3" s="1"/>
  <c r="I51" i="3"/>
  <c r="J51" i="3" s="1"/>
  <c r="G51" i="3"/>
  <c r="H51" i="3" s="1"/>
  <c r="G54" i="3"/>
  <c r="H54" i="3" s="1"/>
  <c r="H50" i="3"/>
  <c r="I54" i="3"/>
  <c r="J54" i="3" s="1"/>
  <c r="J50" i="3"/>
  <c r="K54" i="3"/>
  <c r="L54" i="3" s="1"/>
  <c r="K50" i="3"/>
  <c r="L50" i="3" s="1"/>
  <c r="M54" i="3"/>
  <c r="N54" i="3" s="1"/>
  <c r="M50" i="3"/>
  <c r="N50" i="3" s="1"/>
  <c r="G53" i="3"/>
  <c r="H53" i="3" s="1"/>
  <c r="I53" i="3"/>
  <c r="J53" i="3" s="1"/>
  <c r="K53" i="3"/>
  <c r="L53" i="3" s="1"/>
  <c r="M53" i="3"/>
  <c r="N53" i="3" s="1"/>
  <c r="G58" i="3"/>
  <c r="H58" i="3" s="1"/>
  <c r="G52" i="3"/>
  <c r="H52" i="3" s="1"/>
  <c r="I58" i="3"/>
  <c r="J58" i="3" s="1"/>
  <c r="I52" i="3"/>
  <c r="J52" i="3" s="1"/>
  <c r="K58" i="3"/>
  <c r="L58" i="3" s="1"/>
  <c r="K52" i="3"/>
  <c r="L52" i="3" s="1"/>
  <c r="M58" i="3"/>
  <c r="N58" i="3" s="1"/>
  <c r="M52" i="3"/>
  <c r="N52" i="3" s="1"/>
  <c r="G57" i="3"/>
  <c r="H57" i="3" s="1"/>
  <c r="I57" i="3"/>
  <c r="J57" i="3" s="1"/>
  <c r="K57" i="3"/>
  <c r="L57" i="3" s="1"/>
  <c r="M57" i="3"/>
  <c r="N57" i="3" s="1"/>
  <c r="G55" i="1"/>
  <c r="H55" i="1" s="1"/>
  <c r="G56" i="1"/>
  <c r="H56" i="1" s="1"/>
  <c r="G50" i="1"/>
  <c r="H50" i="1" s="1"/>
  <c r="H46" i="16"/>
  <c r="H45" i="16"/>
  <c r="G4" i="16"/>
  <c r="I4" i="16"/>
  <c r="J4" i="16"/>
  <c r="K4" i="16"/>
  <c r="N4" i="16"/>
  <c r="O4" i="16"/>
  <c r="G5" i="16"/>
  <c r="I5" i="16"/>
  <c r="J5" i="16"/>
  <c r="K5" i="16"/>
  <c r="N5" i="16"/>
  <c r="O5" i="16"/>
  <c r="G6" i="16"/>
  <c r="I6" i="16"/>
  <c r="J6" i="16"/>
  <c r="K6" i="16"/>
  <c r="N6" i="16"/>
  <c r="O6" i="16"/>
  <c r="G7" i="16"/>
  <c r="I7" i="16"/>
  <c r="J7" i="16"/>
  <c r="K7" i="16"/>
  <c r="N7" i="16"/>
  <c r="O7" i="16"/>
  <c r="G8" i="16"/>
  <c r="I8" i="16"/>
  <c r="J8" i="16"/>
  <c r="K8" i="16"/>
  <c r="N8" i="16"/>
  <c r="O8" i="16"/>
  <c r="G9" i="16"/>
  <c r="I9" i="16"/>
  <c r="J9" i="16"/>
  <c r="K9" i="16"/>
  <c r="N9" i="16"/>
  <c r="O9" i="16"/>
  <c r="G10" i="16"/>
  <c r="I10" i="16"/>
  <c r="J10" i="16"/>
  <c r="K10" i="16"/>
  <c r="N10" i="16"/>
  <c r="O10" i="16"/>
  <c r="G11" i="16"/>
  <c r="I11" i="16"/>
  <c r="J11" i="16"/>
  <c r="K11" i="16"/>
  <c r="N11" i="16"/>
  <c r="O11" i="16"/>
  <c r="G12" i="16"/>
  <c r="I12" i="16"/>
  <c r="J12" i="16"/>
  <c r="K12" i="16"/>
  <c r="N12" i="16"/>
  <c r="O12" i="16"/>
  <c r="G13" i="16"/>
  <c r="I13" i="16"/>
  <c r="J13" i="16"/>
  <c r="K13" i="16"/>
  <c r="N13" i="16"/>
  <c r="O13" i="16"/>
  <c r="G14" i="16"/>
  <c r="I14" i="16"/>
  <c r="J14" i="16"/>
  <c r="K14" i="16"/>
  <c r="N14" i="16"/>
  <c r="O14" i="16"/>
  <c r="G15" i="16"/>
  <c r="I15" i="16"/>
  <c r="J15" i="16"/>
  <c r="K15" i="16"/>
  <c r="N15" i="16"/>
  <c r="O15" i="16"/>
  <c r="G16" i="16"/>
  <c r="I16" i="16"/>
  <c r="J16" i="16"/>
  <c r="K16" i="16"/>
  <c r="N16" i="16"/>
  <c r="O16" i="16"/>
  <c r="G17" i="16"/>
  <c r="I17" i="16"/>
  <c r="J17" i="16"/>
  <c r="K17" i="16"/>
  <c r="N17" i="16"/>
  <c r="O17" i="16"/>
  <c r="G18" i="16"/>
  <c r="I18" i="16"/>
  <c r="J18" i="16"/>
  <c r="K18" i="16"/>
  <c r="N18" i="16"/>
  <c r="O18" i="16"/>
  <c r="G19" i="16"/>
  <c r="I19" i="16"/>
  <c r="J19" i="16"/>
  <c r="K19" i="16"/>
  <c r="N19" i="16"/>
  <c r="O19" i="16"/>
  <c r="G20" i="16"/>
  <c r="I20" i="16"/>
  <c r="J20" i="16"/>
  <c r="K20" i="16"/>
  <c r="N20" i="16"/>
  <c r="O20" i="16"/>
  <c r="G21" i="16"/>
  <c r="I21" i="16"/>
  <c r="J21" i="16"/>
  <c r="K21" i="16"/>
  <c r="N21" i="16"/>
  <c r="O21" i="16"/>
  <c r="G22" i="16"/>
  <c r="I22" i="16"/>
  <c r="J22" i="16"/>
  <c r="K22" i="16"/>
  <c r="N22" i="16"/>
  <c r="O22" i="16"/>
  <c r="G23" i="16"/>
  <c r="I23" i="16"/>
  <c r="J23" i="16"/>
  <c r="K23" i="16"/>
  <c r="N23" i="16"/>
  <c r="O23" i="16"/>
  <c r="G24" i="16"/>
  <c r="I24" i="16"/>
  <c r="J24" i="16"/>
  <c r="K24" i="16"/>
  <c r="N24" i="16"/>
  <c r="O24" i="16"/>
  <c r="G25" i="16"/>
  <c r="I25" i="16"/>
  <c r="J25" i="16"/>
  <c r="K25" i="16"/>
  <c r="N25" i="16"/>
  <c r="O25" i="16"/>
  <c r="G26" i="16"/>
  <c r="I26" i="16"/>
  <c r="J26" i="16"/>
  <c r="K26" i="16"/>
  <c r="N26" i="16"/>
  <c r="O26" i="16"/>
  <c r="G27" i="16"/>
  <c r="I27" i="16"/>
  <c r="J27" i="16"/>
  <c r="K27" i="16"/>
  <c r="N27" i="16"/>
  <c r="O27" i="16"/>
  <c r="G28" i="16"/>
  <c r="I28" i="16"/>
  <c r="J28" i="16"/>
  <c r="K28" i="16"/>
  <c r="N28" i="16"/>
  <c r="O28" i="16"/>
  <c r="G29" i="16"/>
  <c r="I29" i="16"/>
  <c r="J29" i="16"/>
  <c r="K29" i="16"/>
  <c r="N29" i="16"/>
  <c r="O29" i="16"/>
  <c r="G30" i="16"/>
  <c r="I30" i="16"/>
  <c r="J30" i="16"/>
  <c r="K30" i="16"/>
  <c r="N30" i="16"/>
  <c r="O30" i="16"/>
  <c r="G31" i="16"/>
  <c r="I31" i="16"/>
  <c r="J31" i="16"/>
  <c r="K31" i="16"/>
  <c r="N31" i="16"/>
  <c r="O31" i="16"/>
  <c r="G32" i="16"/>
  <c r="I32" i="16"/>
  <c r="J32" i="16"/>
  <c r="K32" i="16"/>
  <c r="N32" i="16"/>
  <c r="O32" i="16"/>
  <c r="G33" i="16"/>
  <c r="I33" i="16"/>
  <c r="J33" i="16"/>
  <c r="K33" i="16"/>
  <c r="N33" i="16"/>
  <c r="O33" i="16"/>
  <c r="G34" i="16"/>
  <c r="I34" i="16"/>
  <c r="J34" i="16"/>
  <c r="K34" i="16"/>
  <c r="N34" i="16"/>
  <c r="O34" i="16"/>
  <c r="G35" i="16"/>
  <c r="I35" i="16"/>
  <c r="J35" i="16"/>
  <c r="K35" i="16"/>
  <c r="N35" i="16"/>
  <c r="O35" i="16"/>
  <c r="G36" i="16"/>
  <c r="I36" i="16"/>
  <c r="J36" i="16"/>
  <c r="K36" i="16"/>
  <c r="N36" i="16"/>
  <c r="O36" i="16"/>
  <c r="G37" i="16"/>
  <c r="I37" i="16"/>
  <c r="J37" i="16"/>
  <c r="K37" i="16"/>
  <c r="N37" i="16"/>
  <c r="O37" i="16"/>
  <c r="G38" i="16"/>
  <c r="I38" i="16"/>
  <c r="J38" i="16"/>
  <c r="K38" i="16"/>
  <c r="N38" i="16"/>
  <c r="O38" i="16"/>
  <c r="G39" i="16"/>
  <c r="I39" i="16"/>
  <c r="J39" i="16"/>
  <c r="K39" i="16"/>
  <c r="N39" i="16"/>
  <c r="O39" i="16"/>
  <c r="G40" i="16"/>
  <c r="I40" i="16"/>
  <c r="J40" i="16"/>
  <c r="K40" i="16"/>
  <c r="N40" i="16"/>
  <c r="O40" i="16"/>
  <c r="G41" i="16"/>
  <c r="I41" i="16"/>
  <c r="J41" i="16"/>
  <c r="K41" i="16"/>
  <c r="N41" i="16"/>
  <c r="O41" i="16"/>
  <c r="G42" i="16"/>
  <c r="I42" i="16"/>
  <c r="J42" i="16"/>
  <c r="K42" i="16"/>
  <c r="N42" i="16"/>
  <c r="O42" i="16"/>
  <c r="G43" i="16"/>
  <c r="I43" i="16"/>
  <c r="J43" i="16"/>
  <c r="K43" i="16"/>
  <c r="N43" i="16"/>
  <c r="O43" i="16"/>
  <c r="G44" i="16"/>
  <c r="I44" i="16"/>
  <c r="J44" i="16"/>
  <c r="K44" i="16"/>
  <c r="N44" i="16"/>
  <c r="O44" i="16"/>
  <c r="O3" i="16"/>
  <c r="O45" i="16" s="1"/>
  <c r="N3" i="16"/>
  <c r="N46" i="16" s="1"/>
  <c r="K3" i="16"/>
  <c r="K46" i="16" s="1"/>
  <c r="J3" i="16"/>
  <c r="J45" i="16" s="1"/>
  <c r="I3" i="16"/>
  <c r="I45" i="16" s="1"/>
  <c r="G3" i="16"/>
  <c r="G46" i="16" s="1"/>
  <c r="H46" i="15"/>
  <c r="H45" i="15"/>
  <c r="G4" i="15"/>
  <c r="I4" i="15"/>
  <c r="J4" i="15"/>
  <c r="K4" i="15"/>
  <c r="N4" i="15"/>
  <c r="O4" i="15"/>
  <c r="G5" i="15"/>
  <c r="I5" i="15"/>
  <c r="J5" i="15"/>
  <c r="K5" i="15"/>
  <c r="N5" i="15"/>
  <c r="O5" i="15"/>
  <c r="G6" i="15"/>
  <c r="I6" i="15"/>
  <c r="J6" i="15"/>
  <c r="K6" i="15"/>
  <c r="N6" i="15"/>
  <c r="O6" i="15"/>
  <c r="G7" i="15"/>
  <c r="I7" i="15"/>
  <c r="J7" i="15"/>
  <c r="K7" i="15"/>
  <c r="N7" i="15"/>
  <c r="O7" i="15"/>
  <c r="G8" i="15"/>
  <c r="I8" i="15"/>
  <c r="J8" i="15"/>
  <c r="K8" i="15"/>
  <c r="N8" i="15"/>
  <c r="O8" i="15"/>
  <c r="G9" i="15"/>
  <c r="I9" i="15"/>
  <c r="J9" i="15"/>
  <c r="K9" i="15"/>
  <c r="N9" i="15"/>
  <c r="O9" i="15"/>
  <c r="G10" i="15"/>
  <c r="I10" i="15"/>
  <c r="J10" i="15"/>
  <c r="K10" i="15"/>
  <c r="N10" i="15"/>
  <c r="O10" i="15"/>
  <c r="G11" i="15"/>
  <c r="I11" i="15"/>
  <c r="J11" i="15"/>
  <c r="K11" i="15"/>
  <c r="N11" i="15"/>
  <c r="O11" i="15"/>
  <c r="G12" i="15"/>
  <c r="I12" i="15"/>
  <c r="J12" i="15"/>
  <c r="K12" i="15"/>
  <c r="N12" i="15"/>
  <c r="O12" i="15"/>
  <c r="G13" i="15"/>
  <c r="I13" i="15"/>
  <c r="J13" i="15"/>
  <c r="K13" i="15"/>
  <c r="N13" i="15"/>
  <c r="O13" i="15"/>
  <c r="G14" i="15"/>
  <c r="I14" i="15"/>
  <c r="J14" i="15"/>
  <c r="K14" i="15"/>
  <c r="N14" i="15"/>
  <c r="O14" i="15"/>
  <c r="G15" i="15"/>
  <c r="I15" i="15"/>
  <c r="J15" i="15"/>
  <c r="K15" i="15"/>
  <c r="N15" i="15"/>
  <c r="O15" i="15"/>
  <c r="G16" i="15"/>
  <c r="I16" i="15"/>
  <c r="J16" i="15"/>
  <c r="K16" i="15"/>
  <c r="N16" i="15"/>
  <c r="O16" i="15"/>
  <c r="G17" i="15"/>
  <c r="I17" i="15"/>
  <c r="J17" i="15"/>
  <c r="K17" i="15"/>
  <c r="N17" i="15"/>
  <c r="O17" i="15"/>
  <c r="G18" i="15"/>
  <c r="I18" i="15"/>
  <c r="J18" i="15"/>
  <c r="K18" i="15"/>
  <c r="N18" i="15"/>
  <c r="O18" i="15"/>
  <c r="G19" i="15"/>
  <c r="I19" i="15"/>
  <c r="J19" i="15"/>
  <c r="K19" i="15"/>
  <c r="N19" i="15"/>
  <c r="O19" i="15"/>
  <c r="G20" i="15"/>
  <c r="I20" i="15"/>
  <c r="J20" i="15"/>
  <c r="K20" i="15"/>
  <c r="N20" i="15"/>
  <c r="O20" i="15"/>
  <c r="G21" i="15"/>
  <c r="I21" i="15"/>
  <c r="J21" i="15"/>
  <c r="K21" i="15"/>
  <c r="N21" i="15"/>
  <c r="O21" i="15"/>
  <c r="G22" i="15"/>
  <c r="I22" i="15"/>
  <c r="J22" i="15"/>
  <c r="K22" i="15"/>
  <c r="N22" i="15"/>
  <c r="O22" i="15"/>
  <c r="G23" i="15"/>
  <c r="I23" i="15"/>
  <c r="J23" i="15"/>
  <c r="K23" i="15"/>
  <c r="N23" i="15"/>
  <c r="O23" i="15"/>
  <c r="G24" i="15"/>
  <c r="I24" i="15"/>
  <c r="J24" i="15"/>
  <c r="K24" i="15"/>
  <c r="N24" i="15"/>
  <c r="O24" i="15"/>
  <c r="G25" i="15"/>
  <c r="I25" i="15"/>
  <c r="J25" i="15"/>
  <c r="K25" i="15"/>
  <c r="N25" i="15"/>
  <c r="O25" i="15"/>
  <c r="G26" i="15"/>
  <c r="I26" i="15"/>
  <c r="J26" i="15"/>
  <c r="K26" i="15"/>
  <c r="N26" i="15"/>
  <c r="O26" i="15"/>
  <c r="G27" i="15"/>
  <c r="I27" i="15"/>
  <c r="J27" i="15"/>
  <c r="K27" i="15"/>
  <c r="N27" i="15"/>
  <c r="O27" i="15"/>
  <c r="G28" i="15"/>
  <c r="I28" i="15"/>
  <c r="J28" i="15"/>
  <c r="K28" i="15"/>
  <c r="N28" i="15"/>
  <c r="O28" i="15"/>
  <c r="G29" i="15"/>
  <c r="I29" i="15"/>
  <c r="J29" i="15"/>
  <c r="K29" i="15"/>
  <c r="N29" i="15"/>
  <c r="O29" i="15"/>
  <c r="G30" i="15"/>
  <c r="I30" i="15"/>
  <c r="J30" i="15"/>
  <c r="K30" i="15"/>
  <c r="N30" i="15"/>
  <c r="O30" i="15"/>
  <c r="G31" i="15"/>
  <c r="I31" i="15"/>
  <c r="J31" i="15"/>
  <c r="K31" i="15"/>
  <c r="N31" i="15"/>
  <c r="O31" i="15"/>
  <c r="G32" i="15"/>
  <c r="I32" i="15"/>
  <c r="J32" i="15"/>
  <c r="K32" i="15"/>
  <c r="N32" i="15"/>
  <c r="O32" i="15"/>
  <c r="G33" i="15"/>
  <c r="I33" i="15"/>
  <c r="J33" i="15"/>
  <c r="K33" i="15"/>
  <c r="N33" i="15"/>
  <c r="O33" i="15"/>
  <c r="G34" i="15"/>
  <c r="I34" i="15"/>
  <c r="J34" i="15"/>
  <c r="K34" i="15"/>
  <c r="N34" i="15"/>
  <c r="O34" i="15"/>
  <c r="G35" i="15"/>
  <c r="I35" i="15"/>
  <c r="J35" i="15"/>
  <c r="K35" i="15"/>
  <c r="N35" i="15"/>
  <c r="O35" i="15"/>
  <c r="G36" i="15"/>
  <c r="I36" i="15"/>
  <c r="J36" i="15"/>
  <c r="K36" i="15"/>
  <c r="N36" i="15"/>
  <c r="O36" i="15"/>
  <c r="G37" i="15"/>
  <c r="I37" i="15"/>
  <c r="J37" i="15"/>
  <c r="K37" i="15"/>
  <c r="N37" i="15"/>
  <c r="O37" i="15"/>
  <c r="G38" i="15"/>
  <c r="I38" i="15"/>
  <c r="J38" i="15"/>
  <c r="K38" i="15"/>
  <c r="N38" i="15"/>
  <c r="O38" i="15"/>
  <c r="G39" i="15"/>
  <c r="I39" i="15"/>
  <c r="J39" i="15"/>
  <c r="K39" i="15"/>
  <c r="N39" i="15"/>
  <c r="O39" i="15"/>
  <c r="G40" i="15"/>
  <c r="I40" i="15"/>
  <c r="J40" i="15"/>
  <c r="K40" i="15"/>
  <c r="N40" i="15"/>
  <c r="O40" i="15"/>
  <c r="G41" i="15"/>
  <c r="I41" i="15"/>
  <c r="J41" i="15"/>
  <c r="K41" i="15"/>
  <c r="N41" i="15"/>
  <c r="O41" i="15"/>
  <c r="G42" i="15"/>
  <c r="I42" i="15"/>
  <c r="J42" i="15"/>
  <c r="K42" i="15"/>
  <c r="N42" i="15"/>
  <c r="O42" i="15"/>
  <c r="G43" i="15"/>
  <c r="I43" i="15"/>
  <c r="J43" i="15"/>
  <c r="K43" i="15"/>
  <c r="N43" i="15"/>
  <c r="O43" i="15"/>
  <c r="G44" i="15"/>
  <c r="I44" i="15"/>
  <c r="J44" i="15"/>
  <c r="K44" i="15"/>
  <c r="N44" i="15"/>
  <c r="O44" i="15"/>
  <c r="O3" i="15"/>
  <c r="O46" i="15" s="1"/>
  <c r="N3" i="15"/>
  <c r="N45" i="15" s="1"/>
  <c r="K3" i="15"/>
  <c r="K45" i="15" s="1"/>
  <c r="J3" i="15"/>
  <c r="J46" i="15" s="1"/>
  <c r="I3" i="15"/>
  <c r="I46" i="15" s="1"/>
  <c r="G3" i="15"/>
  <c r="G45" i="15" s="1"/>
  <c r="G4" i="14"/>
  <c r="H4" i="14"/>
  <c r="I4" i="14"/>
  <c r="J4" i="14"/>
  <c r="K4" i="14"/>
  <c r="N4" i="14"/>
  <c r="O4" i="14"/>
  <c r="G5" i="14"/>
  <c r="H5" i="14"/>
  <c r="I5" i="14"/>
  <c r="J5" i="14"/>
  <c r="K5" i="14"/>
  <c r="N5" i="14"/>
  <c r="O5" i="14"/>
  <c r="G6" i="14"/>
  <c r="H6" i="14"/>
  <c r="I6" i="14"/>
  <c r="J6" i="14"/>
  <c r="K6" i="14"/>
  <c r="N6" i="14"/>
  <c r="O6" i="14"/>
  <c r="G7" i="14"/>
  <c r="H7" i="14"/>
  <c r="I7" i="14"/>
  <c r="J7" i="14"/>
  <c r="K7" i="14"/>
  <c r="N7" i="14"/>
  <c r="O7" i="14"/>
  <c r="G8" i="14"/>
  <c r="H8" i="14"/>
  <c r="I8" i="14"/>
  <c r="J8" i="14"/>
  <c r="K8" i="14"/>
  <c r="N8" i="14"/>
  <c r="O8" i="14"/>
  <c r="G9" i="14"/>
  <c r="H9" i="14"/>
  <c r="I9" i="14"/>
  <c r="J9" i="14"/>
  <c r="K9" i="14"/>
  <c r="N9" i="14"/>
  <c r="O9" i="14"/>
  <c r="G10" i="14"/>
  <c r="H10" i="14"/>
  <c r="I10" i="14"/>
  <c r="J10" i="14"/>
  <c r="K10" i="14"/>
  <c r="N10" i="14"/>
  <c r="O10" i="14"/>
  <c r="G11" i="14"/>
  <c r="H11" i="14"/>
  <c r="I11" i="14"/>
  <c r="J11" i="14"/>
  <c r="K11" i="14"/>
  <c r="N11" i="14"/>
  <c r="O11" i="14"/>
  <c r="G12" i="14"/>
  <c r="H12" i="14"/>
  <c r="I12" i="14"/>
  <c r="J12" i="14"/>
  <c r="K12" i="14"/>
  <c r="N12" i="14"/>
  <c r="O12" i="14"/>
  <c r="G13" i="14"/>
  <c r="H13" i="14"/>
  <c r="I13" i="14"/>
  <c r="J13" i="14"/>
  <c r="K13" i="14"/>
  <c r="N13" i="14"/>
  <c r="O13" i="14"/>
  <c r="G14" i="14"/>
  <c r="H14" i="14"/>
  <c r="I14" i="14"/>
  <c r="J14" i="14"/>
  <c r="K14" i="14"/>
  <c r="N14" i="14"/>
  <c r="O14" i="14"/>
  <c r="G15" i="14"/>
  <c r="H15" i="14"/>
  <c r="I15" i="14"/>
  <c r="J15" i="14"/>
  <c r="K15" i="14"/>
  <c r="N15" i="14"/>
  <c r="O15" i="14"/>
  <c r="G16" i="14"/>
  <c r="H16" i="14"/>
  <c r="I16" i="14"/>
  <c r="J16" i="14"/>
  <c r="K16" i="14"/>
  <c r="N16" i="14"/>
  <c r="O16" i="14"/>
  <c r="G17" i="14"/>
  <c r="H17" i="14"/>
  <c r="I17" i="14"/>
  <c r="J17" i="14"/>
  <c r="K17" i="14"/>
  <c r="N17" i="14"/>
  <c r="O17" i="14"/>
  <c r="G18" i="14"/>
  <c r="H18" i="14"/>
  <c r="I18" i="14"/>
  <c r="J18" i="14"/>
  <c r="K18" i="14"/>
  <c r="N18" i="14"/>
  <c r="O18" i="14"/>
  <c r="G19" i="14"/>
  <c r="H19" i="14"/>
  <c r="I19" i="14"/>
  <c r="J19" i="14"/>
  <c r="K19" i="14"/>
  <c r="N19" i="14"/>
  <c r="O19" i="14"/>
  <c r="G20" i="14"/>
  <c r="H20" i="14"/>
  <c r="I20" i="14"/>
  <c r="J20" i="14"/>
  <c r="K20" i="14"/>
  <c r="N20" i="14"/>
  <c r="O20" i="14"/>
  <c r="G21" i="14"/>
  <c r="H21" i="14"/>
  <c r="I21" i="14"/>
  <c r="J21" i="14"/>
  <c r="K21" i="14"/>
  <c r="N21" i="14"/>
  <c r="O21" i="14"/>
  <c r="G22" i="14"/>
  <c r="H22" i="14"/>
  <c r="I22" i="14"/>
  <c r="J22" i="14"/>
  <c r="K22" i="14"/>
  <c r="N22" i="14"/>
  <c r="O22" i="14"/>
  <c r="G23" i="14"/>
  <c r="H23" i="14"/>
  <c r="I23" i="14"/>
  <c r="J23" i="14"/>
  <c r="K23" i="14"/>
  <c r="N23" i="14"/>
  <c r="O23" i="14"/>
  <c r="G24" i="14"/>
  <c r="H24" i="14"/>
  <c r="I24" i="14"/>
  <c r="J24" i="14"/>
  <c r="K24" i="14"/>
  <c r="N24" i="14"/>
  <c r="O24" i="14"/>
  <c r="G25" i="14"/>
  <c r="H25" i="14"/>
  <c r="I25" i="14"/>
  <c r="J25" i="14"/>
  <c r="K25" i="14"/>
  <c r="N25" i="14"/>
  <c r="O25" i="14"/>
  <c r="G26" i="14"/>
  <c r="H26" i="14"/>
  <c r="I26" i="14"/>
  <c r="J26" i="14"/>
  <c r="K26" i="14"/>
  <c r="N26" i="14"/>
  <c r="O26" i="14"/>
  <c r="G27" i="14"/>
  <c r="H27" i="14"/>
  <c r="I27" i="14"/>
  <c r="J27" i="14"/>
  <c r="K27" i="14"/>
  <c r="N27" i="14"/>
  <c r="O27" i="14"/>
  <c r="G28" i="14"/>
  <c r="H28" i="14"/>
  <c r="I28" i="14"/>
  <c r="J28" i="14"/>
  <c r="K28" i="14"/>
  <c r="N28" i="14"/>
  <c r="O28" i="14"/>
  <c r="G29" i="14"/>
  <c r="H29" i="14"/>
  <c r="I29" i="14"/>
  <c r="J29" i="14"/>
  <c r="K29" i="14"/>
  <c r="N29" i="14"/>
  <c r="O29" i="14"/>
  <c r="G30" i="14"/>
  <c r="H30" i="14"/>
  <c r="I30" i="14"/>
  <c r="J30" i="14"/>
  <c r="K30" i="14"/>
  <c r="N30" i="14"/>
  <c r="O30" i="14"/>
  <c r="G31" i="14"/>
  <c r="H31" i="14"/>
  <c r="I31" i="14"/>
  <c r="J31" i="14"/>
  <c r="K31" i="14"/>
  <c r="N31" i="14"/>
  <c r="O31" i="14"/>
  <c r="G32" i="14"/>
  <c r="H32" i="14"/>
  <c r="I32" i="14"/>
  <c r="J32" i="14"/>
  <c r="K32" i="14"/>
  <c r="N32" i="14"/>
  <c r="O32" i="14"/>
  <c r="G33" i="14"/>
  <c r="H33" i="14"/>
  <c r="I33" i="14"/>
  <c r="J33" i="14"/>
  <c r="K33" i="14"/>
  <c r="N33" i="14"/>
  <c r="O33" i="14"/>
  <c r="G34" i="14"/>
  <c r="H34" i="14"/>
  <c r="I34" i="14"/>
  <c r="J34" i="14"/>
  <c r="K34" i="14"/>
  <c r="N34" i="14"/>
  <c r="O34" i="14"/>
  <c r="G35" i="14"/>
  <c r="H35" i="14"/>
  <c r="I35" i="14"/>
  <c r="J35" i="14"/>
  <c r="K35" i="14"/>
  <c r="N35" i="14"/>
  <c r="O35" i="14"/>
  <c r="G36" i="14"/>
  <c r="H36" i="14"/>
  <c r="I36" i="14"/>
  <c r="J36" i="14"/>
  <c r="K36" i="14"/>
  <c r="N36" i="14"/>
  <c r="O36" i="14"/>
  <c r="G37" i="14"/>
  <c r="H37" i="14"/>
  <c r="I37" i="14"/>
  <c r="J37" i="14"/>
  <c r="K37" i="14"/>
  <c r="N37" i="14"/>
  <c r="O37" i="14"/>
  <c r="G38" i="14"/>
  <c r="H38" i="14"/>
  <c r="I38" i="14"/>
  <c r="J38" i="14"/>
  <c r="K38" i="14"/>
  <c r="N38" i="14"/>
  <c r="O38" i="14"/>
  <c r="G39" i="14"/>
  <c r="H39" i="14"/>
  <c r="I39" i="14"/>
  <c r="J39" i="14"/>
  <c r="K39" i="14"/>
  <c r="N39" i="14"/>
  <c r="O39" i="14"/>
  <c r="G40" i="14"/>
  <c r="H40" i="14"/>
  <c r="I40" i="14"/>
  <c r="J40" i="14"/>
  <c r="K40" i="14"/>
  <c r="N40" i="14"/>
  <c r="O40" i="14"/>
  <c r="G41" i="14"/>
  <c r="H41" i="14"/>
  <c r="I41" i="14"/>
  <c r="J41" i="14"/>
  <c r="K41" i="14"/>
  <c r="N41" i="14"/>
  <c r="O41" i="14"/>
  <c r="G42" i="14"/>
  <c r="H42" i="14"/>
  <c r="I42" i="14"/>
  <c r="J42" i="14"/>
  <c r="K42" i="14"/>
  <c r="N42" i="14"/>
  <c r="O42" i="14"/>
  <c r="G43" i="14"/>
  <c r="H43" i="14"/>
  <c r="I43" i="14"/>
  <c r="J43" i="14"/>
  <c r="K43" i="14"/>
  <c r="N43" i="14"/>
  <c r="O43" i="14"/>
  <c r="G44" i="14"/>
  <c r="H44" i="14"/>
  <c r="I44" i="14"/>
  <c r="J44" i="14"/>
  <c r="K44" i="14"/>
  <c r="N44" i="14"/>
  <c r="O44" i="14"/>
  <c r="O3" i="14"/>
  <c r="O45" i="14" s="1"/>
  <c r="N3" i="14"/>
  <c r="N46" i="14" s="1"/>
  <c r="K3" i="14"/>
  <c r="K46" i="14" s="1"/>
  <c r="J3" i="14"/>
  <c r="J45" i="14" s="1"/>
  <c r="I3" i="14"/>
  <c r="I45" i="14" s="1"/>
  <c r="H3" i="14"/>
  <c r="H46" i="14" s="1"/>
  <c r="G3" i="14"/>
  <c r="G46" i="14" s="1"/>
  <c r="G4" i="13"/>
  <c r="H4" i="13"/>
  <c r="I4" i="13"/>
  <c r="J4" i="13"/>
  <c r="K4" i="13"/>
  <c r="N4" i="13"/>
  <c r="O4" i="13"/>
  <c r="G5" i="13"/>
  <c r="H5" i="13"/>
  <c r="I5" i="13"/>
  <c r="J5" i="13"/>
  <c r="K5" i="13"/>
  <c r="N5" i="13"/>
  <c r="O5" i="13"/>
  <c r="G6" i="13"/>
  <c r="H6" i="13"/>
  <c r="I6" i="13"/>
  <c r="J6" i="13"/>
  <c r="K6" i="13"/>
  <c r="N6" i="13"/>
  <c r="O6" i="13"/>
  <c r="G7" i="13"/>
  <c r="H7" i="13"/>
  <c r="I7" i="13"/>
  <c r="J7" i="13"/>
  <c r="K7" i="13"/>
  <c r="N7" i="13"/>
  <c r="O7" i="13"/>
  <c r="G8" i="13"/>
  <c r="H8" i="13"/>
  <c r="I8" i="13"/>
  <c r="J8" i="13"/>
  <c r="K8" i="13"/>
  <c r="N8" i="13"/>
  <c r="O8" i="13"/>
  <c r="G9" i="13"/>
  <c r="H9" i="13"/>
  <c r="I9" i="13"/>
  <c r="J9" i="13"/>
  <c r="K9" i="13"/>
  <c r="N9" i="13"/>
  <c r="O9" i="13"/>
  <c r="G10" i="13"/>
  <c r="H10" i="13"/>
  <c r="I10" i="13"/>
  <c r="J10" i="13"/>
  <c r="K10" i="13"/>
  <c r="N10" i="13"/>
  <c r="O10" i="13"/>
  <c r="G11" i="13"/>
  <c r="H11" i="13"/>
  <c r="I11" i="13"/>
  <c r="J11" i="13"/>
  <c r="K11" i="13"/>
  <c r="N11" i="13"/>
  <c r="O11" i="13"/>
  <c r="G12" i="13"/>
  <c r="H12" i="13"/>
  <c r="I12" i="13"/>
  <c r="J12" i="13"/>
  <c r="K12" i="13"/>
  <c r="N12" i="13"/>
  <c r="O12" i="13"/>
  <c r="G13" i="13"/>
  <c r="H13" i="13"/>
  <c r="I13" i="13"/>
  <c r="J13" i="13"/>
  <c r="K13" i="13"/>
  <c r="N13" i="13"/>
  <c r="O13" i="13"/>
  <c r="G14" i="13"/>
  <c r="H14" i="13"/>
  <c r="I14" i="13"/>
  <c r="J14" i="13"/>
  <c r="K14" i="13"/>
  <c r="N14" i="13"/>
  <c r="O14" i="13"/>
  <c r="G15" i="13"/>
  <c r="H15" i="13"/>
  <c r="I15" i="13"/>
  <c r="J15" i="13"/>
  <c r="K15" i="13"/>
  <c r="N15" i="13"/>
  <c r="O15" i="13"/>
  <c r="G16" i="13"/>
  <c r="H16" i="13"/>
  <c r="I16" i="13"/>
  <c r="J16" i="13"/>
  <c r="K16" i="13"/>
  <c r="N16" i="13"/>
  <c r="O16" i="13"/>
  <c r="G17" i="13"/>
  <c r="H17" i="13"/>
  <c r="I17" i="13"/>
  <c r="J17" i="13"/>
  <c r="K17" i="13"/>
  <c r="N17" i="13"/>
  <c r="O17" i="13"/>
  <c r="G18" i="13"/>
  <c r="H18" i="13"/>
  <c r="I18" i="13"/>
  <c r="J18" i="13"/>
  <c r="K18" i="13"/>
  <c r="N18" i="13"/>
  <c r="O18" i="13"/>
  <c r="G19" i="13"/>
  <c r="H19" i="13"/>
  <c r="I19" i="13"/>
  <c r="J19" i="13"/>
  <c r="K19" i="13"/>
  <c r="N19" i="13"/>
  <c r="O19" i="13"/>
  <c r="G20" i="13"/>
  <c r="H20" i="13"/>
  <c r="I20" i="13"/>
  <c r="J20" i="13"/>
  <c r="K20" i="13"/>
  <c r="N20" i="13"/>
  <c r="O20" i="13"/>
  <c r="G21" i="13"/>
  <c r="H21" i="13"/>
  <c r="I21" i="13"/>
  <c r="J21" i="13"/>
  <c r="K21" i="13"/>
  <c r="N21" i="13"/>
  <c r="O21" i="13"/>
  <c r="G22" i="13"/>
  <c r="H22" i="13"/>
  <c r="I22" i="13"/>
  <c r="J22" i="13"/>
  <c r="K22" i="13"/>
  <c r="N22" i="13"/>
  <c r="O22" i="13"/>
  <c r="G23" i="13"/>
  <c r="H23" i="13"/>
  <c r="I23" i="13"/>
  <c r="J23" i="13"/>
  <c r="K23" i="13"/>
  <c r="N23" i="13"/>
  <c r="O23" i="13"/>
  <c r="G24" i="13"/>
  <c r="H24" i="13"/>
  <c r="I24" i="13"/>
  <c r="J24" i="13"/>
  <c r="K24" i="13"/>
  <c r="N24" i="13"/>
  <c r="O24" i="13"/>
  <c r="G25" i="13"/>
  <c r="H25" i="13"/>
  <c r="I25" i="13"/>
  <c r="J25" i="13"/>
  <c r="K25" i="13"/>
  <c r="N25" i="13"/>
  <c r="O25" i="13"/>
  <c r="G26" i="13"/>
  <c r="H26" i="13"/>
  <c r="I26" i="13"/>
  <c r="J26" i="13"/>
  <c r="K26" i="13"/>
  <c r="N26" i="13"/>
  <c r="O26" i="13"/>
  <c r="G27" i="13"/>
  <c r="H27" i="13"/>
  <c r="I27" i="13"/>
  <c r="J27" i="13"/>
  <c r="K27" i="13"/>
  <c r="N27" i="13"/>
  <c r="O27" i="13"/>
  <c r="G28" i="13"/>
  <c r="H28" i="13"/>
  <c r="I28" i="13"/>
  <c r="J28" i="13"/>
  <c r="K28" i="13"/>
  <c r="N28" i="13"/>
  <c r="O28" i="13"/>
  <c r="G29" i="13"/>
  <c r="H29" i="13"/>
  <c r="I29" i="13"/>
  <c r="J29" i="13"/>
  <c r="K29" i="13"/>
  <c r="N29" i="13"/>
  <c r="O29" i="13"/>
  <c r="G30" i="13"/>
  <c r="H30" i="13"/>
  <c r="I30" i="13"/>
  <c r="J30" i="13"/>
  <c r="K30" i="13"/>
  <c r="N30" i="13"/>
  <c r="O30" i="13"/>
  <c r="G31" i="13"/>
  <c r="H31" i="13"/>
  <c r="I31" i="13"/>
  <c r="J31" i="13"/>
  <c r="K31" i="13"/>
  <c r="N31" i="13"/>
  <c r="O31" i="13"/>
  <c r="G32" i="13"/>
  <c r="H32" i="13"/>
  <c r="I32" i="13"/>
  <c r="J32" i="13"/>
  <c r="K32" i="13"/>
  <c r="N32" i="13"/>
  <c r="O32" i="13"/>
  <c r="G33" i="13"/>
  <c r="H33" i="13"/>
  <c r="I33" i="13"/>
  <c r="J33" i="13"/>
  <c r="K33" i="13"/>
  <c r="N33" i="13"/>
  <c r="O33" i="13"/>
  <c r="G34" i="13"/>
  <c r="H34" i="13"/>
  <c r="I34" i="13"/>
  <c r="J34" i="13"/>
  <c r="K34" i="13"/>
  <c r="N34" i="13"/>
  <c r="O34" i="13"/>
  <c r="G35" i="13"/>
  <c r="H35" i="13"/>
  <c r="I35" i="13"/>
  <c r="J35" i="13"/>
  <c r="K35" i="13"/>
  <c r="N35" i="13"/>
  <c r="O35" i="13"/>
  <c r="G36" i="13"/>
  <c r="H36" i="13"/>
  <c r="I36" i="13"/>
  <c r="J36" i="13"/>
  <c r="K36" i="13"/>
  <c r="N36" i="13"/>
  <c r="O36" i="13"/>
  <c r="G37" i="13"/>
  <c r="H37" i="13"/>
  <c r="I37" i="13"/>
  <c r="J37" i="13"/>
  <c r="K37" i="13"/>
  <c r="N37" i="13"/>
  <c r="O37" i="13"/>
  <c r="G38" i="13"/>
  <c r="H38" i="13"/>
  <c r="I38" i="13"/>
  <c r="J38" i="13"/>
  <c r="K38" i="13"/>
  <c r="N38" i="13"/>
  <c r="O38" i="13"/>
  <c r="G39" i="13"/>
  <c r="H39" i="13"/>
  <c r="I39" i="13"/>
  <c r="J39" i="13"/>
  <c r="K39" i="13"/>
  <c r="N39" i="13"/>
  <c r="O39" i="13"/>
  <c r="G40" i="13"/>
  <c r="H40" i="13"/>
  <c r="I40" i="13"/>
  <c r="J40" i="13"/>
  <c r="K40" i="13"/>
  <c r="N40" i="13"/>
  <c r="O40" i="13"/>
  <c r="G41" i="13"/>
  <c r="H41" i="13"/>
  <c r="I41" i="13"/>
  <c r="J41" i="13"/>
  <c r="K41" i="13"/>
  <c r="N41" i="13"/>
  <c r="O41" i="13"/>
  <c r="G42" i="13"/>
  <c r="H42" i="13"/>
  <c r="I42" i="13"/>
  <c r="J42" i="13"/>
  <c r="K42" i="13"/>
  <c r="N42" i="13"/>
  <c r="O42" i="13"/>
  <c r="G43" i="13"/>
  <c r="H43" i="13"/>
  <c r="I43" i="13"/>
  <c r="J43" i="13"/>
  <c r="K43" i="13"/>
  <c r="N43" i="13"/>
  <c r="O43" i="13"/>
  <c r="G44" i="13"/>
  <c r="H44" i="13"/>
  <c r="I44" i="13"/>
  <c r="J44" i="13"/>
  <c r="K44" i="13"/>
  <c r="N44" i="13"/>
  <c r="O44" i="13"/>
  <c r="O3" i="13"/>
  <c r="O45" i="13" s="1"/>
  <c r="N3" i="13"/>
  <c r="N46" i="13" s="1"/>
  <c r="K3" i="13"/>
  <c r="K46" i="13" s="1"/>
  <c r="J3" i="13"/>
  <c r="J45" i="13" s="1"/>
  <c r="I3" i="13"/>
  <c r="I45" i="13" s="1"/>
  <c r="H3" i="13"/>
  <c r="H46" i="13" s="1"/>
  <c r="G3" i="13"/>
  <c r="G46" i="13" s="1"/>
  <c r="F4" i="12"/>
  <c r="G4" i="12"/>
  <c r="H4" i="12"/>
  <c r="I4" i="12"/>
  <c r="J4" i="12"/>
  <c r="K4" i="12"/>
  <c r="L4" i="12"/>
  <c r="M4" i="12"/>
  <c r="F5" i="12"/>
  <c r="G5" i="12"/>
  <c r="H5" i="12"/>
  <c r="I5" i="12"/>
  <c r="J5" i="12"/>
  <c r="K5" i="12"/>
  <c r="L5" i="12"/>
  <c r="M5" i="12"/>
  <c r="F6" i="12"/>
  <c r="G6" i="12"/>
  <c r="H6" i="12"/>
  <c r="I6" i="12"/>
  <c r="J6" i="12"/>
  <c r="K6" i="12"/>
  <c r="L6" i="12"/>
  <c r="M6" i="12"/>
  <c r="F7" i="12"/>
  <c r="G7" i="12"/>
  <c r="H7" i="12"/>
  <c r="I7" i="12"/>
  <c r="J7" i="12"/>
  <c r="K7" i="12"/>
  <c r="L7" i="12"/>
  <c r="M7" i="12"/>
  <c r="F8" i="12"/>
  <c r="G8" i="12"/>
  <c r="H8" i="12"/>
  <c r="I8" i="12"/>
  <c r="J8" i="12"/>
  <c r="K8" i="12"/>
  <c r="L8" i="12"/>
  <c r="M8" i="12"/>
  <c r="F9" i="12"/>
  <c r="G9" i="12"/>
  <c r="H9" i="12"/>
  <c r="I9" i="12"/>
  <c r="J9" i="12"/>
  <c r="K9" i="12"/>
  <c r="L9" i="12"/>
  <c r="M9" i="12"/>
  <c r="F10" i="12"/>
  <c r="G10" i="12"/>
  <c r="H10" i="12"/>
  <c r="I10" i="12"/>
  <c r="J10" i="12"/>
  <c r="K10" i="12"/>
  <c r="L10" i="12"/>
  <c r="M10" i="12"/>
  <c r="F11" i="12"/>
  <c r="G11" i="12"/>
  <c r="H11" i="12"/>
  <c r="I11" i="12"/>
  <c r="J11" i="12"/>
  <c r="K11" i="12"/>
  <c r="L11" i="12"/>
  <c r="M11" i="12"/>
  <c r="F12" i="12"/>
  <c r="G12" i="12"/>
  <c r="H12" i="12"/>
  <c r="I12" i="12"/>
  <c r="J12" i="12"/>
  <c r="K12" i="12"/>
  <c r="L12" i="12"/>
  <c r="M12" i="12"/>
  <c r="F13" i="12"/>
  <c r="G13" i="12"/>
  <c r="H13" i="12"/>
  <c r="I13" i="12"/>
  <c r="J13" i="12"/>
  <c r="K13" i="12"/>
  <c r="L13" i="12"/>
  <c r="M13" i="12"/>
  <c r="F14" i="12"/>
  <c r="G14" i="12"/>
  <c r="H14" i="12"/>
  <c r="I14" i="12"/>
  <c r="J14" i="12"/>
  <c r="K14" i="12"/>
  <c r="L14" i="12"/>
  <c r="M14" i="12"/>
  <c r="F15" i="12"/>
  <c r="G15" i="12"/>
  <c r="H15" i="12"/>
  <c r="I15" i="12"/>
  <c r="J15" i="12"/>
  <c r="K15" i="12"/>
  <c r="L15" i="12"/>
  <c r="M15" i="12"/>
  <c r="F16" i="12"/>
  <c r="G16" i="12"/>
  <c r="H16" i="12"/>
  <c r="I16" i="12"/>
  <c r="J16" i="12"/>
  <c r="K16" i="12"/>
  <c r="L16" i="12"/>
  <c r="M16" i="12"/>
  <c r="F17" i="12"/>
  <c r="G17" i="12"/>
  <c r="H17" i="12"/>
  <c r="I17" i="12"/>
  <c r="J17" i="12"/>
  <c r="K17" i="12"/>
  <c r="L17" i="12"/>
  <c r="M17" i="12"/>
  <c r="F18" i="12"/>
  <c r="G18" i="12"/>
  <c r="H18" i="12"/>
  <c r="I18" i="12"/>
  <c r="J18" i="12"/>
  <c r="K18" i="12"/>
  <c r="L18" i="12"/>
  <c r="M18" i="12"/>
  <c r="F19" i="12"/>
  <c r="G19" i="12"/>
  <c r="H19" i="12"/>
  <c r="I19" i="12"/>
  <c r="J19" i="12"/>
  <c r="K19" i="12"/>
  <c r="L19" i="12"/>
  <c r="M19" i="12"/>
  <c r="F20" i="12"/>
  <c r="G20" i="12"/>
  <c r="H20" i="12"/>
  <c r="I20" i="12"/>
  <c r="J20" i="12"/>
  <c r="K20" i="12"/>
  <c r="L20" i="12"/>
  <c r="M20" i="12"/>
  <c r="F21" i="12"/>
  <c r="G21" i="12"/>
  <c r="H21" i="12"/>
  <c r="I21" i="12"/>
  <c r="J21" i="12"/>
  <c r="K21" i="12"/>
  <c r="L21" i="12"/>
  <c r="M21" i="12"/>
  <c r="F22" i="12"/>
  <c r="G22" i="12"/>
  <c r="H22" i="12"/>
  <c r="I22" i="12"/>
  <c r="J22" i="12"/>
  <c r="K22" i="12"/>
  <c r="L22" i="12"/>
  <c r="M22" i="12"/>
  <c r="F23" i="12"/>
  <c r="G23" i="12"/>
  <c r="H23" i="12"/>
  <c r="I23" i="12"/>
  <c r="J23" i="12"/>
  <c r="K23" i="12"/>
  <c r="L23" i="12"/>
  <c r="M23" i="12"/>
  <c r="F24" i="12"/>
  <c r="G24" i="12"/>
  <c r="H24" i="12"/>
  <c r="I24" i="12"/>
  <c r="J24" i="12"/>
  <c r="K24" i="12"/>
  <c r="L24" i="12"/>
  <c r="M24" i="12"/>
  <c r="F25" i="12"/>
  <c r="G25" i="12"/>
  <c r="H25" i="12"/>
  <c r="I25" i="12"/>
  <c r="J25" i="12"/>
  <c r="K25" i="12"/>
  <c r="L25" i="12"/>
  <c r="M25" i="12"/>
  <c r="F26" i="12"/>
  <c r="G26" i="12"/>
  <c r="H26" i="12"/>
  <c r="I26" i="12"/>
  <c r="J26" i="12"/>
  <c r="K26" i="12"/>
  <c r="L26" i="12"/>
  <c r="M26" i="12"/>
  <c r="F27" i="12"/>
  <c r="G27" i="12"/>
  <c r="H27" i="12"/>
  <c r="I27" i="12"/>
  <c r="J27" i="12"/>
  <c r="K27" i="12"/>
  <c r="L27" i="12"/>
  <c r="M27" i="12"/>
  <c r="F28" i="12"/>
  <c r="G28" i="12"/>
  <c r="H28" i="12"/>
  <c r="I28" i="12"/>
  <c r="J28" i="12"/>
  <c r="K28" i="12"/>
  <c r="L28" i="12"/>
  <c r="M28" i="12"/>
  <c r="F29" i="12"/>
  <c r="G29" i="12"/>
  <c r="H29" i="12"/>
  <c r="I29" i="12"/>
  <c r="J29" i="12"/>
  <c r="K29" i="12"/>
  <c r="L29" i="12"/>
  <c r="M29" i="12"/>
  <c r="F30" i="12"/>
  <c r="G30" i="12"/>
  <c r="H30" i="12"/>
  <c r="I30" i="12"/>
  <c r="J30" i="12"/>
  <c r="K30" i="12"/>
  <c r="L30" i="12"/>
  <c r="M30" i="12"/>
  <c r="F31" i="12"/>
  <c r="G31" i="12"/>
  <c r="H31" i="12"/>
  <c r="I31" i="12"/>
  <c r="J31" i="12"/>
  <c r="K31" i="12"/>
  <c r="L31" i="12"/>
  <c r="M31" i="12"/>
  <c r="F32" i="12"/>
  <c r="G32" i="12"/>
  <c r="H32" i="12"/>
  <c r="I32" i="12"/>
  <c r="J32" i="12"/>
  <c r="K32" i="12"/>
  <c r="L32" i="12"/>
  <c r="M32" i="12"/>
  <c r="F33" i="12"/>
  <c r="G33" i="12"/>
  <c r="H33" i="12"/>
  <c r="I33" i="12"/>
  <c r="J33" i="12"/>
  <c r="K33" i="12"/>
  <c r="L33" i="12"/>
  <c r="M33" i="12"/>
  <c r="F34" i="12"/>
  <c r="G34" i="12"/>
  <c r="H34" i="12"/>
  <c r="I34" i="12"/>
  <c r="J34" i="12"/>
  <c r="K34" i="12"/>
  <c r="L34" i="12"/>
  <c r="M34" i="12"/>
  <c r="F35" i="12"/>
  <c r="G35" i="12"/>
  <c r="H35" i="12"/>
  <c r="I35" i="12"/>
  <c r="J35" i="12"/>
  <c r="K35" i="12"/>
  <c r="L35" i="12"/>
  <c r="M35" i="12"/>
  <c r="F36" i="12"/>
  <c r="G36" i="12"/>
  <c r="H36" i="12"/>
  <c r="I36" i="12"/>
  <c r="J36" i="12"/>
  <c r="K36" i="12"/>
  <c r="L36" i="12"/>
  <c r="M36" i="12"/>
  <c r="F37" i="12"/>
  <c r="G37" i="12"/>
  <c r="H37" i="12"/>
  <c r="I37" i="12"/>
  <c r="J37" i="12"/>
  <c r="K37" i="12"/>
  <c r="L37" i="12"/>
  <c r="M37" i="12"/>
  <c r="F38" i="12"/>
  <c r="G38" i="12"/>
  <c r="H38" i="12"/>
  <c r="I38" i="12"/>
  <c r="J38" i="12"/>
  <c r="K38" i="12"/>
  <c r="L38" i="12"/>
  <c r="M38" i="12"/>
  <c r="F39" i="12"/>
  <c r="G39" i="12"/>
  <c r="H39" i="12"/>
  <c r="I39" i="12"/>
  <c r="J39" i="12"/>
  <c r="K39" i="12"/>
  <c r="L39" i="12"/>
  <c r="M39" i="12"/>
  <c r="F40" i="12"/>
  <c r="G40" i="12"/>
  <c r="H40" i="12"/>
  <c r="I40" i="12"/>
  <c r="J40" i="12"/>
  <c r="K40" i="12"/>
  <c r="L40" i="12"/>
  <c r="M40" i="12"/>
  <c r="F41" i="12"/>
  <c r="G41" i="12"/>
  <c r="H41" i="12"/>
  <c r="I41" i="12"/>
  <c r="J41" i="12"/>
  <c r="K41" i="12"/>
  <c r="L41" i="12"/>
  <c r="M41" i="12"/>
  <c r="F42" i="12"/>
  <c r="G42" i="12"/>
  <c r="H42" i="12"/>
  <c r="I42" i="12"/>
  <c r="J42" i="12"/>
  <c r="K42" i="12"/>
  <c r="L42" i="12"/>
  <c r="M42" i="12"/>
  <c r="F43" i="12"/>
  <c r="G43" i="12"/>
  <c r="H43" i="12"/>
  <c r="I43" i="12"/>
  <c r="J43" i="12"/>
  <c r="K43" i="12"/>
  <c r="L43" i="12"/>
  <c r="M43" i="12"/>
  <c r="F44" i="12"/>
  <c r="G44" i="12"/>
  <c r="H44" i="12"/>
  <c r="I44" i="12"/>
  <c r="J44" i="12"/>
  <c r="K44" i="12"/>
  <c r="L44" i="12"/>
  <c r="M44" i="12"/>
  <c r="M3" i="12"/>
  <c r="M45" i="12" s="1"/>
  <c r="L3" i="12"/>
  <c r="L46" i="12" s="1"/>
  <c r="K3" i="12"/>
  <c r="K45" i="12" s="1"/>
  <c r="J3" i="12"/>
  <c r="J46" i="12" s="1"/>
  <c r="I3" i="12"/>
  <c r="I45" i="12" s="1"/>
  <c r="H3" i="12"/>
  <c r="H46" i="12" s="1"/>
  <c r="G3" i="12"/>
  <c r="G45" i="12" s="1"/>
  <c r="F3" i="12"/>
  <c r="F46" i="12" s="1"/>
  <c r="F4" i="11"/>
  <c r="H4" i="11"/>
  <c r="I4" i="11"/>
  <c r="J4" i="11"/>
  <c r="M4" i="11"/>
  <c r="N4" i="11"/>
  <c r="F5" i="11"/>
  <c r="H5" i="11"/>
  <c r="I5" i="11"/>
  <c r="J5" i="11"/>
  <c r="M5" i="11"/>
  <c r="N5" i="11"/>
  <c r="F6" i="11"/>
  <c r="H6" i="11"/>
  <c r="I6" i="11"/>
  <c r="J6" i="11"/>
  <c r="M6" i="11"/>
  <c r="N6" i="11"/>
  <c r="F7" i="11"/>
  <c r="H7" i="11"/>
  <c r="I7" i="11"/>
  <c r="J7" i="11"/>
  <c r="M7" i="11"/>
  <c r="N7" i="11"/>
  <c r="F8" i="11"/>
  <c r="H8" i="11"/>
  <c r="I8" i="11"/>
  <c r="J8" i="11"/>
  <c r="M8" i="11"/>
  <c r="N8" i="11"/>
  <c r="F9" i="11"/>
  <c r="H9" i="11"/>
  <c r="I9" i="11"/>
  <c r="J9" i="11"/>
  <c r="M9" i="11"/>
  <c r="N9" i="11"/>
  <c r="F10" i="11"/>
  <c r="H10" i="11"/>
  <c r="I10" i="11"/>
  <c r="J10" i="11"/>
  <c r="M10" i="11"/>
  <c r="N10" i="11"/>
  <c r="F11" i="11"/>
  <c r="H11" i="11"/>
  <c r="I11" i="11"/>
  <c r="J11" i="11"/>
  <c r="M11" i="11"/>
  <c r="N11" i="11"/>
  <c r="F12" i="11"/>
  <c r="H12" i="11"/>
  <c r="I12" i="11"/>
  <c r="J12" i="11"/>
  <c r="M12" i="11"/>
  <c r="N12" i="11"/>
  <c r="F13" i="11"/>
  <c r="H13" i="11"/>
  <c r="I13" i="11"/>
  <c r="J13" i="11"/>
  <c r="M13" i="11"/>
  <c r="N13" i="11"/>
  <c r="F14" i="11"/>
  <c r="H14" i="11"/>
  <c r="I14" i="11"/>
  <c r="J14" i="11"/>
  <c r="M14" i="11"/>
  <c r="N14" i="11"/>
  <c r="F15" i="11"/>
  <c r="H15" i="11"/>
  <c r="I15" i="11"/>
  <c r="J15" i="11"/>
  <c r="M15" i="11"/>
  <c r="N15" i="11"/>
  <c r="F16" i="11"/>
  <c r="H16" i="11"/>
  <c r="I16" i="11"/>
  <c r="J16" i="11"/>
  <c r="M16" i="11"/>
  <c r="N16" i="11"/>
  <c r="F17" i="11"/>
  <c r="H17" i="11"/>
  <c r="I17" i="11"/>
  <c r="J17" i="11"/>
  <c r="M17" i="11"/>
  <c r="N17" i="11"/>
  <c r="F18" i="11"/>
  <c r="H18" i="11"/>
  <c r="I18" i="11"/>
  <c r="J18" i="11"/>
  <c r="M18" i="11"/>
  <c r="N18" i="11"/>
  <c r="F19" i="11"/>
  <c r="H19" i="11"/>
  <c r="I19" i="11"/>
  <c r="J19" i="11"/>
  <c r="M19" i="11"/>
  <c r="N19" i="11"/>
  <c r="F20" i="11"/>
  <c r="H20" i="11"/>
  <c r="I20" i="11"/>
  <c r="J20" i="11"/>
  <c r="M20" i="11"/>
  <c r="N20" i="11"/>
  <c r="F21" i="11"/>
  <c r="H21" i="11"/>
  <c r="I21" i="11"/>
  <c r="J21" i="11"/>
  <c r="M21" i="11"/>
  <c r="N21" i="11"/>
  <c r="F22" i="11"/>
  <c r="H22" i="11"/>
  <c r="I22" i="11"/>
  <c r="J22" i="11"/>
  <c r="M22" i="11"/>
  <c r="N22" i="11"/>
  <c r="F23" i="11"/>
  <c r="H23" i="11"/>
  <c r="I23" i="11"/>
  <c r="J23" i="11"/>
  <c r="M23" i="11"/>
  <c r="N23" i="11"/>
  <c r="F24" i="11"/>
  <c r="H24" i="11"/>
  <c r="I24" i="11"/>
  <c r="J24" i="11"/>
  <c r="M24" i="11"/>
  <c r="N24" i="11"/>
  <c r="F25" i="11"/>
  <c r="H25" i="11"/>
  <c r="I25" i="11"/>
  <c r="J25" i="11"/>
  <c r="M25" i="11"/>
  <c r="N25" i="11"/>
  <c r="F26" i="11"/>
  <c r="H26" i="11"/>
  <c r="I26" i="11"/>
  <c r="J26" i="11"/>
  <c r="M26" i="11"/>
  <c r="N26" i="11"/>
  <c r="F27" i="11"/>
  <c r="H27" i="11"/>
  <c r="I27" i="11"/>
  <c r="J27" i="11"/>
  <c r="M27" i="11"/>
  <c r="N27" i="11"/>
  <c r="F28" i="11"/>
  <c r="H28" i="11"/>
  <c r="I28" i="11"/>
  <c r="J28" i="11"/>
  <c r="M28" i="11"/>
  <c r="N28" i="11"/>
  <c r="F29" i="11"/>
  <c r="H29" i="11"/>
  <c r="I29" i="11"/>
  <c r="J29" i="11"/>
  <c r="M29" i="11"/>
  <c r="N29" i="11"/>
  <c r="F30" i="11"/>
  <c r="H30" i="11"/>
  <c r="I30" i="11"/>
  <c r="J30" i="11"/>
  <c r="M30" i="11"/>
  <c r="N30" i="11"/>
  <c r="F31" i="11"/>
  <c r="H31" i="11"/>
  <c r="I31" i="11"/>
  <c r="J31" i="11"/>
  <c r="M31" i="11"/>
  <c r="N31" i="11"/>
  <c r="F32" i="11"/>
  <c r="H32" i="11"/>
  <c r="I32" i="11"/>
  <c r="J32" i="11"/>
  <c r="M32" i="11"/>
  <c r="N32" i="11"/>
  <c r="F33" i="11"/>
  <c r="H33" i="11"/>
  <c r="I33" i="11"/>
  <c r="J33" i="11"/>
  <c r="M33" i="11"/>
  <c r="N33" i="11"/>
  <c r="F34" i="11"/>
  <c r="H34" i="11"/>
  <c r="I34" i="11"/>
  <c r="J34" i="11"/>
  <c r="M34" i="11"/>
  <c r="N34" i="11"/>
  <c r="F35" i="11"/>
  <c r="H35" i="11"/>
  <c r="I35" i="11"/>
  <c r="J35" i="11"/>
  <c r="M35" i="11"/>
  <c r="N35" i="11"/>
  <c r="F36" i="11"/>
  <c r="H36" i="11"/>
  <c r="I36" i="11"/>
  <c r="J36" i="11"/>
  <c r="M36" i="11"/>
  <c r="N36" i="11"/>
  <c r="F37" i="11"/>
  <c r="H37" i="11"/>
  <c r="I37" i="11"/>
  <c r="J37" i="11"/>
  <c r="M37" i="11"/>
  <c r="N37" i="11"/>
  <c r="F38" i="11"/>
  <c r="H38" i="11"/>
  <c r="I38" i="11"/>
  <c r="J38" i="11"/>
  <c r="M38" i="11"/>
  <c r="N38" i="11"/>
  <c r="F39" i="11"/>
  <c r="H39" i="11"/>
  <c r="I39" i="11"/>
  <c r="J39" i="11"/>
  <c r="M39" i="11"/>
  <c r="N39" i="11"/>
  <c r="F40" i="11"/>
  <c r="H40" i="11"/>
  <c r="I40" i="11"/>
  <c r="J40" i="11"/>
  <c r="M40" i="11"/>
  <c r="N40" i="11"/>
  <c r="F41" i="11"/>
  <c r="H41" i="11"/>
  <c r="I41" i="11"/>
  <c r="J41" i="11"/>
  <c r="M41" i="11"/>
  <c r="N41" i="11"/>
  <c r="F42" i="11"/>
  <c r="H42" i="11"/>
  <c r="I42" i="11"/>
  <c r="J42" i="11"/>
  <c r="M42" i="11"/>
  <c r="N42" i="11"/>
  <c r="F43" i="11"/>
  <c r="H43" i="11"/>
  <c r="I43" i="11"/>
  <c r="J43" i="11"/>
  <c r="M43" i="11"/>
  <c r="N43" i="11"/>
  <c r="F44" i="11"/>
  <c r="H44" i="11"/>
  <c r="I44" i="11"/>
  <c r="J44" i="11"/>
  <c r="M44" i="11"/>
  <c r="N44" i="11"/>
  <c r="N3" i="11"/>
  <c r="M3" i="11"/>
  <c r="M45" i="11" s="1"/>
  <c r="J3" i="11"/>
  <c r="I3" i="11"/>
  <c r="I45" i="11" s="1"/>
  <c r="H3" i="11"/>
  <c r="G45" i="11"/>
  <c r="F3" i="11"/>
  <c r="F4" i="10"/>
  <c r="G4" i="10"/>
  <c r="H4" i="10"/>
  <c r="I4" i="10"/>
  <c r="J4" i="10"/>
  <c r="K4" i="10"/>
  <c r="L4" i="10"/>
  <c r="M4" i="10"/>
  <c r="F5" i="10"/>
  <c r="G5" i="10"/>
  <c r="H5" i="10"/>
  <c r="I5" i="10"/>
  <c r="J5" i="10"/>
  <c r="K5" i="10"/>
  <c r="L5" i="10"/>
  <c r="M5" i="10"/>
  <c r="F6" i="10"/>
  <c r="G6" i="10"/>
  <c r="H6" i="10"/>
  <c r="I6" i="10"/>
  <c r="J6" i="10"/>
  <c r="K6" i="10"/>
  <c r="L6" i="10"/>
  <c r="M6" i="10"/>
  <c r="F7" i="10"/>
  <c r="G7" i="10"/>
  <c r="H7" i="10"/>
  <c r="I7" i="10"/>
  <c r="J7" i="10"/>
  <c r="K7" i="10"/>
  <c r="L7" i="10"/>
  <c r="M7" i="10"/>
  <c r="F8" i="10"/>
  <c r="G8" i="10"/>
  <c r="H8" i="10"/>
  <c r="I8" i="10"/>
  <c r="J8" i="10"/>
  <c r="K8" i="10"/>
  <c r="L8" i="10"/>
  <c r="M8" i="10"/>
  <c r="F9" i="10"/>
  <c r="G9" i="10"/>
  <c r="H9" i="10"/>
  <c r="I9" i="10"/>
  <c r="J9" i="10"/>
  <c r="K9" i="10"/>
  <c r="L9" i="10"/>
  <c r="M9" i="10"/>
  <c r="F10" i="10"/>
  <c r="G10" i="10"/>
  <c r="H10" i="10"/>
  <c r="I10" i="10"/>
  <c r="J10" i="10"/>
  <c r="K10" i="10"/>
  <c r="L10" i="10"/>
  <c r="M10" i="10"/>
  <c r="F11" i="10"/>
  <c r="G11" i="10"/>
  <c r="H11" i="10"/>
  <c r="I11" i="10"/>
  <c r="J11" i="10"/>
  <c r="K11" i="10"/>
  <c r="L11" i="10"/>
  <c r="M11" i="10"/>
  <c r="F12" i="10"/>
  <c r="G12" i="10"/>
  <c r="H12" i="10"/>
  <c r="I12" i="10"/>
  <c r="J12" i="10"/>
  <c r="K12" i="10"/>
  <c r="L12" i="10"/>
  <c r="M12" i="10"/>
  <c r="F13" i="10"/>
  <c r="G13" i="10"/>
  <c r="H13" i="10"/>
  <c r="I13" i="10"/>
  <c r="J13" i="10"/>
  <c r="K13" i="10"/>
  <c r="L13" i="10"/>
  <c r="M13" i="10"/>
  <c r="F14" i="10"/>
  <c r="G14" i="10"/>
  <c r="H14" i="10"/>
  <c r="I14" i="10"/>
  <c r="J14" i="10"/>
  <c r="K14" i="10"/>
  <c r="L14" i="10"/>
  <c r="M14" i="10"/>
  <c r="F15" i="10"/>
  <c r="G15" i="10"/>
  <c r="H15" i="10"/>
  <c r="I15" i="10"/>
  <c r="J15" i="10"/>
  <c r="K15" i="10"/>
  <c r="L15" i="10"/>
  <c r="M15" i="10"/>
  <c r="F16" i="10"/>
  <c r="G16" i="10"/>
  <c r="H16" i="10"/>
  <c r="I16" i="10"/>
  <c r="J16" i="10"/>
  <c r="K16" i="10"/>
  <c r="L16" i="10"/>
  <c r="M16" i="10"/>
  <c r="F17" i="10"/>
  <c r="G17" i="10"/>
  <c r="H17" i="10"/>
  <c r="I17" i="10"/>
  <c r="J17" i="10"/>
  <c r="K17" i="10"/>
  <c r="L17" i="10"/>
  <c r="M17" i="10"/>
  <c r="F18" i="10"/>
  <c r="G18" i="10"/>
  <c r="H18" i="10"/>
  <c r="I18" i="10"/>
  <c r="J18" i="10"/>
  <c r="K18" i="10"/>
  <c r="L18" i="10"/>
  <c r="M18" i="10"/>
  <c r="F19" i="10"/>
  <c r="G19" i="10"/>
  <c r="H19" i="10"/>
  <c r="I19" i="10"/>
  <c r="J19" i="10"/>
  <c r="K19" i="10"/>
  <c r="L19" i="10"/>
  <c r="M19" i="10"/>
  <c r="F20" i="10"/>
  <c r="G20" i="10"/>
  <c r="H20" i="10"/>
  <c r="I20" i="10"/>
  <c r="J20" i="10"/>
  <c r="K20" i="10"/>
  <c r="L20" i="10"/>
  <c r="M20" i="10"/>
  <c r="F21" i="10"/>
  <c r="G21" i="10"/>
  <c r="H21" i="10"/>
  <c r="I21" i="10"/>
  <c r="J21" i="10"/>
  <c r="K21" i="10"/>
  <c r="L21" i="10"/>
  <c r="M21" i="10"/>
  <c r="F22" i="10"/>
  <c r="G22" i="10"/>
  <c r="H22" i="10"/>
  <c r="I22" i="10"/>
  <c r="J22" i="10"/>
  <c r="K22" i="10"/>
  <c r="L22" i="10"/>
  <c r="M22" i="10"/>
  <c r="F23" i="10"/>
  <c r="G23" i="10"/>
  <c r="H23" i="10"/>
  <c r="I23" i="10"/>
  <c r="J23" i="10"/>
  <c r="K23" i="10"/>
  <c r="L23" i="10"/>
  <c r="M23" i="10"/>
  <c r="F24" i="10"/>
  <c r="G24" i="10"/>
  <c r="H24" i="10"/>
  <c r="I24" i="10"/>
  <c r="J24" i="10"/>
  <c r="K24" i="10"/>
  <c r="L24" i="10"/>
  <c r="M24" i="10"/>
  <c r="F25" i="10"/>
  <c r="G25" i="10"/>
  <c r="H25" i="10"/>
  <c r="I25" i="10"/>
  <c r="J25" i="10"/>
  <c r="K25" i="10"/>
  <c r="L25" i="10"/>
  <c r="M25" i="10"/>
  <c r="F26" i="10"/>
  <c r="G26" i="10"/>
  <c r="H26" i="10"/>
  <c r="I26" i="10"/>
  <c r="J26" i="10"/>
  <c r="K26" i="10"/>
  <c r="L26" i="10"/>
  <c r="M26" i="10"/>
  <c r="F27" i="10"/>
  <c r="G27" i="10"/>
  <c r="H27" i="10"/>
  <c r="I27" i="10"/>
  <c r="J27" i="10"/>
  <c r="K27" i="10"/>
  <c r="L27" i="10"/>
  <c r="M27" i="10"/>
  <c r="F28" i="10"/>
  <c r="G28" i="10"/>
  <c r="H28" i="10"/>
  <c r="I28" i="10"/>
  <c r="J28" i="10"/>
  <c r="K28" i="10"/>
  <c r="L28" i="10"/>
  <c r="M28" i="10"/>
  <c r="F29" i="10"/>
  <c r="G29" i="10"/>
  <c r="H29" i="10"/>
  <c r="I29" i="10"/>
  <c r="J29" i="10"/>
  <c r="K29" i="10"/>
  <c r="L29" i="10"/>
  <c r="M29" i="10"/>
  <c r="F30" i="10"/>
  <c r="G30" i="10"/>
  <c r="H30" i="10"/>
  <c r="I30" i="10"/>
  <c r="J30" i="10"/>
  <c r="K30" i="10"/>
  <c r="L30" i="10"/>
  <c r="M30" i="10"/>
  <c r="F31" i="10"/>
  <c r="G31" i="10"/>
  <c r="H31" i="10"/>
  <c r="I31" i="10"/>
  <c r="J31" i="10"/>
  <c r="K31" i="10"/>
  <c r="L31" i="10"/>
  <c r="M31" i="10"/>
  <c r="F32" i="10"/>
  <c r="G32" i="10"/>
  <c r="H32" i="10"/>
  <c r="I32" i="10"/>
  <c r="J32" i="10"/>
  <c r="K32" i="10"/>
  <c r="L32" i="10"/>
  <c r="M32" i="10"/>
  <c r="F33" i="10"/>
  <c r="G33" i="10"/>
  <c r="H33" i="10"/>
  <c r="I33" i="10"/>
  <c r="J33" i="10"/>
  <c r="K33" i="10"/>
  <c r="L33" i="10"/>
  <c r="M33" i="10"/>
  <c r="F34" i="10"/>
  <c r="G34" i="10"/>
  <c r="H34" i="10"/>
  <c r="I34" i="10"/>
  <c r="J34" i="10"/>
  <c r="K34" i="10"/>
  <c r="L34" i="10"/>
  <c r="M34" i="10"/>
  <c r="F35" i="10"/>
  <c r="G35" i="10"/>
  <c r="H35" i="10"/>
  <c r="I35" i="10"/>
  <c r="J35" i="10"/>
  <c r="K35" i="10"/>
  <c r="L35" i="10"/>
  <c r="M35" i="10"/>
  <c r="F36" i="10"/>
  <c r="G36" i="10"/>
  <c r="H36" i="10"/>
  <c r="I36" i="10"/>
  <c r="J36" i="10"/>
  <c r="K36" i="10"/>
  <c r="L36" i="10"/>
  <c r="M36" i="10"/>
  <c r="F37" i="10"/>
  <c r="G37" i="10"/>
  <c r="H37" i="10"/>
  <c r="I37" i="10"/>
  <c r="J37" i="10"/>
  <c r="K37" i="10"/>
  <c r="L37" i="10"/>
  <c r="M37" i="10"/>
  <c r="F38" i="10"/>
  <c r="G38" i="10"/>
  <c r="H38" i="10"/>
  <c r="I38" i="10"/>
  <c r="J38" i="10"/>
  <c r="K38" i="10"/>
  <c r="L38" i="10"/>
  <c r="M38" i="10"/>
  <c r="F39" i="10"/>
  <c r="G39" i="10"/>
  <c r="H39" i="10"/>
  <c r="I39" i="10"/>
  <c r="J39" i="10"/>
  <c r="K39" i="10"/>
  <c r="L39" i="10"/>
  <c r="M39" i="10"/>
  <c r="F40" i="10"/>
  <c r="G40" i="10"/>
  <c r="H40" i="10"/>
  <c r="I40" i="10"/>
  <c r="J40" i="10"/>
  <c r="K40" i="10"/>
  <c r="L40" i="10"/>
  <c r="M40" i="10"/>
  <c r="F41" i="10"/>
  <c r="G41" i="10"/>
  <c r="H41" i="10"/>
  <c r="I41" i="10"/>
  <c r="J41" i="10"/>
  <c r="K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4" i="10"/>
  <c r="G44" i="10"/>
  <c r="H44" i="10"/>
  <c r="I44" i="10"/>
  <c r="J44" i="10"/>
  <c r="K44" i="10"/>
  <c r="L44" i="10"/>
  <c r="M44" i="10"/>
  <c r="M3" i="10"/>
  <c r="M46" i="10" s="1"/>
  <c r="L3" i="10"/>
  <c r="L46" i="10" s="1"/>
  <c r="K3" i="10"/>
  <c r="K45" i="10" s="1"/>
  <c r="J3" i="10"/>
  <c r="J45" i="10" s="1"/>
  <c r="I3" i="10"/>
  <c r="I46" i="10" s="1"/>
  <c r="H3" i="10"/>
  <c r="H46" i="10" s="1"/>
  <c r="G3" i="10"/>
  <c r="G45" i="10" s="1"/>
  <c r="F3" i="10"/>
  <c r="F45" i="10" s="1"/>
  <c r="F4" i="9"/>
  <c r="H4" i="9"/>
  <c r="I4" i="9"/>
  <c r="J4" i="9"/>
  <c r="M4" i="9"/>
  <c r="N4" i="9"/>
  <c r="F5" i="9"/>
  <c r="H5" i="9"/>
  <c r="I5" i="9"/>
  <c r="J5" i="9"/>
  <c r="M5" i="9"/>
  <c r="N5" i="9"/>
  <c r="F6" i="9"/>
  <c r="G46" i="9"/>
  <c r="H6" i="9"/>
  <c r="I6" i="9"/>
  <c r="J6" i="9"/>
  <c r="M6" i="9"/>
  <c r="N6" i="9"/>
  <c r="F7" i="9"/>
  <c r="H7" i="9"/>
  <c r="I7" i="9"/>
  <c r="J7" i="9"/>
  <c r="M7" i="9"/>
  <c r="N7" i="9"/>
  <c r="F8" i="9"/>
  <c r="H8" i="9"/>
  <c r="I8" i="9"/>
  <c r="J8" i="9"/>
  <c r="M8" i="9"/>
  <c r="N8" i="9"/>
  <c r="F9" i="9"/>
  <c r="H9" i="9"/>
  <c r="I9" i="9"/>
  <c r="J9" i="9"/>
  <c r="M9" i="9"/>
  <c r="N9" i="9"/>
  <c r="F10" i="9"/>
  <c r="H10" i="9"/>
  <c r="I10" i="9"/>
  <c r="J10" i="9"/>
  <c r="M10" i="9"/>
  <c r="N10" i="9"/>
  <c r="F11" i="9"/>
  <c r="H11" i="9"/>
  <c r="I11" i="9"/>
  <c r="J11" i="9"/>
  <c r="M11" i="9"/>
  <c r="N11" i="9"/>
  <c r="F12" i="9"/>
  <c r="H12" i="9"/>
  <c r="I12" i="9"/>
  <c r="J12" i="9"/>
  <c r="M12" i="9"/>
  <c r="N12" i="9"/>
  <c r="F13" i="9"/>
  <c r="H13" i="9"/>
  <c r="I13" i="9"/>
  <c r="J13" i="9"/>
  <c r="M13" i="9"/>
  <c r="N13" i="9"/>
  <c r="F14" i="9"/>
  <c r="H14" i="9"/>
  <c r="I14" i="9"/>
  <c r="J14" i="9"/>
  <c r="M14" i="9"/>
  <c r="N14" i="9"/>
  <c r="F15" i="9"/>
  <c r="H15" i="9"/>
  <c r="I15" i="9"/>
  <c r="J15" i="9"/>
  <c r="M15" i="9"/>
  <c r="N15" i="9"/>
  <c r="F16" i="9"/>
  <c r="H16" i="9"/>
  <c r="I16" i="9"/>
  <c r="J16" i="9"/>
  <c r="M16" i="9"/>
  <c r="N16" i="9"/>
  <c r="F17" i="9"/>
  <c r="H17" i="9"/>
  <c r="I17" i="9"/>
  <c r="J17" i="9"/>
  <c r="M17" i="9"/>
  <c r="N17" i="9"/>
  <c r="F18" i="9"/>
  <c r="H18" i="9"/>
  <c r="I18" i="9"/>
  <c r="J18" i="9"/>
  <c r="M18" i="9"/>
  <c r="N18" i="9"/>
  <c r="F19" i="9"/>
  <c r="H19" i="9"/>
  <c r="I19" i="9"/>
  <c r="J19" i="9"/>
  <c r="M19" i="9"/>
  <c r="N19" i="9"/>
  <c r="F20" i="9"/>
  <c r="H20" i="9"/>
  <c r="I20" i="9"/>
  <c r="J20" i="9"/>
  <c r="M20" i="9"/>
  <c r="N20" i="9"/>
  <c r="F21" i="9"/>
  <c r="H21" i="9"/>
  <c r="I21" i="9"/>
  <c r="J21" i="9"/>
  <c r="M21" i="9"/>
  <c r="N21" i="9"/>
  <c r="F22" i="9"/>
  <c r="H22" i="9"/>
  <c r="I22" i="9"/>
  <c r="J22" i="9"/>
  <c r="M22" i="9"/>
  <c r="N22" i="9"/>
  <c r="F23" i="9"/>
  <c r="H23" i="9"/>
  <c r="I23" i="9"/>
  <c r="J23" i="9"/>
  <c r="M23" i="9"/>
  <c r="N23" i="9"/>
  <c r="F24" i="9"/>
  <c r="H24" i="9"/>
  <c r="I24" i="9"/>
  <c r="J24" i="9"/>
  <c r="M24" i="9"/>
  <c r="N24" i="9"/>
  <c r="F25" i="9"/>
  <c r="H25" i="9"/>
  <c r="I25" i="9"/>
  <c r="J25" i="9"/>
  <c r="M25" i="9"/>
  <c r="N25" i="9"/>
  <c r="F26" i="9"/>
  <c r="H26" i="9"/>
  <c r="I26" i="9"/>
  <c r="J26" i="9"/>
  <c r="M26" i="9"/>
  <c r="N26" i="9"/>
  <c r="F27" i="9"/>
  <c r="H27" i="9"/>
  <c r="I27" i="9"/>
  <c r="J27" i="9"/>
  <c r="M27" i="9"/>
  <c r="N27" i="9"/>
  <c r="F28" i="9"/>
  <c r="H28" i="9"/>
  <c r="I28" i="9"/>
  <c r="J28" i="9"/>
  <c r="M28" i="9"/>
  <c r="N28" i="9"/>
  <c r="F29" i="9"/>
  <c r="H29" i="9"/>
  <c r="I29" i="9"/>
  <c r="J29" i="9"/>
  <c r="M29" i="9"/>
  <c r="N29" i="9"/>
  <c r="F30" i="9"/>
  <c r="H30" i="9"/>
  <c r="I30" i="9"/>
  <c r="J30" i="9"/>
  <c r="M30" i="9"/>
  <c r="N30" i="9"/>
  <c r="F31" i="9"/>
  <c r="H31" i="9"/>
  <c r="I31" i="9"/>
  <c r="J31" i="9"/>
  <c r="M31" i="9"/>
  <c r="N31" i="9"/>
  <c r="F32" i="9"/>
  <c r="H32" i="9"/>
  <c r="I32" i="9"/>
  <c r="J32" i="9"/>
  <c r="M32" i="9"/>
  <c r="N32" i="9"/>
  <c r="F33" i="9"/>
  <c r="H33" i="9"/>
  <c r="I33" i="9"/>
  <c r="J33" i="9"/>
  <c r="M33" i="9"/>
  <c r="N33" i="9"/>
  <c r="F34" i="9"/>
  <c r="H34" i="9"/>
  <c r="I34" i="9"/>
  <c r="J34" i="9"/>
  <c r="M34" i="9"/>
  <c r="N34" i="9"/>
  <c r="F35" i="9"/>
  <c r="H35" i="9"/>
  <c r="I35" i="9"/>
  <c r="J35" i="9"/>
  <c r="M35" i="9"/>
  <c r="N35" i="9"/>
  <c r="F36" i="9"/>
  <c r="H36" i="9"/>
  <c r="I36" i="9"/>
  <c r="J36" i="9"/>
  <c r="M36" i="9"/>
  <c r="N36" i="9"/>
  <c r="F37" i="9"/>
  <c r="H37" i="9"/>
  <c r="I37" i="9"/>
  <c r="J37" i="9"/>
  <c r="M37" i="9"/>
  <c r="N37" i="9"/>
  <c r="F38" i="9"/>
  <c r="H38" i="9"/>
  <c r="I38" i="9"/>
  <c r="J38" i="9"/>
  <c r="M38" i="9"/>
  <c r="N38" i="9"/>
  <c r="F39" i="9"/>
  <c r="H39" i="9"/>
  <c r="I39" i="9"/>
  <c r="J39" i="9"/>
  <c r="M39" i="9"/>
  <c r="N39" i="9"/>
  <c r="F40" i="9"/>
  <c r="H40" i="9"/>
  <c r="I40" i="9"/>
  <c r="J40" i="9"/>
  <c r="M40" i="9"/>
  <c r="N40" i="9"/>
  <c r="F41" i="9"/>
  <c r="H41" i="9"/>
  <c r="I41" i="9"/>
  <c r="J41" i="9"/>
  <c r="M41" i="9"/>
  <c r="N41" i="9"/>
  <c r="F42" i="9"/>
  <c r="H42" i="9"/>
  <c r="I42" i="9"/>
  <c r="J42" i="9"/>
  <c r="M42" i="9"/>
  <c r="N42" i="9"/>
  <c r="F43" i="9"/>
  <c r="H43" i="9"/>
  <c r="I43" i="9"/>
  <c r="J43" i="9"/>
  <c r="M43" i="9"/>
  <c r="N43" i="9"/>
  <c r="F44" i="9"/>
  <c r="H44" i="9"/>
  <c r="I44" i="9"/>
  <c r="J44" i="9"/>
  <c r="M44" i="9"/>
  <c r="N44" i="9"/>
  <c r="N3" i="9"/>
  <c r="M3" i="9"/>
  <c r="M45" i="9" s="1"/>
  <c r="J3" i="9"/>
  <c r="J46" i="9" s="1"/>
  <c r="I3" i="9"/>
  <c r="H3" i="9"/>
  <c r="G45" i="9"/>
  <c r="F3" i="9"/>
  <c r="F46" i="9" s="1"/>
  <c r="H46" i="8"/>
  <c r="H45" i="8"/>
  <c r="G4" i="8"/>
  <c r="I4" i="8"/>
  <c r="J4" i="8"/>
  <c r="K4" i="8"/>
  <c r="N4" i="8"/>
  <c r="O4" i="8"/>
  <c r="G5" i="8"/>
  <c r="I5" i="8"/>
  <c r="J5" i="8"/>
  <c r="K5" i="8"/>
  <c r="N5" i="8"/>
  <c r="O5" i="8"/>
  <c r="G6" i="8"/>
  <c r="I6" i="8"/>
  <c r="J6" i="8"/>
  <c r="K6" i="8"/>
  <c r="N6" i="8"/>
  <c r="O6" i="8"/>
  <c r="G7" i="8"/>
  <c r="I7" i="8"/>
  <c r="J7" i="8"/>
  <c r="K7" i="8"/>
  <c r="N7" i="8"/>
  <c r="O7" i="8"/>
  <c r="G8" i="8"/>
  <c r="I8" i="8"/>
  <c r="J8" i="8"/>
  <c r="K8" i="8"/>
  <c r="N8" i="8"/>
  <c r="O8" i="8"/>
  <c r="G9" i="8"/>
  <c r="I9" i="8"/>
  <c r="J9" i="8"/>
  <c r="K9" i="8"/>
  <c r="N9" i="8"/>
  <c r="O9" i="8"/>
  <c r="G10" i="8"/>
  <c r="I10" i="8"/>
  <c r="J10" i="8"/>
  <c r="K10" i="8"/>
  <c r="N10" i="8"/>
  <c r="O10" i="8"/>
  <c r="G11" i="8"/>
  <c r="I11" i="8"/>
  <c r="J11" i="8"/>
  <c r="K11" i="8"/>
  <c r="N11" i="8"/>
  <c r="O11" i="8"/>
  <c r="G12" i="8"/>
  <c r="I12" i="8"/>
  <c r="J12" i="8"/>
  <c r="K12" i="8"/>
  <c r="N12" i="8"/>
  <c r="O12" i="8"/>
  <c r="G13" i="8"/>
  <c r="I13" i="8"/>
  <c r="J13" i="8"/>
  <c r="K13" i="8"/>
  <c r="N13" i="8"/>
  <c r="O13" i="8"/>
  <c r="G14" i="8"/>
  <c r="I14" i="8"/>
  <c r="J14" i="8"/>
  <c r="K14" i="8"/>
  <c r="N14" i="8"/>
  <c r="O14" i="8"/>
  <c r="G15" i="8"/>
  <c r="I15" i="8"/>
  <c r="J15" i="8"/>
  <c r="K15" i="8"/>
  <c r="N15" i="8"/>
  <c r="O15" i="8"/>
  <c r="G16" i="8"/>
  <c r="I16" i="8"/>
  <c r="J16" i="8"/>
  <c r="K16" i="8"/>
  <c r="N16" i="8"/>
  <c r="O16" i="8"/>
  <c r="G17" i="8"/>
  <c r="I17" i="8"/>
  <c r="J17" i="8"/>
  <c r="K17" i="8"/>
  <c r="N17" i="8"/>
  <c r="O17" i="8"/>
  <c r="G18" i="8"/>
  <c r="I18" i="8"/>
  <c r="J18" i="8"/>
  <c r="K18" i="8"/>
  <c r="N18" i="8"/>
  <c r="O18" i="8"/>
  <c r="G19" i="8"/>
  <c r="I19" i="8"/>
  <c r="J19" i="8"/>
  <c r="K19" i="8"/>
  <c r="N19" i="8"/>
  <c r="O19" i="8"/>
  <c r="G20" i="8"/>
  <c r="I20" i="8"/>
  <c r="J20" i="8"/>
  <c r="K20" i="8"/>
  <c r="N20" i="8"/>
  <c r="O20" i="8"/>
  <c r="G21" i="8"/>
  <c r="I21" i="8"/>
  <c r="J21" i="8"/>
  <c r="K21" i="8"/>
  <c r="N21" i="8"/>
  <c r="O21" i="8"/>
  <c r="G22" i="8"/>
  <c r="I22" i="8"/>
  <c r="J22" i="8"/>
  <c r="K22" i="8"/>
  <c r="N22" i="8"/>
  <c r="O22" i="8"/>
  <c r="G23" i="8"/>
  <c r="I23" i="8"/>
  <c r="J23" i="8"/>
  <c r="K23" i="8"/>
  <c r="N23" i="8"/>
  <c r="O23" i="8"/>
  <c r="G24" i="8"/>
  <c r="I24" i="8"/>
  <c r="J24" i="8"/>
  <c r="K24" i="8"/>
  <c r="N24" i="8"/>
  <c r="O24" i="8"/>
  <c r="G25" i="8"/>
  <c r="I25" i="8"/>
  <c r="J25" i="8"/>
  <c r="K25" i="8"/>
  <c r="N25" i="8"/>
  <c r="O25" i="8"/>
  <c r="G26" i="8"/>
  <c r="I26" i="8"/>
  <c r="J26" i="8"/>
  <c r="K26" i="8"/>
  <c r="N26" i="8"/>
  <c r="O26" i="8"/>
  <c r="G27" i="8"/>
  <c r="I27" i="8"/>
  <c r="J27" i="8"/>
  <c r="K27" i="8"/>
  <c r="N27" i="8"/>
  <c r="O27" i="8"/>
  <c r="G28" i="8"/>
  <c r="I28" i="8"/>
  <c r="J28" i="8"/>
  <c r="K28" i="8"/>
  <c r="N28" i="8"/>
  <c r="O28" i="8"/>
  <c r="G29" i="8"/>
  <c r="I29" i="8"/>
  <c r="J29" i="8"/>
  <c r="K29" i="8"/>
  <c r="N29" i="8"/>
  <c r="O29" i="8"/>
  <c r="G30" i="8"/>
  <c r="I30" i="8"/>
  <c r="J30" i="8"/>
  <c r="K30" i="8"/>
  <c r="N30" i="8"/>
  <c r="O30" i="8"/>
  <c r="G31" i="8"/>
  <c r="I31" i="8"/>
  <c r="J31" i="8"/>
  <c r="K31" i="8"/>
  <c r="N31" i="8"/>
  <c r="O31" i="8"/>
  <c r="G32" i="8"/>
  <c r="I32" i="8"/>
  <c r="J32" i="8"/>
  <c r="K32" i="8"/>
  <c r="N32" i="8"/>
  <c r="O32" i="8"/>
  <c r="G33" i="8"/>
  <c r="I33" i="8"/>
  <c r="J33" i="8"/>
  <c r="K33" i="8"/>
  <c r="N33" i="8"/>
  <c r="O33" i="8"/>
  <c r="G34" i="8"/>
  <c r="I34" i="8"/>
  <c r="J34" i="8"/>
  <c r="K34" i="8"/>
  <c r="N34" i="8"/>
  <c r="O34" i="8"/>
  <c r="G35" i="8"/>
  <c r="I35" i="8"/>
  <c r="J35" i="8"/>
  <c r="K35" i="8"/>
  <c r="N35" i="8"/>
  <c r="O35" i="8"/>
  <c r="G36" i="8"/>
  <c r="I36" i="8"/>
  <c r="J36" i="8"/>
  <c r="K36" i="8"/>
  <c r="N36" i="8"/>
  <c r="O36" i="8"/>
  <c r="G37" i="8"/>
  <c r="I37" i="8"/>
  <c r="J37" i="8"/>
  <c r="K37" i="8"/>
  <c r="N37" i="8"/>
  <c r="O37" i="8"/>
  <c r="G38" i="8"/>
  <c r="I38" i="8"/>
  <c r="J38" i="8"/>
  <c r="K38" i="8"/>
  <c r="N38" i="8"/>
  <c r="O38" i="8"/>
  <c r="G39" i="8"/>
  <c r="I39" i="8"/>
  <c r="J39" i="8"/>
  <c r="K39" i="8"/>
  <c r="N39" i="8"/>
  <c r="O39" i="8"/>
  <c r="G40" i="8"/>
  <c r="I40" i="8"/>
  <c r="J40" i="8"/>
  <c r="K40" i="8"/>
  <c r="N40" i="8"/>
  <c r="O40" i="8"/>
  <c r="G41" i="8"/>
  <c r="I41" i="8"/>
  <c r="J41" i="8"/>
  <c r="K41" i="8"/>
  <c r="N41" i="8"/>
  <c r="O41" i="8"/>
  <c r="G42" i="8"/>
  <c r="I42" i="8"/>
  <c r="J42" i="8"/>
  <c r="K42" i="8"/>
  <c r="N42" i="8"/>
  <c r="O42" i="8"/>
  <c r="G43" i="8"/>
  <c r="I43" i="8"/>
  <c r="J43" i="8"/>
  <c r="K43" i="8"/>
  <c r="N43" i="8"/>
  <c r="O43" i="8"/>
  <c r="G44" i="8"/>
  <c r="I44" i="8"/>
  <c r="J44" i="8"/>
  <c r="K44" i="8"/>
  <c r="N44" i="8"/>
  <c r="O44" i="8"/>
  <c r="O3" i="8"/>
  <c r="O46" i="8" s="1"/>
  <c r="N3" i="8"/>
  <c r="N45" i="8" s="1"/>
  <c r="K3" i="8"/>
  <c r="K46" i="8" s="1"/>
  <c r="J3" i="8"/>
  <c r="J45" i="8" s="1"/>
  <c r="I3" i="8"/>
  <c r="I46" i="8" s="1"/>
  <c r="G3" i="8"/>
  <c r="G46" i="8" s="1"/>
  <c r="H46" i="7"/>
  <c r="H45" i="7"/>
  <c r="G4" i="7"/>
  <c r="I4" i="7"/>
  <c r="J4" i="7"/>
  <c r="K4" i="7"/>
  <c r="N4" i="7"/>
  <c r="O4" i="7"/>
  <c r="G5" i="7"/>
  <c r="I5" i="7"/>
  <c r="J5" i="7"/>
  <c r="K5" i="7"/>
  <c r="N5" i="7"/>
  <c r="O5" i="7"/>
  <c r="G6" i="7"/>
  <c r="I6" i="7"/>
  <c r="J6" i="7"/>
  <c r="K6" i="7"/>
  <c r="N6" i="7"/>
  <c r="O6" i="7"/>
  <c r="G7" i="7"/>
  <c r="I7" i="7"/>
  <c r="J7" i="7"/>
  <c r="K7" i="7"/>
  <c r="N7" i="7"/>
  <c r="O7" i="7"/>
  <c r="G8" i="7"/>
  <c r="I8" i="7"/>
  <c r="J8" i="7"/>
  <c r="K8" i="7"/>
  <c r="N8" i="7"/>
  <c r="O8" i="7"/>
  <c r="G9" i="7"/>
  <c r="I9" i="7"/>
  <c r="J9" i="7"/>
  <c r="K9" i="7"/>
  <c r="N9" i="7"/>
  <c r="O9" i="7"/>
  <c r="G10" i="7"/>
  <c r="I10" i="7"/>
  <c r="J10" i="7"/>
  <c r="K10" i="7"/>
  <c r="N10" i="7"/>
  <c r="O10" i="7"/>
  <c r="G11" i="7"/>
  <c r="I11" i="7"/>
  <c r="J11" i="7"/>
  <c r="K11" i="7"/>
  <c r="N11" i="7"/>
  <c r="O11" i="7"/>
  <c r="G12" i="7"/>
  <c r="I12" i="7"/>
  <c r="J12" i="7"/>
  <c r="K12" i="7"/>
  <c r="N12" i="7"/>
  <c r="O12" i="7"/>
  <c r="G13" i="7"/>
  <c r="I13" i="7"/>
  <c r="J13" i="7"/>
  <c r="K13" i="7"/>
  <c r="N13" i="7"/>
  <c r="O13" i="7"/>
  <c r="G14" i="7"/>
  <c r="I14" i="7"/>
  <c r="J14" i="7"/>
  <c r="K14" i="7"/>
  <c r="N14" i="7"/>
  <c r="O14" i="7"/>
  <c r="G15" i="7"/>
  <c r="I15" i="7"/>
  <c r="J15" i="7"/>
  <c r="K15" i="7"/>
  <c r="N15" i="7"/>
  <c r="O15" i="7"/>
  <c r="G16" i="7"/>
  <c r="I16" i="7"/>
  <c r="J16" i="7"/>
  <c r="K16" i="7"/>
  <c r="N16" i="7"/>
  <c r="O16" i="7"/>
  <c r="G17" i="7"/>
  <c r="I17" i="7"/>
  <c r="J17" i="7"/>
  <c r="K17" i="7"/>
  <c r="N17" i="7"/>
  <c r="O17" i="7"/>
  <c r="G18" i="7"/>
  <c r="I18" i="7"/>
  <c r="J18" i="7"/>
  <c r="K18" i="7"/>
  <c r="N18" i="7"/>
  <c r="O18" i="7"/>
  <c r="G19" i="7"/>
  <c r="I19" i="7"/>
  <c r="J19" i="7"/>
  <c r="K19" i="7"/>
  <c r="N19" i="7"/>
  <c r="O19" i="7"/>
  <c r="G20" i="7"/>
  <c r="I20" i="7"/>
  <c r="J20" i="7"/>
  <c r="K20" i="7"/>
  <c r="N20" i="7"/>
  <c r="O20" i="7"/>
  <c r="G21" i="7"/>
  <c r="I21" i="7"/>
  <c r="J21" i="7"/>
  <c r="K21" i="7"/>
  <c r="N21" i="7"/>
  <c r="O21" i="7"/>
  <c r="G22" i="7"/>
  <c r="I22" i="7"/>
  <c r="J22" i="7"/>
  <c r="K22" i="7"/>
  <c r="N22" i="7"/>
  <c r="O22" i="7"/>
  <c r="G23" i="7"/>
  <c r="I23" i="7"/>
  <c r="J23" i="7"/>
  <c r="K23" i="7"/>
  <c r="N23" i="7"/>
  <c r="O23" i="7"/>
  <c r="G24" i="7"/>
  <c r="I24" i="7"/>
  <c r="J24" i="7"/>
  <c r="K24" i="7"/>
  <c r="N24" i="7"/>
  <c r="O24" i="7"/>
  <c r="G25" i="7"/>
  <c r="I25" i="7"/>
  <c r="J25" i="7"/>
  <c r="K25" i="7"/>
  <c r="N25" i="7"/>
  <c r="O25" i="7"/>
  <c r="G26" i="7"/>
  <c r="I26" i="7"/>
  <c r="J26" i="7"/>
  <c r="K26" i="7"/>
  <c r="N26" i="7"/>
  <c r="O26" i="7"/>
  <c r="G27" i="7"/>
  <c r="I27" i="7"/>
  <c r="J27" i="7"/>
  <c r="K27" i="7"/>
  <c r="N27" i="7"/>
  <c r="O27" i="7"/>
  <c r="G28" i="7"/>
  <c r="I28" i="7"/>
  <c r="J28" i="7"/>
  <c r="K28" i="7"/>
  <c r="N28" i="7"/>
  <c r="O28" i="7"/>
  <c r="G29" i="7"/>
  <c r="I29" i="7"/>
  <c r="J29" i="7"/>
  <c r="K29" i="7"/>
  <c r="N29" i="7"/>
  <c r="O29" i="7"/>
  <c r="G30" i="7"/>
  <c r="I30" i="7"/>
  <c r="J30" i="7"/>
  <c r="K30" i="7"/>
  <c r="N30" i="7"/>
  <c r="O30" i="7"/>
  <c r="G31" i="7"/>
  <c r="I31" i="7"/>
  <c r="J31" i="7"/>
  <c r="K31" i="7"/>
  <c r="N31" i="7"/>
  <c r="O31" i="7"/>
  <c r="G32" i="7"/>
  <c r="I32" i="7"/>
  <c r="J32" i="7"/>
  <c r="K32" i="7"/>
  <c r="N32" i="7"/>
  <c r="O32" i="7"/>
  <c r="G33" i="7"/>
  <c r="I33" i="7"/>
  <c r="J33" i="7"/>
  <c r="K33" i="7"/>
  <c r="N33" i="7"/>
  <c r="O33" i="7"/>
  <c r="G34" i="7"/>
  <c r="I34" i="7"/>
  <c r="J34" i="7"/>
  <c r="K34" i="7"/>
  <c r="N34" i="7"/>
  <c r="O34" i="7"/>
  <c r="G35" i="7"/>
  <c r="I35" i="7"/>
  <c r="J35" i="7"/>
  <c r="K35" i="7"/>
  <c r="N35" i="7"/>
  <c r="O35" i="7"/>
  <c r="G36" i="7"/>
  <c r="I36" i="7"/>
  <c r="J36" i="7"/>
  <c r="K36" i="7"/>
  <c r="N36" i="7"/>
  <c r="O36" i="7"/>
  <c r="G37" i="7"/>
  <c r="I37" i="7"/>
  <c r="J37" i="7"/>
  <c r="K37" i="7"/>
  <c r="N37" i="7"/>
  <c r="O37" i="7"/>
  <c r="G38" i="7"/>
  <c r="I38" i="7"/>
  <c r="J38" i="7"/>
  <c r="K38" i="7"/>
  <c r="N38" i="7"/>
  <c r="O38" i="7"/>
  <c r="G39" i="7"/>
  <c r="I39" i="7"/>
  <c r="J39" i="7"/>
  <c r="K39" i="7"/>
  <c r="N39" i="7"/>
  <c r="O39" i="7"/>
  <c r="G40" i="7"/>
  <c r="I40" i="7"/>
  <c r="J40" i="7"/>
  <c r="K40" i="7"/>
  <c r="N40" i="7"/>
  <c r="O40" i="7"/>
  <c r="G41" i="7"/>
  <c r="I41" i="7"/>
  <c r="J41" i="7"/>
  <c r="K41" i="7"/>
  <c r="N41" i="7"/>
  <c r="O41" i="7"/>
  <c r="G42" i="7"/>
  <c r="I42" i="7"/>
  <c r="J42" i="7"/>
  <c r="K42" i="7"/>
  <c r="N42" i="7"/>
  <c r="O42" i="7"/>
  <c r="G43" i="7"/>
  <c r="I43" i="7"/>
  <c r="J43" i="7"/>
  <c r="K43" i="7"/>
  <c r="N43" i="7"/>
  <c r="O43" i="7"/>
  <c r="G44" i="7"/>
  <c r="I44" i="7"/>
  <c r="J44" i="7"/>
  <c r="K44" i="7"/>
  <c r="N44" i="7"/>
  <c r="O44" i="7"/>
  <c r="O3" i="7"/>
  <c r="N3" i="7"/>
  <c r="K3" i="7"/>
  <c r="J3" i="7"/>
  <c r="I3" i="7"/>
  <c r="G3" i="7"/>
  <c r="G46" i="7" s="1"/>
  <c r="O45" i="8" l="1"/>
  <c r="I45" i="8"/>
  <c r="N46" i="8"/>
  <c r="H45" i="9"/>
  <c r="N46" i="9"/>
  <c r="M45" i="10"/>
  <c r="I45" i="10"/>
  <c r="F46" i="10"/>
  <c r="J46" i="10"/>
  <c r="F46" i="11"/>
  <c r="J46" i="11"/>
  <c r="J45" i="12"/>
  <c r="F45" i="12"/>
  <c r="I46" i="12"/>
  <c r="M46" i="12"/>
  <c r="N45" i="13"/>
  <c r="H45" i="13"/>
  <c r="I46" i="13"/>
  <c r="O46" i="13"/>
  <c r="N45" i="14"/>
  <c r="H45" i="14"/>
  <c r="I46" i="14"/>
  <c r="O46" i="14"/>
  <c r="J45" i="15"/>
  <c r="G46" i="15"/>
  <c r="K46" i="15"/>
  <c r="N45" i="16"/>
  <c r="I46" i="16"/>
  <c r="O46" i="16"/>
  <c r="I45" i="9"/>
  <c r="L45" i="10"/>
  <c r="H45" i="10"/>
  <c r="G46" i="10"/>
  <c r="K46" i="10"/>
  <c r="K45" i="13"/>
  <c r="G45" i="13"/>
  <c r="J46" i="13"/>
  <c r="K45" i="14"/>
  <c r="G45" i="14"/>
  <c r="J46" i="14"/>
  <c r="O45" i="15"/>
  <c r="I45" i="15"/>
  <c r="N46" i="15"/>
  <c r="K45" i="16"/>
  <c r="G45" i="16"/>
  <c r="J46" i="16"/>
  <c r="K45" i="8"/>
  <c r="G45" i="8"/>
  <c r="J46" i="8"/>
  <c r="M46" i="9"/>
  <c r="H46" i="11"/>
  <c r="N46" i="11"/>
  <c r="L45" i="12"/>
  <c r="H45" i="12"/>
  <c r="G46" i="12"/>
  <c r="K46" i="12"/>
  <c r="N45" i="7"/>
  <c r="O45" i="7"/>
  <c r="I45" i="7"/>
  <c r="O46" i="7"/>
  <c r="I46" i="7"/>
  <c r="J45" i="7"/>
  <c r="K46" i="7"/>
  <c r="N46" i="7"/>
  <c r="K45" i="7"/>
  <c r="G45" i="7"/>
  <c r="J46" i="7"/>
  <c r="J45" i="11"/>
  <c r="F45" i="11"/>
  <c r="I46" i="11"/>
  <c r="N45" i="11"/>
  <c r="H45" i="11"/>
  <c r="G46" i="11"/>
  <c r="M46" i="11"/>
  <c r="N45" i="9"/>
  <c r="H46" i="9"/>
  <c r="J45" i="9"/>
  <c r="F45" i="9"/>
  <c r="I46" i="9"/>
  <c r="H46" i="6"/>
  <c r="H45" i="6"/>
  <c r="G4" i="6"/>
  <c r="I4" i="6"/>
  <c r="J4" i="6"/>
  <c r="K4" i="6"/>
  <c r="N4" i="6"/>
  <c r="O4" i="6"/>
  <c r="G5" i="6"/>
  <c r="I5" i="6"/>
  <c r="J5" i="6"/>
  <c r="K5" i="6"/>
  <c r="N5" i="6"/>
  <c r="O5" i="6"/>
  <c r="G6" i="6"/>
  <c r="I6" i="6"/>
  <c r="J6" i="6"/>
  <c r="K6" i="6"/>
  <c r="N6" i="6"/>
  <c r="O6" i="6"/>
  <c r="G7" i="6"/>
  <c r="I7" i="6"/>
  <c r="J7" i="6"/>
  <c r="K7" i="6"/>
  <c r="N7" i="6"/>
  <c r="O7" i="6"/>
  <c r="G8" i="6"/>
  <c r="I8" i="6"/>
  <c r="J8" i="6"/>
  <c r="K8" i="6"/>
  <c r="N8" i="6"/>
  <c r="O8" i="6"/>
  <c r="G9" i="6"/>
  <c r="I9" i="6"/>
  <c r="J9" i="6"/>
  <c r="K9" i="6"/>
  <c r="N9" i="6"/>
  <c r="O9" i="6"/>
  <c r="G10" i="6"/>
  <c r="I10" i="6"/>
  <c r="J10" i="6"/>
  <c r="K10" i="6"/>
  <c r="N10" i="6"/>
  <c r="O10" i="6"/>
  <c r="G11" i="6"/>
  <c r="I11" i="6"/>
  <c r="J11" i="6"/>
  <c r="K11" i="6"/>
  <c r="N11" i="6"/>
  <c r="O11" i="6"/>
  <c r="G12" i="6"/>
  <c r="I12" i="6"/>
  <c r="J12" i="6"/>
  <c r="K12" i="6"/>
  <c r="N12" i="6"/>
  <c r="O12" i="6"/>
  <c r="G13" i="6"/>
  <c r="I13" i="6"/>
  <c r="J13" i="6"/>
  <c r="K13" i="6"/>
  <c r="N13" i="6"/>
  <c r="O13" i="6"/>
  <c r="G14" i="6"/>
  <c r="I14" i="6"/>
  <c r="J14" i="6"/>
  <c r="K14" i="6"/>
  <c r="N14" i="6"/>
  <c r="O14" i="6"/>
  <c r="G15" i="6"/>
  <c r="I15" i="6"/>
  <c r="J15" i="6"/>
  <c r="K15" i="6"/>
  <c r="N15" i="6"/>
  <c r="O15" i="6"/>
  <c r="G16" i="6"/>
  <c r="I16" i="6"/>
  <c r="J16" i="6"/>
  <c r="K16" i="6"/>
  <c r="N16" i="6"/>
  <c r="O16" i="6"/>
  <c r="G17" i="6"/>
  <c r="I17" i="6"/>
  <c r="J17" i="6"/>
  <c r="K17" i="6"/>
  <c r="N17" i="6"/>
  <c r="O17" i="6"/>
  <c r="G18" i="6"/>
  <c r="I18" i="6"/>
  <c r="J18" i="6"/>
  <c r="K18" i="6"/>
  <c r="N18" i="6"/>
  <c r="O18" i="6"/>
  <c r="G19" i="6"/>
  <c r="I19" i="6"/>
  <c r="J19" i="6"/>
  <c r="K19" i="6"/>
  <c r="N19" i="6"/>
  <c r="O19" i="6"/>
  <c r="G20" i="6"/>
  <c r="I20" i="6"/>
  <c r="J20" i="6"/>
  <c r="K20" i="6"/>
  <c r="N20" i="6"/>
  <c r="O20" i="6"/>
  <c r="G21" i="6"/>
  <c r="I21" i="6"/>
  <c r="J21" i="6"/>
  <c r="K21" i="6"/>
  <c r="N21" i="6"/>
  <c r="O21" i="6"/>
  <c r="G22" i="6"/>
  <c r="I22" i="6"/>
  <c r="J22" i="6"/>
  <c r="K22" i="6"/>
  <c r="N22" i="6"/>
  <c r="O22" i="6"/>
  <c r="G23" i="6"/>
  <c r="I23" i="6"/>
  <c r="J23" i="6"/>
  <c r="K23" i="6"/>
  <c r="N23" i="6"/>
  <c r="O23" i="6"/>
  <c r="G24" i="6"/>
  <c r="I24" i="6"/>
  <c r="J24" i="6"/>
  <c r="K24" i="6"/>
  <c r="N24" i="6"/>
  <c r="O24" i="6"/>
  <c r="G25" i="6"/>
  <c r="I25" i="6"/>
  <c r="J25" i="6"/>
  <c r="K25" i="6"/>
  <c r="N25" i="6"/>
  <c r="O25" i="6"/>
  <c r="G26" i="6"/>
  <c r="I26" i="6"/>
  <c r="J26" i="6"/>
  <c r="K26" i="6"/>
  <c r="N26" i="6"/>
  <c r="O26" i="6"/>
  <c r="G27" i="6"/>
  <c r="I27" i="6"/>
  <c r="J27" i="6"/>
  <c r="K27" i="6"/>
  <c r="N27" i="6"/>
  <c r="O27" i="6"/>
  <c r="G28" i="6"/>
  <c r="I28" i="6"/>
  <c r="J28" i="6"/>
  <c r="K28" i="6"/>
  <c r="N28" i="6"/>
  <c r="O28" i="6"/>
  <c r="G29" i="6"/>
  <c r="I29" i="6"/>
  <c r="J29" i="6"/>
  <c r="K29" i="6"/>
  <c r="N29" i="6"/>
  <c r="O29" i="6"/>
  <c r="G30" i="6"/>
  <c r="I30" i="6"/>
  <c r="J30" i="6"/>
  <c r="K30" i="6"/>
  <c r="N30" i="6"/>
  <c r="O30" i="6"/>
  <c r="G31" i="6"/>
  <c r="I31" i="6"/>
  <c r="J31" i="6"/>
  <c r="K31" i="6"/>
  <c r="N31" i="6"/>
  <c r="O31" i="6"/>
  <c r="G32" i="6"/>
  <c r="I32" i="6"/>
  <c r="J32" i="6"/>
  <c r="K32" i="6"/>
  <c r="N32" i="6"/>
  <c r="O32" i="6"/>
  <c r="G33" i="6"/>
  <c r="I33" i="6"/>
  <c r="J33" i="6"/>
  <c r="K33" i="6"/>
  <c r="N33" i="6"/>
  <c r="O33" i="6"/>
  <c r="G34" i="6"/>
  <c r="I34" i="6"/>
  <c r="J34" i="6"/>
  <c r="K34" i="6"/>
  <c r="N34" i="6"/>
  <c r="O34" i="6"/>
  <c r="G35" i="6"/>
  <c r="I35" i="6"/>
  <c r="J35" i="6"/>
  <c r="K35" i="6"/>
  <c r="N35" i="6"/>
  <c r="O35" i="6"/>
  <c r="G36" i="6"/>
  <c r="I36" i="6"/>
  <c r="J36" i="6"/>
  <c r="K36" i="6"/>
  <c r="N36" i="6"/>
  <c r="O36" i="6"/>
  <c r="G37" i="6"/>
  <c r="I37" i="6"/>
  <c r="J37" i="6"/>
  <c r="K37" i="6"/>
  <c r="N37" i="6"/>
  <c r="O37" i="6"/>
  <c r="G38" i="6"/>
  <c r="I38" i="6"/>
  <c r="J38" i="6"/>
  <c r="K38" i="6"/>
  <c r="N38" i="6"/>
  <c r="O38" i="6"/>
  <c r="G39" i="6"/>
  <c r="I39" i="6"/>
  <c r="J39" i="6"/>
  <c r="K39" i="6"/>
  <c r="N39" i="6"/>
  <c r="O39" i="6"/>
  <c r="G40" i="6"/>
  <c r="I40" i="6"/>
  <c r="J40" i="6"/>
  <c r="K40" i="6"/>
  <c r="N40" i="6"/>
  <c r="O40" i="6"/>
  <c r="G41" i="6"/>
  <c r="I41" i="6"/>
  <c r="J41" i="6"/>
  <c r="K41" i="6"/>
  <c r="N41" i="6"/>
  <c r="O41" i="6"/>
  <c r="G42" i="6"/>
  <c r="I42" i="6"/>
  <c r="J42" i="6"/>
  <c r="K42" i="6"/>
  <c r="N42" i="6"/>
  <c r="O42" i="6"/>
  <c r="G43" i="6"/>
  <c r="I43" i="6"/>
  <c r="J43" i="6"/>
  <c r="K43" i="6"/>
  <c r="N43" i="6"/>
  <c r="O43" i="6"/>
  <c r="G44" i="6"/>
  <c r="I44" i="6"/>
  <c r="J44" i="6"/>
  <c r="K44" i="6"/>
  <c r="N44" i="6"/>
  <c r="O44" i="6"/>
  <c r="O3" i="6"/>
  <c r="N3" i="6"/>
  <c r="K3" i="6"/>
  <c r="J3" i="6"/>
  <c r="I3" i="6"/>
  <c r="G3" i="6"/>
  <c r="H46" i="5"/>
  <c r="H45" i="5"/>
  <c r="G4" i="5"/>
  <c r="I4" i="5"/>
  <c r="J4" i="5"/>
  <c r="K4" i="5"/>
  <c r="N4" i="5"/>
  <c r="O4" i="5"/>
  <c r="G5" i="5"/>
  <c r="I5" i="5"/>
  <c r="J5" i="5"/>
  <c r="K5" i="5"/>
  <c r="N5" i="5"/>
  <c r="O5" i="5"/>
  <c r="G6" i="5"/>
  <c r="I6" i="5"/>
  <c r="J6" i="5"/>
  <c r="K6" i="5"/>
  <c r="N6" i="5"/>
  <c r="O6" i="5"/>
  <c r="G7" i="5"/>
  <c r="I7" i="5"/>
  <c r="J7" i="5"/>
  <c r="K7" i="5"/>
  <c r="N7" i="5"/>
  <c r="O7" i="5"/>
  <c r="G8" i="5"/>
  <c r="I8" i="5"/>
  <c r="J8" i="5"/>
  <c r="K8" i="5"/>
  <c r="N8" i="5"/>
  <c r="O8" i="5"/>
  <c r="G9" i="5"/>
  <c r="I9" i="5"/>
  <c r="J9" i="5"/>
  <c r="K9" i="5"/>
  <c r="N9" i="5"/>
  <c r="O9" i="5"/>
  <c r="G10" i="5"/>
  <c r="I10" i="5"/>
  <c r="J10" i="5"/>
  <c r="K10" i="5"/>
  <c r="N10" i="5"/>
  <c r="O10" i="5"/>
  <c r="G11" i="5"/>
  <c r="I11" i="5"/>
  <c r="J11" i="5"/>
  <c r="K11" i="5"/>
  <c r="N11" i="5"/>
  <c r="O11" i="5"/>
  <c r="G12" i="5"/>
  <c r="I12" i="5"/>
  <c r="J12" i="5"/>
  <c r="K12" i="5"/>
  <c r="N12" i="5"/>
  <c r="O12" i="5"/>
  <c r="G13" i="5"/>
  <c r="I13" i="5"/>
  <c r="J13" i="5"/>
  <c r="K13" i="5"/>
  <c r="N13" i="5"/>
  <c r="O13" i="5"/>
  <c r="G14" i="5"/>
  <c r="I14" i="5"/>
  <c r="J14" i="5"/>
  <c r="K14" i="5"/>
  <c r="N14" i="5"/>
  <c r="O14" i="5"/>
  <c r="G15" i="5"/>
  <c r="I15" i="5"/>
  <c r="J15" i="5"/>
  <c r="K15" i="5"/>
  <c r="N15" i="5"/>
  <c r="O15" i="5"/>
  <c r="G16" i="5"/>
  <c r="I16" i="5"/>
  <c r="J16" i="5"/>
  <c r="K16" i="5"/>
  <c r="N16" i="5"/>
  <c r="O16" i="5"/>
  <c r="G17" i="5"/>
  <c r="I17" i="5"/>
  <c r="J17" i="5"/>
  <c r="K17" i="5"/>
  <c r="N17" i="5"/>
  <c r="O17" i="5"/>
  <c r="G18" i="5"/>
  <c r="I18" i="5"/>
  <c r="J18" i="5"/>
  <c r="K18" i="5"/>
  <c r="N18" i="5"/>
  <c r="O18" i="5"/>
  <c r="G19" i="5"/>
  <c r="I19" i="5"/>
  <c r="J19" i="5"/>
  <c r="K19" i="5"/>
  <c r="N19" i="5"/>
  <c r="O19" i="5"/>
  <c r="G20" i="5"/>
  <c r="I20" i="5"/>
  <c r="J20" i="5"/>
  <c r="K20" i="5"/>
  <c r="N20" i="5"/>
  <c r="O20" i="5"/>
  <c r="G21" i="5"/>
  <c r="I21" i="5"/>
  <c r="J21" i="5"/>
  <c r="K21" i="5"/>
  <c r="N21" i="5"/>
  <c r="O21" i="5"/>
  <c r="G22" i="5"/>
  <c r="I22" i="5"/>
  <c r="J22" i="5"/>
  <c r="K22" i="5"/>
  <c r="N22" i="5"/>
  <c r="O22" i="5"/>
  <c r="G23" i="5"/>
  <c r="I23" i="5"/>
  <c r="J23" i="5"/>
  <c r="K23" i="5"/>
  <c r="N23" i="5"/>
  <c r="O23" i="5"/>
  <c r="G24" i="5"/>
  <c r="I24" i="5"/>
  <c r="J24" i="5"/>
  <c r="K24" i="5"/>
  <c r="N24" i="5"/>
  <c r="O24" i="5"/>
  <c r="G25" i="5"/>
  <c r="I25" i="5"/>
  <c r="J25" i="5"/>
  <c r="K25" i="5"/>
  <c r="N25" i="5"/>
  <c r="O25" i="5"/>
  <c r="G26" i="5"/>
  <c r="I26" i="5"/>
  <c r="J26" i="5"/>
  <c r="K26" i="5"/>
  <c r="N26" i="5"/>
  <c r="O26" i="5"/>
  <c r="G27" i="5"/>
  <c r="I27" i="5"/>
  <c r="J27" i="5"/>
  <c r="K27" i="5"/>
  <c r="N27" i="5"/>
  <c r="O27" i="5"/>
  <c r="G28" i="5"/>
  <c r="I28" i="5"/>
  <c r="J28" i="5"/>
  <c r="K28" i="5"/>
  <c r="N28" i="5"/>
  <c r="O28" i="5"/>
  <c r="G29" i="5"/>
  <c r="I29" i="5"/>
  <c r="J29" i="5"/>
  <c r="K29" i="5"/>
  <c r="N29" i="5"/>
  <c r="O29" i="5"/>
  <c r="G30" i="5"/>
  <c r="I30" i="5"/>
  <c r="J30" i="5"/>
  <c r="K30" i="5"/>
  <c r="N30" i="5"/>
  <c r="O30" i="5"/>
  <c r="G31" i="5"/>
  <c r="I31" i="5"/>
  <c r="J31" i="5"/>
  <c r="K31" i="5"/>
  <c r="N31" i="5"/>
  <c r="O31" i="5"/>
  <c r="G32" i="5"/>
  <c r="I32" i="5"/>
  <c r="J32" i="5"/>
  <c r="K32" i="5"/>
  <c r="N32" i="5"/>
  <c r="O32" i="5"/>
  <c r="G33" i="5"/>
  <c r="I33" i="5"/>
  <c r="J33" i="5"/>
  <c r="K33" i="5"/>
  <c r="N33" i="5"/>
  <c r="O33" i="5"/>
  <c r="G34" i="5"/>
  <c r="I34" i="5"/>
  <c r="J34" i="5"/>
  <c r="K34" i="5"/>
  <c r="N34" i="5"/>
  <c r="O34" i="5"/>
  <c r="G35" i="5"/>
  <c r="I35" i="5"/>
  <c r="J35" i="5"/>
  <c r="K35" i="5"/>
  <c r="N35" i="5"/>
  <c r="O35" i="5"/>
  <c r="G36" i="5"/>
  <c r="I36" i="5"/>
  <c r="J36" i="5"/>
  <c r="K36" i="5"/>
  <c r="N36" i="5"/>
  <c r="O36" i="5"/>
  <c r="G37" i="5"/>
  <c r="I37" i="5"/>
  <c r="J37" i="5"/>
  <c r="K37" i="5"/>
  <c r="N37" i="5"/>
  <c r="O37" i="5"/>
  <c r="G38" i="5"/>
  <c r="I38" i="5"/>
  <c r="J38" i="5"/>
  <c r="K38" i="5"/>
  <c r="N38" i="5"/>
  <c r="O38" i="5"/>
  <c r="G39" i="5"/>
  <c r="I39" i="5"/>
  <c r="J39" i="5"/>
  <c r="K39" i="5"/>
  <c r="N39" i="5"/>
  <c r="O39" i="5"/>
  <c r="G40" i="5"/>
  <c r="I40" i="5"/>
  <c r="J40" i="5"/>
  <c r="K40" i="5"/>
  <c r="N40" i="5"/>
  <c r="O40" i="5"/>
  <c r="G41" i="5"/>
  <c r="I41" i="5"/>
  <c r="J41" i="5"/>
  <c r="K41" i="5"/>
  <c r="N41" i="5"/>
  <c r="O41" i="5"/>
  <c r="G42" i="5"/>
  <c r="I42" i="5"/>
  <c r="J42" i="5"/>
  <c r="K42" i="5"/>
  <c r="N42" i="5"/>
  <c r="O42" i="5"/>
  <c r="G43" i="5"/>
  <c r="I43" i="5"/>
  <c r="J43" i="5"/>
  <c r="K43" i="5"/>
  <c r="N43" i="5"/>
  <c r="O43" i="5"/>
  <c r="G44" i="5"/>
  <c r="I44" i="5"/>
  <c r="J44" i="5"/>
  <c r="K44" i="5"/>
  <c r="N44" i="5"/>
  <c r="O44" i="5"/>
  <c r="O3" i="5"/>
  <c r="N3" i="5"/>
  <c r="K3" i="5"/>
  <c r="J3" i="5"/>
  <c r="I3" i="5"/>
  <c r="G3" i="5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M3" i="4"/>
  <c r="M45" i="4" s="1"/>
  <c r="L3" i="4"/>
  <c r="L46" i="4" s="1"/>
  <c r="K3" i="4"/>
  <c r="K45" i="4" s="1"/>
  <c r="J3" i="4"/>
  <c r="J46" i="4" s="1"/>
  <c r="I3" i="4"/>
  <c r="I45" i="4" s="1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H3" i="4"/>
  <c r="H46" i="4" s="1"/>
  <c r="G3" i="4"/>
  <c r="G45" i="4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3" i="4"/>
  <c r="F46" i="4" s="1"/>
  <c r="H46" i="3"/>
  <c r="H45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3" i="2"/>
  <c r="M45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3" i="2"/>
  <c r="L46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3" i="2"/>
  <c r="K45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" i="2"/>
  <c r="J46" i="2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3" i="2"/>
  <c r="I45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3" i="2"/>
  <c r="H46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3" i="2"/>
  <c r="G45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3" i="2"/>
  <c r="F46" i="2" s="1"/>
  <c r="L45" i="2" l="1"/>
  <c r="H45" i="2"/>
  <c r="G46" i="2"/>
  <c r="K46" i="2"/>
  <c r="J45" i="4"/>
  <c r="F45" i="4"/>
  <c r="I46" i="4"/>
  <c r="M46" i="4"/>
  <c r="J45" i="2"/>
  <c r="F45" i="2"/>
  <c r="I46" i="2"/>
  <c r="M46" i="2"/>
  <c r="L45" i="4"/>
  <c r="H45" i="4"/>
  <c r="G46" i="4"/>
  <c r="K46" i="4"/>
  <c r="K46" i="6"/>
  <c r="G46" i="6"/>
  <c r="N45" i="6"/>
  <c r="I46" i="6"/>
  <c r="O46" i="6"/>
  <c r="G45" i="6"/>
  <c r="J46" i="6"/>
  <c r="K45" i="6"/>
  <c r="J45" i="6"/>
  <c r="O45" i="6"/>
  <c r="I45" i="6"/>
  <c r="N46" i="6"/>
  <c r="K46" i="5"/>
  <c r="I46" i="5"/>
  <c r="O46" i="5"/>
  <c r="J45" i="5"/>
  <c r="G46" i="5"/>
  <c r="N45" i="5"/>
  <c r="K45" i="5"/>
  <c r="G45" i="5"/>
  <c r="J46" i="5"/>
  <c r="O45" i="5"/>
  <c r="I45" i="5"/>
  <c r="N46" i="5"/>
  <c r="N45" i="3"/>
  <c r="G45" i="3"/>
  <c r="J46" i="3"/>
  <c r="K45" i="3"/>
  <c r="G46" i="3"/>
  <c r="I46" i="3"/>
  <c r="J45" i="3"/>
  <c r="K46" i="3"/>
  <c r="O46" i="3"/>
  <c r="O45" i="3"/>
  <c r="I45" i="3"/>
  <c r="N46" i="3"/>
  <c r="G51" i="1"/>
  <c r="H51" i="1" s="1"/>
  <c r="G52" i="1"/>
  <c r="H52" i="1" s="1"/>
  <c r="G53" i="1"/>
  <c r="H53" i="1" s="1"/>
  <c r="G54" i="1"/>
  <c r="H54" i="1" s="1"/>
  <c r="G57" i="1"/>
  <c r="H57" i="1" s="1"/>
  <c r="G58" i="1"/>
  <c r="H58" i="1" s="1"/>
  <c r="Y34" i="1"/>
  <c r="X34" i="1"/>
  <c r="W34" i="1"/>
  <c r="V34" i="1"/>
  <c r="U34" i="1"/>
  <c r="T34" i="1"/>
  <c r="Y35" i="1"/>
  <c r="X35" i="1"/>
  <c r="W35" i="1"/>
  <c r="V35" i="1"/>
  <c r="U35" i="1"/>
  <c r="T35" i="1"/>
  <c r="S3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O51" i="1" l="1"/>
  <c r="P51" i="1" s="1"/>
  <c r="O55" i="1"/>
  <c r="P55" i="1" s="1"/>
  <c r="O56" i="1"/>
  <c r="P56" i="1" s="1"/>
  <c r="M51" i="1"/>
  <c r="N51" i="1" s="1"/>
  <c r="M56" i="1"/>
  <c r="N56" i="1" s="1"/>
  <c r="M55" i="1"/>
  <c r="N55" i="1" s="1"/>
  <c r="I51" i="1"/>
  <c r="J51" i="1" s="1"/>
  <c r="I55" i="1"/>
  <c r="J55" i="1" s="1"/>
  <c r="I56" i="1"/>
  <c r="J56" i="1" s="1"/>
  <c r="I50" i="1"/>
  <c r="J50" i="1" s="1"/>
  <c r="K51" i="1"/>
  <c r="L51" i="1" s="1"/>
  <c r="K55" i="1"/>
  <c r="L55" i="1" s="1"/>
  <c r="K56" i="1"/>
  <c r="L56" i="1" s="1"/>
  <c r="K50" i="1"/>
  <c r="G46" i="1"/>
  <c r="I46" i="1"/>
  <c r="K46" i="1"/>
  <c r="O46" i="1"/>
  <c r="H46" i="1"/>
  <c r="J46" i="1"/>
  <c r="N46" i="1"/>
  <c r="H45" i="1"/>
  <c r="J45" i="1"/>
  <c r="N45" i="1"/>
  <c r="I54" i="1"/>
  <c r="J54" i="1" s="1"/>
  <c r="K54" i="1"/>
  <c r="L54" i="1" s="1"/>
  <c r="L50" i="1"/>
  <c r="M54" i="1"/>
  <c r="N54" i="1" s="1"/>
  <c r="M50" i="1"/>
  <c r="N50" i="1" s="1"/>
  <c r="O54" i="1"/>
  <c r="P54" i="1" s="1"/>
  <c r="O50" i="1"/>
  <c r="P50" i="1" s="1"/>
  <c r="G45" i="1"/>
  <c r="I53" i="1"/>
  <c r="J53" i="1" s="1"/>
  <c r="K53" i="1"/>
  <c r="L53" i="1" s="1"/>
  <c r="M53" i="1"/>
  <c r="N53" i="1" s="1"/>
  <c r="O53" i="1"/>
  <c r="P53" i="1" s="1"/>
  <c r="I45" i="1"/>
  <c r="K45" i="1"/>
  <c r="O45" i="1"/>
  <c r="I58" i="1"/>
  <c r="J58" i="1" s="1"/>
  <c r="I52" i="1"/>
  <c r="J52" i="1" s="1"/>
  <c r="K58" i="1"/>
  <c r="L58" i="1" s="1"/>
  <c r="K52" i="1"/>
  <c r="L52" i="1" s="1"/>
  <c r="M58" i="1"/>
  <c r="N58" i="1" s="1"/>
  <c r="M52" i="1"/>
  <c r="N52" i="1" s="1"/>
  <c r="O58" i="1"/>
  <c r="P58" i="1" s="1"/>
  <c r="O52" i="1"/>
  <c r="P52" i="1" s="1"/>
  <c r="I57" i="1"/>
  <c r="J57" i="1" s="1"/>
  <c r="K57" i="1"/>
  <c r="L57" i="1" s="1"/>
  <c r="M57" i="1"/>
  <c r="N57" i="1" s="1"/>
  <c r="O57" i="1"/>
  <c r="P57" i="1" s="1"/>
</calcChain>
</file>

<file path=xl/sharedStrings.xml><?xml version="1.0" encoding="utf-8"?>
<sst xmlns="http://schemas.openxmlformats.org/spreadsheetml/2006/main" count="787" uniqueCount="68">
  <si>
    <t>Sl No</t>
  </si>
  <si>
    <t>Year</t>
  </si>
  <si>
    <t>Daily Peak Rainfall (mm)</t>
  </si>
  <si>
    <t>n= 42</t>
  </si>
  <si>
    <t>5 min</t>
  </si>
  <si>
    <t>10min</t>
  </si>
  <si>
    <t>15min</t>
  </si>
  <si>
    <t>30min</t>
  </si>
  <si>
    <t>60min</t>
  </si>
  <si>
    <t>120min</t>
  </si>
  <si>
    <t>720min</t>
  </si>
  <si>
    <t>1440min</t>
  </si>
  <si>
    <t>Pt= daily peak*(t/1440)^(1/3)</t>
  </si>
  <si>
    <t>MEAN</t>
  </si>
  <si>
    <t>STDV</t>
  </si>
  <si>
    <t>Yt= Return Period</t>
  </si>
  <si>
    <t>Kt= Frequency factor</t>
  </si>
  <si>
    <t>Kt= (Yt-Yn)/Sn</t>
  </si>
  <si>
    <t>Yn</t>
  </si>
  <si>
    <t>Sn</t>
  </si>
  <si>
    <t>Yt= LN(LN(T/(T-1))</t>
  </si>
  <si>
    <t>Time (hr)</t>
  </si>
  <si>
    <t>Time (min)</t>
  </si>
  <si>
    <t>Mean</t>
  </si>
  <si>
    <t>SD</t>
  </si>
  <si>
    <t>Rain Depth (mm)</t>
  </si>
  <si>
    <t>RI (mm/hr)</t>
  </si>
  <si>
    <t>RI= Rainfall Intensity</t>
  </si>
  <si>
    <t>RD= Rainfall Depth</t>
  </si>
  <si>
    <t>Mean+SD*Kt</t>
  </si>
  <si>
    <t>RD/Time (hr)</t>
  </si>
  <si>
    <t>2 year</t>
  </si>
  <si>
    <t>10 year</t>
  </si>
  <si>
    <t>25 year</t>
  </si>
  <si>
    <t>50 year</t>
  </si>
  <si>
    <t>75 year</t>
  </si>
  <si>
    <t>100 year</t>
  </si>
  <si>
    <t>200 year</t>
  </si>
  <si>
    <t>20min</t>
  </si>
  <si>
    <t>180 min</t>
  </si>
  <si>
    <t>360 min</t>
  </si>
  <si>
    <t xml:space="preserve"> </t>
  </si>
  <si>
    <t>I, Gumbel</t>
  </si>
  <si>
    <t>T,r</t>
  </si>
  <si>
    <t xml:space="preserve">T,d </t>
  </si>
  <si>
    <t>C</t>
  </si>
  <si>
    <t>m</t>
  </si>
  <si>
    <t>e</t>
  </si>
  <si>
    <t>I,graph</t>
  </si>
  <si>
    <t>(I,gumbel-I,graph)^2</t>
  </si>
  <si>
    <t>Sainthia</t>
  </si>
  <si>
    <t>Tilpara</t>
  </si>
  <si>
    <t>Maharo</t>
  </si>
  <si>
    <t>Dumka</t>
  </si>
  <si>
    <t>Massanjore</t>
  </si>
  <si>
    <t>Kundahit</t>
  </si>
  <si>
    <t>Kultore</t>
  </si>
  <si>
    <t>Sekhampore</t>
  </si>
  <si>
    <t>Kandi</t>
  </si>
  <si>
    <t>Bharatpur</t>
  </si>
  <si>
    <t>Narayanpur</t>
  </si>
  <si>
    <t>Salar</t>
  </si>
  <si>
    <t>% Error</t>
  </si>
  <si>
    <t>Sum</t>
  </si>
  <si>
    <t>Sum/n</t>
  </si>
  <si>
    <t>(Sum/n)^0.5</t>
  </si>
  <si>
    <t>Total 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</si>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</sst>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1" fillId="0" borderId="0" xfId="0" applyFont="1" applyFill="1"/>
    <xf numFmtId="0" fontId="0" fillId="6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TILPARA!$H$48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782271370136504"/>
                  <c:y val="6.52814231554389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TILPARA!$C$50:$C$58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TILPARA!$H$50:$H$58</c:f>
              <c:numCache>
                <c:formatCode>General</c:formatCode>
                <c:ptCount val="9"/>
                <c:pt idx="0">
                  <c:v>99.404798043508336</c:v>
                </c:pt>
                <c:pt idx="1">
                  <c:v>62.622351179757636</c:v>
                </c:pt>
                <c:pt idx="2">
                  <c:v>47.789798198429963</c:v>
                </c:pt>
                <c:pt idx="3">
                  <c:v>30.105686360215021</c:v>
                </c:pt>
                <c:pt idx="4">
                  <c:v>18.965393983383933</c:v>
                </c:pt>
                <c:pt idx="5">
                  <c:v>14.473304405609909</c:v>
                </c:pt>
                <c:pt idx="6">
                  <c:v>9.1176104410820624</c:v>
                </c:pt>
                <c:pt idx="7">
                  <c:v>5.7437346597302836</c:v>
                </c:pt>
                <c:pt idx="8">
                  <c:v>3.6183261014024759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A-42B2-99FA-81996B7E73FB}"/>
            </c:ext>
          </c:extLst>
        </c:ser>
        <c:ser>
          <c:idx val="1"/>
          <c:order val="1"/>
          <c:tx>
            <c:strRef>
              <c:f>TILPARA!$J$48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TILPARA!$C$50:$C$58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TILPARA!$J$50:$J$58</c:f>
              <c:numCache>
                <c:formatCode>General</c:formatCode>
                <c:ptCount val="9"/>
                <c:pt idx="0">
                  <c:v>205.61208027539865</c:v>
                </c:pt>
                <c:pt idx="1">
                  <c:v>129.5300845757051</c:v>
                </c:pt>
                <c:pt idx="2">
                  <c:v>98.849955101964866</c:v>
                </c:pt>
                <c:pt idx="3">
                  <c:v>62.271569607064308</c:v>
                </c:pt>
                <c:pt idx="4">
                  <c:v>39.22863067896705</c:v>
                </c:pt>
                <c:pt idx="5">
                  <c:v>29.937048169385463</c:v>
                </c:pt>
                <c:pt idx="6">
                  <c:v>18.859158580162749</c:v>
                </c:pt>
                <c:pt idx="7">
                  <c:v>11.880525439226288</c:v>
                </c:pt>
                <c:pt idx="8">
                  <c:v>7.4842620423463648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A-42B2-99FA-81996B7E73FB}"/>
            </c:ext>
          </c:extLst>
        </c:ser>
        <c:ser>
          <c:idx val="2"/>
          <c:order val="2"/>
          <c:tx>
            <c:strRef>
              <c:f>TILPARA!$L$48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TILPARA!$C$50:$C$58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TILPARA!$L$50:$L$58</c:f>
              <c:numCache>
                <c:formatCode>General</c:formatCode>
                <c:ptCount val="9"/>
                <c:pt idx="0">
                  <c:v>259.0675027414909</c:v>
                </c:pt>
                <c:pt idx="1">
                  <c:v>163.20556406985153</c:v>
                </c:pt>
                <c:pt idx="2">
                  <c:v>124.54915576980628</c:v>
                </c:pt>
                <c:pt idx="3">
                  <c:v>78.461051550507165</c:v>
                </c:pt>
                <c:pt idx="4">
                  <c:v>49.427365222685367</c:v>
                </c:pt>
                <c:pt idx="5">
                  <c:v>37.720139294862136</c:v>
                </c:pt>
                <c:pt idx="6">
                  <c:v>23.762198751281762</c:v>
                </c:pt>
                <c:pt idx="7">
                  <c:v>14.969247199262796</c:v>
                </c:pt>
                <c:pt idx="8">
                  <c:v>9.430034823715534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A-42B2-99FA-81996B7E73FB}"/>
            </c:ext>
          </c:extLst>
        </c:ser>
        <c:ser>
          <c:idx val="3"/>
          <c:order val="3"/>
          <c:tx>
            <c:strRef>
              <c:f>TILPARA!$N$48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TILPARA!$C$50:$C$58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TILPARA!$N$50:$N$58</c:f>
              <c:numCache>
                <c:formatCode>General</c:formatCode>
                <c:ptCount val="9"/>
                <c:pt idx="0">
                  <c:v>298.72378880812971</c:v>
                </c:pt>
                <c:pt idx="1">
                  <c:v>188.18795849575275</c:v>
                </c:pt>
                <c:pt idx="2">
                  <c:v>143.61429091141571</c:v>
                </c:pt>
                <c:pt idx="3">
                  <c:v>90.471334092509238</c:v>
                </c:pt>
                <c:pt idx="4">
                  <c:v>56.993369117612019</c:v>
                </c:pt>
                <c:pt idx="5">
                  <c:v>43.494080906686484</c:v>
                </c:pt>
                <c:pt idx="6">
                  <c:v>27.399554040082478</c:v>
                </c:pt>
                <c:pt idx="7">
                  <c:v>17.26063744641603</c:v>
                </c:pt>
                <c:pt idx="8">
                  <c:v>10.873520226671621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A-42B2-99FA-81996B7E73FB}"/>
            </c:ext>
          </c:extLst>
        </c:ser>
        <c:ser>
          <c:idx val="4"/>
          <c:order val="4"/>
          <c:tx>
            <c:strRef>
              <c:f>TILPARA!$P$48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1215652720163756E-2"/>
                  <c:y val="0.12416520851560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TILPARA!$C$50:$C$58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TILPARA!$P$50:$P$58</c:f>
              <c:numCache>
                <c:formatCode>General</c:formatCode>
                <c:ptCount val="9"/>
                <c:pt idx="0">
                  <c:v>338.08725908333281</c:v>
                </c:pt>
                <c:pt idx="1">
                  <c:v>212.98588684272042</c:v>
                </c:pt>
                <c:pt idx="2">
                  <c:v>162.53865208780965</c:v>
                </c:pt>
                <c:pt idx="3">
                  <c:v>102.39293459348525</c:v>
                </c:pt>
                <c:pt idx="4">
                  <c:v>64.503506827420495</c:v>
                </c:pt>
                <c:pt idx="5">
                  <c:v>49.225388639989568</c:v>
                </c:pt>
                <c:pt idx="6">
                  <c:v>31.010051668389384</c:v>
                </c:pt>
                <c:pt idx="7">
                  <c:v>19.535108427665733</c:v>
                </c:pt>
                <c:pt idx="8">
                  <c:v>12.306347159997392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A-42B2-99FA-81996B7E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092064"/>
        <c:axId val="-1649086080"/>
      </c:scatterChart>
      <c:valAx>
        <c:axId val="-1649092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900" b="1" i="0" u="none" strike="noStrike" kern="1200" baseline="0">
                    <a:solidFill>
                      <a:srgbClr val="44546A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rgbClr val="44546A"/>
                    </a:solidFill>
                    <a:effectLst/>
                    <a:latin typeface="+mn-lt"/>
                    <a:ea typeface="+mn-ea"/>
                    <a:cs typeface="+mn-cs"/>
                  </a:rPr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900" b="1" i="0" u="none" strike="noStrike" kern="1200" baseline="0">
                  <a:solidFill>
                    <a:srgbClr val="44546A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86080"/>
        <c:crossesAt val="0.1"/>
        <c:crossBetween val="midCat"/>
      </c:valAx>
      <c:valAx>
        <c:axId val="-1649086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Rainfall Intensity (mm/hr)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9206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SEKHAMPORE!$H$48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3283359456393042"/>
                  <c:y val="2.3801399825021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SEKHAMPORE!$C$50:$C$58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SEKHAMPORE!$H$50:$H$58</c:f>
              <c:numCache>
                <c:formatCode>General</c:formatCode>
                <c:ptCount val="9"/>
                <c:pt idx="0">
                  <c:v>103.08399798902362</c:v>
                </c:pt>
                <c:pt idx="1">
                  <c:v>64.940148263835539</c:v>
                </c:pt>
                <c:pt idx="2">
                  <c:v>49.558608420758368</c:v>
                </c:pt>
                <c:pt idx="3">
                  <c:v>31.219966976405399</c:v>
                </c:pt>
                <c:pt idx="4">
                  <c:v>19.66734678529798</c:v>
                </c:pt>
                <c:pt idx="5">
                  <c:v>15.008994652244057</c:v>
                </c:pt>
                <c:pt idx="6">
                  <c:v>9.4550741500609341</c:v>
                </c:pt>
                <c:pt idx="7">
                  <c:v>5.9563234749893246</c:v>
                </c:pt>
                <c:pt idx="8">
                  <c:v>3.7522486630610143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1EC-9923-71F3AEFE575B}"/>
            </c:ext>
          </c:extLst>
        </c:ser>
        <c:ser>
          <c:idx val="1"/>
          <c:order val="1"/>
          <c:tx>
            <c:strRef>
              <c:f>SEKHAMPORE!$J$48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SEKHAMPORE!$C$50:$C$58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SEKHAMPORE!$J$50:$J$58</c:f>
              <c:numCache>
                <c:formatCode>General</c:formatCode>
                <c:ptCount val="9"/>
                <c:pt idx="0">
                  <c:v>195.09547192342603</c:v>
                </c:pt>
                <c:pt idx="1">
                  <c:v>122.90490395666757</c:v>
                </c:pt>
                <c:pt idx="2">
                  <c:v>93.793996025897798</c:v>
                </c:pt>
                <c:pt idx="3">
                  <c:v>59.086514973392362</c:v>
                </c:pt>
                <c:pt idx="4">
                  <c:v>37.222171989952827</c:v>
                </c:pt>
                <c:pt idx="5">
                  <c:v>28.405833610445796</c:v>
                </c:pt>
                <c:pt idx="6">
                  <c:v>17.894553852805966</c:v>
                </c:pt>
                <c:pt idx="7">
                  <c:v>11.27286253881382</c:v>
                </c:pt>
                <c:pt idx="8">
                  <c:v>7.1014584026114465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1EC-9923-71F3AEFE575B}"/>
            </c:ext>
          </c:extLst>
        </c:ser>
        <c:ser>
          <c:idx val="2"/>
          <c:order val="2"/>
          <c:tx>
            <c:strRef>
              <c:f>SEKHAMPORE!$L$48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SEKHAMPORE!$C$50:$C$58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SEKHAMPORE!$L$50:$L$58</c:f>
              <c:numCache>
                <c:formatCode>General</c:formatCode>
                <c:ptCount val="9"/>
                <c:pt idx="0">
                  <c:v>241.4059706720181</c:v>
                </c:pt>
                <c:pt idx="1">
                  <c:v>152.07927353463035</c:v>
                </c:pt>
                <c:pt idx="2">
                  <c:v>116.05820694150353</c:v>
                </c:pt>
                <c:pt idx="3">
                  <c:v>73.1120889693278</c:v>
                </c:pt>
                <c:pt idx="4">
                  <c:v>46.05772994712143</c:v>
                </c:pt>
                <c:pt idx="5">
                  <c:v>35.14862630009668</c:v>
                </c:pt>
                <c:pt idx="6">
                  <c:v>22.14224707519017</c:v>
                </c:pt>
                <c:pt idx="7">
                  <c:v>13.948741591002642</c:v>
                </c:pt>
                <c:pt idx="8">
                  <c:v>8.7871565750241647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1EC-9923-71F3AEFE575B}"/>
            </c:ext>
          </c:extLst>
        </c:ser>
        <c:ser>
          <c:idx val="3"/>
          <c:order val="3"/>
          <c:tx>
            <c:strRef>
              <c:f>SEKHAMPORE!$N$48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SEKHAMPORE!$C$50:$C$58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SEKHAMPORE!$N$50:$N$58</c:f>
              <c:numCache>
                <c:formatCode>General</c:formatCode>
                <c:ptCount val="9"/>
                <c:pt idx="0">
                  <c:v>275.76174416586355</c:v>
                </c:pt>
                <c:pt idx="1">
                  <c:v>173.7224874954106</c:v>
                </c:pt>
                <c:pt idx="2">
                  <c:v>132.57507045852637</c:v>
                </c:pt>
                <c:pt idx="3">
                  <c:v>83.517060980996661</c:v>
                </c:pt>
                <c:pt idx="4">
                  <c:v>52.612451577655733</c:v>
                </c:pt>
                <c:pt idx="5">
                  <c:v>40.150815104393352</c:v>
                </c:pt>
                <c:pt idx="6">
                  <c:v>25.293428560231092</c:v>
                </c:pt>
                <c:pt idx="7">
                  <c:v>15.933861533523663</c:v>
                </c:pt>
                <c:pt idx="8">
                  <c:v>10.037703776098335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1EC-9923-71F3AEFE575B}"/>
            </c:ext>
          </c:extLst>
        </c:ser>
        <c:ser>
          <c:idx val="4"/>
          <c:order val="4"/>
          <c:tx>
            <c:strRef>
              <c:f>SEKHAMPORE!$P$48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856190237704385"/>
                  <c:y val="0.11702828813065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SEKHAMPORE!$C$50:$C$58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SEKHAMPORE!$P$50:$P$58</c:f>
              <c:numCache>
                <c:formatCode>General</c:formatCode>
                <c:ptCount val="9"/>
                <c:pt idx="0">
                  <c:v>309.86384002108491</c:v>
                </c:pt>
                <c:pt idx="1">
                  <c:v>195.20589136165779</c:v>
                </c:pt>
                <c:pt idx="2">
                  <c:v>148.96997604800535</c:v>
                </c:pt>
                <c:pt idx="3">
                  <c:v>93.845204312608502</c:v>
                </c:pt>
                <c:pt idx="4">
                  <c:v>59.118774172570305</c:v>
                </c:pt>
                <c:pt idx="5">
                  <c:v>45.116068531756866</c:v>
                </c:pt>
                <c:pt idx="6">
                  <c:v>28.421342215830066</c:v>
                </c:pt>
                <c:pt idx="7">
                  <c:v>17.904323661995047</c:v>
                </c:pt>
                <c:pt idx="8">
                  <c:v>11.279017132939209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45-41EC-9923-71F3AEFE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2750384"/>
        <c:axId val="-1862749296"/>
      </c:scatterChart>
      <c:valAx>
        <c:axId val="-1862750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2749296"/>
        <c:crosses val="autoZero"/>
        <c:crossBetween val="midCat"/>
      </c:valAx>
      <c:valAx>
        <c:axId val="-1862749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Rainfall Intensity (mm/hr)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275038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NARAYANPUR!$H$48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392495726862478"/>
                  <c:y val="1.985527850685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NARAYANPUR!$C$50:$C$58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NARAYANPUR!$H$50:$H$58</c:f>
              <c:numCache>
                <c:formatCode>General</c:formatCode>
                <c:ptCount val="9"/>
                <c:pt idx="0">
                  <c:v>98.009244222111832</c:v>
                </c:pt>
                <c:pt idx="1">
                  <c:v>56.097410807247236</c:v>
                </c:pt>
                <c:pt idx="2">
                  <c:v>47.118872480433971</c:v>
                </c:pt>
                <c:pt idx="3">
                  <c:v>29.683029642705502</c:v>
                </c:pt>
                <c:pt idx="4">
                  <c:v>18.699136935749074</c:v>
                </c:pt>
                <c:pt idx="5">
                  <c:v>14.270112249204692</c:v>
                </c:pt>
                <c:pt idx="6">
                  <c:v>8.9896074035678346</c:v>
                </c:pt>
                <c:pt idx="7">
                  <c:v>5.6630977990229541</c:v>
                </c:pt>
                <c:pt idx="8">
                  <c:v>3.567528062301172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A-4D52-B20E-FB8BDD6B715E}"/>
            </c:ext>
          </c:extLst>
        </c:ser>
        <c:ser>
          <c:idx val="1"/>
          <c:order val="1"/>
          <c:tx>
            <c:strRef>
              <c:f>NARAYANPUR!$J$48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NARAYANPUR!$C$50:$C$58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NARAYANPUR!$J$50:$J$58</c:f>
              <c:numCache>
                <c:formatCode>General</c:formatCode>
                <c:ptCount val="9"/>
                <c:pt idx="0">
                  <c:v>176.14235554023205</c:v>
                </c:pt>
                <c:pt idx="1">
                  <c:v>100.81834787852932</c:v>
                </c:pt>
                <c:pt idx="2">
                  <c:v>84.682105805188797</c:v>
                </c:pt>
                <c:pt idx="3">
                  <c:v>53.34638382669111</c:v>
                </c:pt>
                <c:pt idx="4">
                  <c:v>33.606115959509772</c:v>
                </c:pt>
                <c:pt idx="5">
                  <c:v>25.646266383833119</c:v>
                </c:pt>
                <c:pt idx="6">
                  <c:v>16.156135434101291</c:v>
                </c:pt>
                <c:pt idx="7">
                  <c:v>10.177727559188336</c:v>
                </c:pt>
                <c:pt idx="8">
                  <c:v>6.4115665959582762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A-4D52-B20E-FB8BDD6B715E}"/>
            </c:ext>
          </c:extLst>
        </c:ser>
        <c:ser>
          <c:idx val="2"/>
          <c:order val="2"/>
          <c:tx>
            <c:strRef>
              <c:f>NARAYANPUR!$L$48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NARAYANPUR!$C$50:$C$58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NARAYANPUR!$L$50:$L$58</c:f>
              <c:numCache>
                <c:formatCode>General</c:formatCode>
                <c:ptCount val="9"/>
                <c:pt idx="0">
                  <c:v>215.46770486026421</c:v>
                </c:pt>
                <c:pt idx="1">
                  <c:v>123.3269417714169</c:v>
                </c:pt>
                <c:pt idx="2">
                  <c:v>103.58813997131159</c:v>
                </c:pt>
                <c:pt idx="3">
                  <c:v>65.256439034656012</c:v>
                </c:pt>
                <c:pt idx="4">
                  <c:v>41.108980590472292</c:v>
                </c:pt>
                <c:pt idx="5">
                  <c:v>31.372023719174749</c:v>
                </c:pt>
                <c:pt idx="6">
                  <c:v>19.763136530794736</c:v>
                </c:pt>
                <c:pt idx="7">
                  <c:v>12.44999586354732</c:v>
                </c:pt>
                <c:pt idx="8">
                  <c:v>7.8430059297936836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A-4D52-B20E-FB8BDD6B715E}"/>
            </c:ext>
          </c:extLst>
        </c:ser>
        <c:ser>
          <c:idx val="3"/>
          <c:order val="3"/>
          <c:tx>
            <c:strRef>
              <c:f>NARAYANPUR!$N$48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NARAYANPUR!$C$50:$C$58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NARAYANPUR!$N$50:$N$58</c:f>
              <c:numCache>
                <c:formatCode>General</c:formatCode>
                <c:ptCount val="9"/>
                <c:pt idx="0">
                  <c:v>244.64149547607894</c:v>
                </c:pt>
                <c:pt idx="1">
                  <c:v>140.02510254154913</c:v>
                </c:pt>
                <c:pt idx="2">
                  <c:v>117.61371613719049</c:v>
                </c:pt>
                <c:pt idx="3">
                  <c:v>74.091998358803352</c:v>
                </c:pt>
                <c:pt idx="4">
                  <c:v>46.67503418051637</c:v>
                </c:pt>
                <c:pt idx="5">
                  <c:v>35.619717598733793</c:v>
                </c:pt>
                <c:pt idx="6">
                  <c:v>22.439015996977759</c:v>
                </c:pt>
                <c:pt idx="7">
                  <c:v>14.135694296760043</c:v>
                </c:pt>
                <c:pt idx="8">
                  <c:v>8.9049293996834429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6A-4D52-B20E-FB8BDD6B715E}"/>
            </c:ext>
          </c:extLst>
        </c:ser>
        <c:ser>
          <c:idx val="4"/>
          <c:order val="4"/>
          <c:tx>
            <c:strRef>
              <c:f>NARAYANPUR!$P$48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834820885808893"/>
                  <c:y val="0.11117132772196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NARAYANPUR!$C$50:$C$58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NARAYANPUR!$P$50:$P$58</c:f>
              <c:numCache>
                <c:formatCode>General</c:formatCode>
                <c:ptCount val="9"/>
                <c:pt idx="0">
                  <c:v>273.59987140142078</c:v>
                </c:pt>
                <c:pt idx="1">
                  <c:v>156.59996671367895</c:v>
                </c:pt>
                <c:pt idx="2">
                  <c:v>131.53572965026697</c:v>
                </c:pt>
                <c:pt idx="3">
                  <c:v>82.862317299826316</c:v>
                </c:pt>
                <c:pt idx="4">
                  <c:v>52.199988904559646</c:v>
                </c:pt>
                <c:pt idx="5">
                  <c:v>39.836047173450226</c:v>
                </c:pt>
                <c:pt idx="6">
                  <c:v>25.095137189217521</c:v>
                </c:pt>
                <c:pt idx="7">
                  <c:v>15.808945797347414</c:v>
                </c:pt>
                <c:pt idx="8">
                  <c:v>9.959011793362551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6A-4D52-B20E-FB8BDD6B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658752"/>
        <c:axId val="-1638657120"/>
      </c:scatterChart>
      <c:valAx>
        <c:axId val="-1638658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57120"/>
        <c:crosses val="autoZero"/>
        <c:crossBetween val="midCat"/>
      </c:valAx>
      <c:valAx>
        <c:axId val="-1638657120"/>
        <c:scaling>
          <c:logBase val="10"/>
          <c:orientation val="minMax"/>
        </c:scaling>
        <c:delete val="0"/>
        <c:axPos val="l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5875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KANDI!$H$48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5185596511296455"/>
                  <c:y val="2.6171624380285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KANDI!$C$50:$C$58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KANDI!$H$50:$H$58</c:f>
              <c:numCache>
                <c:formatCode>General</c:formatCode>
                <c:ptCount val="9"/>
                <c:pt idx="0">
                  <c:v>104.88770897181567</c:v>
                </c:pt>
                <c:pt idx="1">
                  <c:v>60.034427828956431</c:v>
                </c:pt>
                <c:pt idx="2">
                  <c:v>50.425759560064527</c:v>
                </c:pt>
                <c:pt idx="3">
                  <c:v>31.766237963331466</c:v>
                </c:pt>
                <c:pt idx="4">
                  <c:v>20.011475942985477</c:v>
                </c:pt>
                <c:pt idx="5">
                  <c:v>15.271614350965899</c:v>
                </c:pt>
                <c:pt idx="6">
                  <c:v>9.620514193329285</c:v>
                </c:pt>
                <c:pt idx="7">
                  <c:v>6.0605441714939792</c:v>
                </c:pt>
                <c:pt idx="8">
                  <c:v>3.817903587741474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5-4718-B664-E1C19DE6E2FA}"/>
            </c:ext>
          </c:extLst>
        </c:ser>
        <c:ser>
          <c:idx val="1"/>
          <c:order val="1"/>
          <c:tx>
            <c:strRef>
              <c:f>KANDI!$J$48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KANDI!$C$50:$C$58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KANDI!$J$50:$J$58</c:f>
              <c:numCache>
                <c:formatCode>General</c:formatCode>
                <c:ptCount val="9"/>
                <c:pt idx="0">
                  <c:v>190.12289998225026</c:v>
                </c:pt>
                <c:pt idx="1">
                  <c:v>108.82037208652673</c:v>
                </c:pt>
                <c:pt idx="2">
                  <c:v>91.403384966138304</c:v>
                </c:pt>
                <c:pt idx="3">
                  <c:v>57.580524375241147</c:v>
                </c:pt>
                <c:pt idx="4">
                  <c:v>36.273457362175563</c:v>
                </c:pt>
                <c:pt idx="5">
                  <c:v>27.681828846088933</c:v>
                </c:pt>
                <c:pt idx="6">
                  <c:v>17.438459431387265</c:v>
                </c:pt>
                <c:pt idx="7">
                  <c:v>10.9855410576713</c:v>
                </c:pt>
                <c:pt idx="8">
                  <c:v>6.9204572115222307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5-4718-B664-E1C19DE6E2FA}"/>
            </c:ext>
          </c:extLst>
        </c:ser>
        <c:ser>
          <c:idx val="2"/>
          <c:order val="2"/>
          <c:tx>
            <c:strRef>
              <c:f>KANDI!$L$48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KANDI!$C$50:$C$58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KANDI!$L$50:$L$58</c:f>
              <c:numCache>
                <c:formatCode>General</c:formatCode>
                <c:ptCount val="9"/>
                <c:pt idx="0">
                  <c:v>233.02281276311572</c:v>
                </c:pt>
                <c:pt idx="1">
                  <c:v>133.37493375021455</c:v>
                </c:pt>
                <c:pt idx="2">
                  <c:v>112.02792437348629</c:v>
                </c:pt>
                <c:pt idx="3">
                  <c:v>70.573170047093186</c:v>
                </c:pt>
                <c:pt idx="4">
                  <c:v>44.458311250071503</c:v>
                </c:pt>
                <c:pt idx="5">
                  <c:v>33.928041391883944</c:v>
                </c:pt>
                <c:pt idx="6">
                  <c:v>21.373326765669546</c:v>
                </c:pt>
                <c:pt idx="7">
                  <c:v>13.464352149174289</c:v>
                </c:pt>
                <c:pt idx="8">
                  <c:v>8.4820103479709825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5-4718-B664-E1C19DE6E2FA}"/>
            </c:ext>
          </c:extLst>
        </c:ser>
        <c:ser>
          <c:idx val="3"/>
          <c:order val="3"/>
          <c:tx>
            <c:strRef>
              <c:f>KANDI!$N$48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KANDI!$C$50:$C$58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KANDI!$N$50:$N$58</c:f>
              <c:numCache>
                <c:formatCode>General</c:formatCode>
                <c:ptCount val="9"/>
                <c:pt idx="0">
                  <c:v>264.84841875380795</c:v>
                </c:pt>
                <c:pt idx="1">
                  <c:v>151.59091029017716</c:v>
                </c:pt>
                <c:pt idx="2">
                  <c:v>127.32838589821299</c:v>
                </c:pt>
                <c:pt idx="3">
                  <c:v>80.211856821148075</c:v>
                </c:pt>
                <c:pt idx="4">
                  <c:v>50.530303430059035</c:v>
                </c:pt>
                <c:pt idx="5">
                  <c:v>38.561838677953403</c:v>
                </c:pt>
                <c:pt idx="6">
                  <c:v>24.292436136501863</c:v>
                </c:pt>
                <c:pt idx="7">
                  <c:v>15.303275820802797</c:v>
                </c:pt>
                <c:pt idx="8">
                  <c:v>9.6404596694883455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C5-4718-B664-E1C19DE6E2FA}"/>
            </c:ext>
          </c:extLst>
        </c:ser>
        <c:ser>
          <c:idx val="4"/>
          <c:order val="4"/>
          <c:tx>
            <c:strRef>
              <c:f>KANDI!$P$48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913382124836653"/>
                  <c:y val="0.11394940215806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KANDI!$C$50:$C$58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KANDI!$P$50:$P$58</c:f>
              <c:numCache>
                <c:formatCode>General</c:formatCode>
                <c:ptCount val="9"/>
                <c:pt idx="0">
                  <c:v>296.43902946555693</c:v>
                </c:pt>
                <c:pt idx="1">
                  <c:v>169.67238291874571</c:v>
                </c:pt>
                <c:pt idx="2">
                  <c:v>142.51587121676732</c:v>
                </c:pt>
                <c:pt idx="3">
                  <c:v>89.779373045056062</c:v>
                </c:pt>
                <c:pt idx="4">
                  <c:v>56.557460972915223</c:v>
                </c:pt>
                <c:pt idx="5">
                  <c:v>43.161420732233552</c:v>
                </c:pt>
                <c:pt idx="6">
                  <c:v>27.189991261954987</c:v>
                </c:pt>
                <c:pt idx="7">
                  <c:v>17.128621168697389</c:v>
                </c:pt>
                <c:pt idx="8">
                  <c:v>10.790355183058383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5-4718-B664-E1C19DE6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667456"/>
        <c:axId val="-1638658208"/>
      </c:scatterChart>
      <c:valAx>
        <c:axId val="-1638667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58208"/>
        <c:crosses val="autoZero"/>
        <c:crossBetween val="midCat"/>
      </c:valAx>
      <c:valAx>
        <c:axId val="-1638658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Rainfall Intensity (mm/hr)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67456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SALAR!$H$48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727140341138818"/>
                  <c:y val="1.795822397200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SALAR!$H$50:$H$58</c:f>
              <c:numCache>
                <c:formatCode>General</c:formatCode>
                <c:ptCount val="9"/>
                <c:pt idx="0">
                  <c:v>101.74951729044578</c:v>
                </c:pt>
                <c:pt idx="1">
                  <c:v>64.099461289024049</c:v>
                </c:pt>
                <c:pt idx="2">
                  <c:v>48.917044185027834</c:v>
                </c:pt>
                <c:pt idx="3">
                  <c:v>30.815806833677087</c:v>
                </c:pt>
                <c:pt idx="4">
                  <c:v>19.41274184962203</c:v>
                </c:pt>
                <c:pt idx="5">
                  <c:v>14.814694721515636</c:v>
                </c:pt>
                <c:pt idx="6">
                  <c:v>9.3326728637019993</c:v>
                </c:pt>
                <c:pt idx="7">
                  <c:v>5.8792154963804082</c:v>
                </c:pt>
                <c:pt idx="8">
                  <c:v>3.7036736803789072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E-4EDB-909D-00CECD435E56}"/>
            </c:ext>
          </c:extLst>
        </c:ser>
        <c:ser>
          <c:idx val="1"/>
          <c:order val="1"/>
          <c:tx>
            <c:strRef>
              <c:f>SALAR!$J$48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SALAR!$C$50:$C$58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SALAR!$J$50:$J$58</c:f>
              <c:numCache>
                <c:formatCode>General</c:formatCode>
                <c:ptCount val="9"/>
                <c:pt idx="0">
                  <c:v>190.20543515200367</c:v>
                </c:pt>
                <c:pt idx="1">
                  <c:v>119.82431221452732</c:v>
                </c:pt>
                <c:pt idx="2">
                  <c:v>91.443064530751059</c:v>
                </c:pt>
                <c:pt idx="3">
                  <c:v>57.605520934594253</c:v>
                </c:pt>
                <c:pt idx="4">
                  <c:v>36.289204207827552</c:v>
                </c:pt>
                <c:pt idx="5">
                  <c:v>27.693845938417656</c:v>
                </c:pt>
                <c:pt idx="6">
                  <c:v>17.44602972517902</c:v>
                </c:pt>
                <c:pt idx="7">
                  <c:v>10.990310043922364</c:v>
                </c:pt>
                <c:pt idx="8">
                  <c:v>6.923461484604414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E-4EDB-909D-00CECD435E56}"/>
            </c:ext>
          </c:extLst>
        </c:ser>
        <c:ser>
          <c:idx val="2"/>
          <c:order val="2"/>
          <c:tx>
            <c:strRef>
              <c:f>SALAR!$L$48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SALAR!$C$50:$C$58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SALAR!$L$50:$L$58</c:f>
              <c:numCache>
                <c:formatCode>General</c:formatCode>
                <c:ptCount val="9"/>
                <c:pt idx="0">
                  <c:v>234.72637909812178</c:v>
                </c:pt>
                <c:pt idx="1">
                  <c:v>147.87131036272365</c:v>
                </c:pt>
                <c:pt idx="2">
                  <c:v>112.84693002482258</c:v>
                </c:pt>
                <c:pt idx="3">
                  <c:v>71.089111277143871</c:v>
                </c:pt>
                <c:pt idx="4">
                  <c:v>44.783333858196293</c:v>
                </c:pt>
                <c:pt idx="5">
                  <c:v>34.176080064332083</c:v>
                </c:pt>
                <c:pt idx="6">
                  <c:v>21.529581337972264</c:v>
                </c:pt>
                <c:pt idx="7">
                  <c:v>13.562786361567547</c:v>
                </c:pt>
                <c:pt idx="8">
                  <c:v>8.5440200160830191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E-4EDB-909D-00CECD435E56}"/>
            </c:ext>
          </c:extLst>
        </c:ser>
        <c:ser>
          <c:idx val="3"/>
          <c:order val="3"/>
          <c:tx>
            <c:strRef>
              <c:f>SALAR!$N$48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SALAR!$C$50:$C$58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SALAR!$N$50:$N$58</c:f>
              <c:numCache>
                <c:formatCode>General</c:formatCode>
                <c:ptCount val="9"/>
                <c:pt idx="0">
                  <c:v>267.75455860982538</c:v>
                </c:pt>
                <c:pt idx="1">
                  <c:v>168.67817579496065</c:v>
                </c:pt>
                <c:pt idx="2">
                  <c:v>128.72554016027078</c:v>
                </c:pt>
                <c:pt idx="3">
                  <c:v>81.092008853506485</c:v>
                </c:pt>
                <c:pt idx="4">
                  <c:v>51.084764466397139</c:v>
                </c:pt>
                <c:pt idx="5">
                  <c:v>38.984971641444751</c:v>
                </c:pt>
                <c:pt idx="6">
                  <c:v>24.558993200305469</c:v>
                </c:pt>
                <c:pt idx="7">
                  <c:v>15.471196248644965</c:v>
                </c:pt>
                <c:pt idx="8">
                  <c:v>9.7462429103611878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E-4EDB-909D-00CECD435E56}"/>
            </c:ext>
          </c:extLst>
        </c:ser>
        <c:ser>
          <c:idx val="4"/>
          <c:order val="4"/>
          <c:tx>
            <c:strRef>
              <c:f>SALAR!$P$48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43732310876284"/>
                  <c:y val="0.11441564596092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SALAR!$C$50:$C$58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SALAR!$P$50:$P$58</c:f>
              <c:numCache>
                <c:formatCode>General</c:formatCode>
                <c:ptCount val="9"/>
                <c:pt idx="0">
                  <c:v>300.53886322847552</c:v>
                </c:pt>
                <c:pt idx="1">
                  <c:v>189.33140659891706</c:v>
                </c:pt>
                <c:pt idx="2">
                  <c:v>144.48690513095752</c:v>
                </c:pt>
                <c:pt idx="3">
                  <c:v>91.021046604328461</c:v>
                </c:pt>
                <c:pt idx="4">
                  <c:v>57.33966630012786</c:v>
                </c:pt>
                <c:pt idx="5">
                  <c:v>43.758355118007749</c:v>
                </c:pt>
                <c:pt idx="6">
                  <c:v>27.566036360976515</c:v>
                </c:pt>
                <c:pt idx="7">
                  <c:v>17.365514736680897</c:v>
                </c:pt>
                <c:pt idx="8">
                  <c:v>10.939588779501937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8E-4EDB-909D-00CECD43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666912"/>
        <c:axId val="-1638668544"/>
      </c:scatterChart>
      <c:valAx>
        <c:axId val="-1638666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68544"/>
        <c:crosses val="autoZero"/>
        <c:crossBetween val="midCat"/>
      </c:valAx>
      <c:valAx>
        <c:axId val="-1638668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</a:t>
                </a:r>
                <a:r>
                  <a:rPr lang="en-IN" baseline="0"/>
                  <a:t> (mm/hr)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6691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BHARATPUR!$H$48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8721486763538963"/>
                  <c:y val="1.1532881306503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BHARATPUR!$C$50:$C$58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BHARATPUR!$H$50:$H$58</c:f>
              <c:numCache>
                <c:formatCode>General</c:formatCode>
                <c:ptCount val="9"/>
                <c:pt idx="0">
                  <c:v>104.89377053481775</c:v>
                </c:pt>
                <c:pt idx="1">
                  <c:v>66.080256328524754</c:v>
                </c:pt>
                <c:pt idx="2">
                  <c:v>50.428673713891484</c:v>
                </c:pt>
                <c:pt idx="3">
                  <c:v>31.768073765206076</c:v>
                </c:pt>
                <c:pt idx="4">
                  <c:v>20.012632425698097</c:v>
                </c:pt>
                <c:pt idx="5">
                  <c:v>15.272496912454171</c:v>
                </c:pt>
                <c:pt idx="6">
                  <c:v>9.6210701722277339</c:v>
                </c:pt>
                <c:pt idx="7">
                  <c:v>6.0608944162527054</c:v>
                </c:pt>
                <c:pt idx="8">
                  <c:v>3.8181242281135415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D-45D8-82DB-45F0E0A065B6}"/>
            </c:ext>
          </c:extLst>
        </c:ser>
        <c:ser>
          <c:idx val="1"/>
          <c:order val="1"/>
          <c:tx>
            <c:strRef>
              <c:f>BHARATPUR!$J$48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BHARATPUR!$C$50:$C$58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BHARATPUR!$J$50:$J$58</c:f>
              <c:numCache>
                <c:formatCode>General</c:formatCode>
                <c:ptCount val="9"/>
                <c:pt idx="0">
                  <c:v>190.12250914768424</c:v>
                </c:pt>
                <c:pt idx="1">
                  <c:v>119.77207106051233</c:v>
                </c:pt>
                <c:pt idx="2">
                  <c:v>91.403197068718796</c:v>
                </c:pt>
                <c:pt idx="3">
                  <c:v>57.580406007284104</c:v>
                </c:pt>
                <c:pt idx="4">
                  <c:v>36.273382795035225</c:v>
                </c:pt>
                <c:pt idx="5">
                  <c:v>27.681771940710547</c:v>
                </c:pt>
                <c:pt idx="6">
                  <c:v>17.438423583245225</c:v>
                </c:pt>
                <c:pt idx="7">
                  <c:v>10.985518474756923</c:v>
                </c:pt>
                <c:pt idx="8">
                  <c:v>6.9204429851776341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D-45D8-82DB-45F0E0A065B6}"/>
            </c:ext>
          </c:extLst>
        </c:ser>
        <c:ser>
          <c:idx val="2"/>
          <c:order val="2"/>
          <c:tx>
            <c:strRef>
              <c:f>BHARATPUR!$L$48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BHARATPUR!$C$50:$C$58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BHARATPUR!$L$50:$L$58</c:f>
              <c:numCache>
                <c:formatCode>General</c:formatCode>
                <c:ptCount val="9"/>
                <c:pt idx="0">
                  <c:v>233.01917435803779</c:v>
                </c:pt>
                <c:pt idx="1">
                  <c:v>146.7958172590358</c:v>
                </c:pt>
                <c:pt idx="2">
                  <c:v>112.02617517578295</c:v>
                </c:pt>
                <c:pt idx="3">
                  <c:v>70.572068121589751</c:v>
                </c:pt>
                <c:pt idx="4">
                  <c:v>44.457617080502935</c:v>
                </c:pt>
                <c:pt idx="5">
                  <c:v>33.927511641356006</c:v>
                </c:pt>
                <c:pt idx="6">
                  <c:v>21.372993043748878</c:v>
                </c:pt>
                <c:pt idx="7">
                  <c:v>13.464141917537958</c:v>
                </c:pt>
                <c:pt idx="8">
                  <c:v>8.4818779103389961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D-45D8-82DB-45F0E0A065B6}"/>
            </c:ext>
          </c:extLst>
        </c:ser>
        <c:ser>
          <c:idx val="3"/>
          <c:order val="3"/>
          <c:tx>
            <c:strRef>
              <c:f>BHARATPUR!$N$48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BHARATPUR!$C$50:$C$58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BHARATPUR!$N$50:$N$58</c:f>
              <c:numCache>
                <c:formatCode>General</c:formatCode>
                <c:ptCount val="9"/>
                <c:pt idx="0">
                  <c:v>264.84237111540443</c:v>
                </c:pt>
                <c:pt idx="1">
                  <c:v>166.84357594096679</c:v>
                </c:pt>
                <c:pt idx="2">
                  <c:v>127.32547843876867</c:v>
                </c:pt>
                <c:pt idx="3">
                  <c:v>80.210025236470258</c:v>
                </c:pt>
                <c:pt idx="4">
                  <c:v>50.529149604013945</c:v>
                </c:pt>
                <c:pt idx="5">
                  <c:v>38.560958143881891</c:v>
                </c:pt>
                <c:pt idx="6">
                  <c:v>24.29188143479594</c:v>
                </c:pt>
                <c:pt idx="7">
                  <c:v>15.302926380624946</c:v>
                </c:pt>
                <c:pt idx="8">
                  <c:v>9.6402395359704673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D-45D8-82DB-45F0E0A065B6}"/>
            </c:ext>
          </c:extLst>
        </c:ser>
        <c:ser>
          <c:idx val="4"/>
          <c:order val="4"/>
          <c:tx>
            <c:strRef>
              <c:f>BHARATPUR!$P$48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551299535598158"/>
                  <c:y val="8.95816816001448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BHARATPUR!$C$50:$C$58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BHARATPUR!$P$50:$P$58</c:f>
              <c:numCache>
                <c:formatCode>General</c:formatCode>
                <c:ptCount val="9"/>
                <c:pt idx="0">
                  <c:v>296.43059038322843</c:v>
                </c:pt>
                <c:pt idx="1">
                  <c:v>186.74330511970376</c:v>
                </c:pt>
                <c:pt idx="2">
                  <c:v>142.51181404800491</c:v>
                </c:pt>
                <c:pt idx="3">
                  <c:v>89.776817188892664</c:v>
                </c:pt>
                <c:pt idx="4">
                  <c:v>56.555850884424885</c:v>
                </c:pt>
                <c:pt idx="5">
                  <c:v>43.160192004749092</c:v>
                </c:pt>
                <c:pt idx="6">
                  <c:v>27.189217212143863</c:v>
                </c:pt>
                <c:pt idx="7">
                  <c:v>17.128133547872036</c:v>
                </c:pt>
                <c:pt idx="8">
                  <c:v>10.790048001187268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D-45D8-82DB-45F0E0A06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668000"/>
        <c:axId val="-1638670720"/>
      </c:scatterChart>
      <c:valAx>
        <c:axId val="-1638668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70720"/>
        <c:crosses val="autoZero"/>
        <c:crossBetween val="midCat"/>
      </c:valAx>
      <c:valAx>
        <c:axId val="-1638670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66800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6708333333333336"/>
          <c:w val="0.85853018372703416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v>2 yr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15923009623801E-3"/>
                  <c:y val="-0.11634149897929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SURI!$H$50:$H$57</c:f>
              <c:numCache>
                <c:formatCode>General</c:formatCode>
                <c:ptCount val="8"/>
                <c:pt idx="0">
                  <c:v>157.79717139701171</c:v>
                </c:pt>
                <c:pt idx="1">
                  <c:v>99.404796080471925</c:v>
                </c:pt>
                <c:pt idx="2">
                  <c:v>75.861574435428622</c:v>
                </c:pt>
                <c:pt idx="3">
                  <c:v>47.789797254681609</c:v>
                </c:pt>
                <c:pt idx="4">
                  <c:v>30.105685765690815</c:v>
                </c:pt>
                <c:pt idx="5">
                  <c:v>18.965393608857152</c:v>
                </c:pt>
                <c:pt idx="6">
                  <c:v>5.7437345463035632</c:v>
                </c:pt>
                <c:pt idx="7">
                  <c:v>3.6183260299481188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46-47D8-97F9-A1F6CD7F9126}"/>
            </c:ext>
          </c:extLst>
        </c:ser>
        <c:ser>
          <c:idx val="1"/>
          <c:order val="1"/>
          <c:tx>
            <c:v>10 yr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48840769903763"/>
                  <c:y val="-0.1896139545056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SURI!$J$50:$J$57</c:f>
              <c:numCache>
                <c:formatCode>General</c:formatCode>
                <c:ptCount val="8"/>
                <c:pt idx="0">
                  <c:v>326.39277897169262</c:v>
                </c:pt>
                <c:pt idx="1">
                  <c:v>205.61209905461013</c:v>
                </c:pt>
                <c:pt idx="2">
                  <c:v>156.91453704737549</c:v>
                </c:pt>
                <c:pt idx="3">
                  <c:v>98.849964130248708</c:v>
                </c:pt>
                <c:pt idx="4">
                  <c:v>62.271575294526727</c:v>
                </c:pt>
                <c:pt idx="5">
                  <c:v>39.228634261843865</c:v>
                </c:pt>
                <c:pt idx="6">
                  <c:v>11.880526524312822</c:v>
                </c:pt>
                <c:pt idx="7">
                  <c:v>7.4842627259080485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46-47D8-97F9-A1F6CD7F9126}"/>
            </c:ext>
          </c:extLst>
        </c:ser>
        <c:ser>
          <c:idx val="2"/>
          <c:order val="2"/>
          <c:tx>
            <c:v>25 yr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SURI!$L$50:$L$57</c:f>
              <c:numCache>
                <c:formatCode>General</c:formatCode>
                <c:ptCount val="8"/>
                <c:pt idx="0">
                  <c:v>411.24900765434307</c:v>
                </c:pt>
                <c:pt idx="1">
                  <c:v>259.06753196052921</c:v>
                </c:pt>
                <c:pt idx="2">
                  <c:v>197.709483189487</c:v>
                </c:pt>
                <c:pt idx="3">
                  <c:v>124.54916981713572</c:v>
                </c:pt>
                <c:pt idx="4">
                  <c:v>78.46106039977019</c:v>
                </c:pt>
                <c:pt idx="5">
                  <c:v>49.427370797371744</c:v>
                </c:pt>
                <c:pt idx="6">
                  <c:v>14.969248887575697</c:v>
                </c:pt>
                <c:pt idx="7">
                  <c:v>9.4300358872860155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46-47D8-97F9-A1F6CD7F9126}"/>
            </c:ext>
          </c:extLst>
        </c:ser>
        <c:ser>
          <c:idx val="3"/>
          <c:order val="3"/>
          <c:tx>
            <c:v>50 yr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SURI!$N$50:$N$57</c:f>
              <c:numCache>
                <c:formatCode>General</c:formatCode>
                <c:ptCount val="8"/>
                <c:pt idx="0">
                  <c:v>474.20020556714292</c:v>
                </c:pt>
                <c:pt idx="1">
                  <c:v>298.72382577202779</c:v>
                </c:pt>
                <c:pt idx="2">
                  <c:v>227.9735046797461</c:v>
                </c:pt>
                <c:pt idx="3">
                  <c:v>143.61430868215987</c:v>
                </c:pt>
                <c:pt idx="4">
                  <c:v>90.471345287376579</c:v>
                </c:pt>
                <c:pt idx="5">
                  <c:v>56.993376169936518</c:v>
                </c:pt>
                <c:pt idx="6">
                  <c:v>17.26063958223671</c:v>
                </c:pt>
                <c:pt idx="7">
                  <c:v>10.873521572154337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46-47D8-97F9-A1F6CD7F9126}"/>
            </c:ext>
          </c:extLst>
        </c:ser>
        <c:ser>
          <c:idx val="4"/>
          <c:order val="4"/>
          <c:tx>
            <c:v>75 yr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SURI!$P$50:$P$57</c:f>
              <c:numCache>
                <c:formatCode>General</c:formatCode>
                <c:ptCount val="8"/>
                <c:pt idx="0">
                  <c:v>510.78984183399348</c:v>
                </c:pt>
                <c:pt idx="1">
                  <c:v>321.77357564754311</c:v>
                </c:pt>
                <c:pt idx="2">
                  <c:v>245.56410779796852</c:v>
                </c:pt>
                <c:pt idx="3">
                  <c:v>154.6956942566573</c:v>
                </c:pt>
                <c:pt idx="4">
                  <c:v>97.452180761031897</c:v>
                </c:pt>
                <c:pt idx="5">
                  <c:v>61.391026949492108</c:v>
                </c:pt>
                <c:pt idx="6">
                  <c:v>18.592483214172507</c:v>
                </c:pt>
                <c:pt idx="7">
                  <c:v>11.71253048567651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46-47D8-97F9-A1F6CD7F9126}"/>
            </c:ext>
          </c:extLst>
        </c:ser>
        <c:ser>
          <c:idx val="5"/>
          <c:order val="5"/>
          <c:tx>
            <c:v>100 yr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SURI!$R$50:$R$57</c:f>
              <c:numCache>
                <c:formatCode>General</c:formatCode>
                <c:ptCount val="8"/>
                <c:pt idx="0">
                  <c:v>536.68658171605682</c:v>
                </c:pt>
                <c:pt idx="1">
                  <c:v>338.08730373490391</c:v>
                </c:pt>
                <c:pt idx="2">
                  <c:v>258.01406138588987</c:v>
                </c:pt>
                <c:pt idx="3">
                  <c:v>162.53867355447548</c:v>
                </c:pt>
                <c:pt idx="4">
                  <c:v>102.39294811663731</c:v>
                </c:pt>
                <c:pt idx="5">
                  <c:v>64.503515346472454</c:v>
                </c:pt>
                <c:pt idx="6">
                  <c:v>19.535111007689853</c:v>
                </c:pt>
                <c:pt idx="7">
                  <c:v>12.306348785310744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46-47D8-97F9-A1F6CD7F9126}"/>
            </c:ext>
          </c:extLst>
        </c:ser>
        <c:ser>
          <c:idx val="6"/>
          <c:order val="6"/>
          <c:tx>
            <c:v>200 yr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SURI!$C$50:$C$57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SURI!$T$50:$T$57</c:f>
              <c:numCache>
                <c:formatCode>General</c:formatCode>
                <c:ptCount val="8"/>
                <c:pt idx="0">
                  <c:v>598.94495557468736</c:v>
                </c:pt>
                <c:pt idx="1">
                  <c:v>377.30715097885883</c:v>
                </c:pt>
                <c:pt idx="2">
                  <c:v>287.94500514674036</c:v>
                </c:pt>
                <c:pt idx="3">
                  <c:v>181.39398659823308</c:v>
                </c:pt>
                <c:pt idx="4">
                  <c:v>114.27105101973109</c:v>
                </c:pt>
                <c:pt idx="5">
                  <c:v>71.986251286685075</c:v>
                </c:pt>
                <c:pt idx="6">
                  <c:v>21.801283268970778</c:v>
                </c:pt>
                <c:pt idx="7">
                  <c:v>13.733947852648591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46-47D8-97F9-A1F6CD7F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089888"/>
        <c:axId val="-1649082816"/>
      </c:scatterChart>
      <c:valAx>
        <c:axId val="-16490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82816"/>
        <c:crosses val="autoZero"/>
        <c:crossBetween val="midCat"/>
      </c:valAx>
      <c:valAx>
        <c:axId val="-16490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08988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026684164479438E-2"/>
          <c:y val="0.77256780402449698"/>
          <c:w val="0.88750218722659668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SAINTHIA!$H$48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SAINTHIA!$C$50:$C$58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SAINTHIA!$H$50:$H$58</c:f>
              <c:numCache>
                <c:formatCode>General</c:formatCode>
                <c:ptCount val="9"/>
                <c:pt idx="0">
                  <c:v>111.54611989620801</c:v>
                </c:pt>
                <c:pt idx="1">
                  <c:v>70.271057638709834</c:v>
                </c:pt>
                <c:pt idx="2">
                  <c:v>53.626853678878177</c:v>
                </c:pt>
                <c:pt idx="3">
                  <c:v>33.782800894825442</c:v>
                </c:pt>
                <c:pt idx="4">
                  <c:v>21.281830985898967</c:v>
                </c:pt>
                <c:pt idx="5">
                  <c:v>16.241076691447581</c:v>
                </c:pt>
                <c:pt idx="6">
                  <c:v>10.231237198255895</c:v>
                </c:pt>
                <c:pt idx="7">
                  <c:v>6.4452755562750248</c:v>
                </c:pt>
                <c:pt idx="8">
                  <c:v>4.0602691728618945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D-466F-8451-1F3215623F33}"/>
            </c:ext>
          </c:extLst>
        </c:ser>
        <c:ser>
          <c:idx val="1"/>
          <c:order val="1"/>
          <c:tx>
            <c:strRef>
              <c:f>SAINTHIA!$J$48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SAINTHIA!$C$50:$C$58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SAINTHIA!$J$50:$J$58</c:f>
              <c:numCache>
                <c:formatCode>General</c:formatCode>
                <c:ptCount val="9"/>
                <c:pt idx="0">
                  <c:v>231.29475271940373</c:v>
                </c:pt>
                <c:pt idx="1">
                  <c:v>145.70947797197999</c:v>
                </c:pt>
                <c:pt idx="2">
                  <c:v>111.19714313969091</c:v>
                </c:pt>
                <c:pt idx="3">
                  <c:v>70.049810664934995</c:v>
                </c:pt>
                <c:pt idx="4">
                  <c:v>44.128615498950964</c:v>
                </c:pt>
                <c:pt idx="5">
                  <c:v>33.676436443872596</c:v>
                </c:pt>
                <c:pt idx="6">
                  <c:v>21.21482558054096</c:v>
                </c:pt>
                <c:pt idx="7">
                  <c:v>13.364502659385886</c:v>
                </c:pt>
                <c:pt idx="8">
                  <c:v>8.4191091109681455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D-466F-8451-1F3215623F33}"/>
            </c:ext>
          </c:extLst>
        </c:ser>
        <c:ser>
          <c:idx val="2"/>
          <c:order val="2"/>
          <c:tx>
            <c:strRef>
              <c:f>SAINTHIA!$L$48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SAINTHIA!$C$50:$C$58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SAINTHIA!$L$50:$L$58</c:f>
              <c:numCache>
                <c:formatCode>General</c:formatCode>
                <c:ptCount val="9"/>
                <c:pt idx="0">
                  <c:v>291.56570234529329</c:v>
                </c:pt>
                <c:pt idx="1">
                  <c:v>183.67855640376717</c:v>
                </c:pt>
                <c:pt idx="2">
                  <c:v>140.17297304468508</c:v>
                </c:pt>
                <c:pt idx="3">
                  <c:v>88.303439682672817</c:v>
                </c:pt>
                <c:pt idx="4">
                  <c:v>55.62768121716082</c:v>
                </c:pt>
                <c:pt idx="5">
                  <c:v>42.451865979666984</c:v>
                </c:pt>
                <c:pt idx="6">
                  <c:v>26.742999777549233</c:v>
                </c:pt>
                <c:pt idx="7">
                  <c:v>16.847034178534091</c:v>
                </c:pt>
                <c:pt idx="8">
                  <c:v>10.612966494916742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D-466F-8451-1F3215623F33}"/>
            </c:ext>
          </c:extLst>
        </c:ser>
        <c:ser>
          <c:idx val="3"/>
          <c:order val="3"/>
          <c:tx>
            <c:strRef>
              <c:f>SAINTHIA!$N$48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SAINTHIA!$C$50:$C$58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SAINTHIA!$N$50:$N$58</c:f>
              <c:numCache>
                <c:formatCode>General</c:formatCode>
                <c:ptCount val="9"/>
                <c:pt idx="0">
                  <c:v>336.27813580119465</c:v>
                </c:pt>
                <c:pt idx="1">
                  <c:v>211.84618779668523</c:v>
                </c:pt>
                <c:pt idx="2">
                  <c:v>161.66889893432881</c:v>
                </c:pt>
                <c:pt idx="3">
                  <c:v>101.84502444034401</c:v>
                </c:pt>
                <c:pt idx="4">
                  <c:v>64.158345059723558</c:v>
                </c:pt>
                <c:pt idx="5">
                  <c:v>48.961980912344522</c:v>
                </c:pt>
                <c:pt idx="6">
                  <c:v>30.844115198006921</c:v>
                </c:pt>
                <c:pt idx="7">
                  <c:v>19.430575001675638</c:v>
                </c:pt>
                <c:pt idx="8">
                  <c:v>12.240495228086127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2D-466F-8451-1F3215623F33}"/>
            </c:ext>
          </c:extLst>
        </c:ser>
        <c:ser>
          <c:idx val="4"/>
          <c:order val="4"/>
          <c:tx>
            <c:strRef>
              <c:f>SAINTHIA!$P$48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SAINTHIA!$C$50:$C$58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SAINTHIA!$P$50:$P$58</c:f>
              <c:numCache>
                <c:formatCode>General</c:formatCode>
                <c:ptCount val="9"/>
                <c:pt idx="0">
                  <c:v>380.66041966700578</c:v>
                </c:pt>
                <c:pt idx="1">
                  <c:v>239.80583382089458</c:v>
                </c:pt>
                <c:pt idx="2">
                  <c:v>183.00610228143685</c:v>
                </c:pt>
                <c:pt idx="3">
                  <c:v>115.28662026179842</c:v>
                </c:pt>
                <c:pt idx="4">
                  <c:v>72.626019819538243</c:v>
                </c:pt>
                <c:pt idx="5">
                  <c:v>55.424026178257343</c:v>
                </c:pt>
                <c:pt idx="6">
                  <c:v>34.914948625955454</c:v>
                </c:pt>
                <c:pt idx="7">
                  <c:v>21.995039364919673</c:v>
                </c:pt>
                <c:pt idx="8">
                  <c:v>13.856006544564332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2D-466F-8451-1F321562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714512"/>
        <c:axId val="-1692722672"/>
      </c:scatterChart>
      <c:valAx>
        <c:axId val="-1692714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22672"/>
        <c:crosses val="autoZero"/>
        <c:crossBetween val="midCat"/>
      </c:valAx>
      <c:valAx>
        <c:axId val="-1692722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Intensity (mm/hr)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14512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JAMA!$H$50:$H$57</c:f>
              <c:numCache>
                <c:formatCode>General</c:formatCode>
                <c:ptCount val="8"/>
                <c:pt idx="0">
                  <c:v>180.73790408769966</c:v>
                </c:pt>
                <c:pt idx="1">
                  <c:v>113.85637867137275</c:v>
                </c:pt>
                <c:pt idx="2">
                  <c:v>86.890416620687446</c:v>
                </c:pt>
                <c:pt idx="3">
                  <c:v>54.737532467269745</c:v>
                </c:pt>
                <c:pt idx="4">
                  <c:v>34.482484687408622</c:v>
                </c:pt>
                <c:pt idx="5">
                  <c:v>21.722604155171865</c:v>
                </c:pt>
                <c:pt idx="6">
                  <c:v>6.5787652233839689</c:v>
                </c:pt>
                <c:pt idx="7">
                  <c:v>4.1443623936289056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F-47CF-A32F-A6CB33CA9D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JAMA!$J$50:$J$57</c:f>
              <c:numCache>
                <c:formatCode>General</c:formatCode>
                <c:ptCount val="8"/>
                <c:pt idx="0">
                  <c:v>371.71800519263951</c:v>
                </c:pt>
                <c:pt idx="1">
                  <c:v>234.16485972773219</c:v>
                </c:pt>
                <c:pt idx="2">
                  <c:v>178.70480738189269</c:v>
                </c:pt>
                <c:pt idx="3">
                  <c:v>112.57697426892761</c:v>
                </c:pt>
                <c:pt idx="4">
                  <c:v>70.919049807447692</c:v>
                </c:pt>
                <c:pt idx="5">
                  <c:v>44.676201845473145</c:v>
                </c:pt>
                <c:pt idx="6">
                  <c:v>13.530341063822418</c:v>
                </c:pt>
                <c:pt idx="7">
                  <c:v>8.5235807592834281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F-47CF-A32F-A6CB33CA9D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JAMA!$L$50:$L$57</c:f>
              <c:numCache>
                <c:formatCode>General</c:formatCode>
                <c:ptCount val="8"/>
                <c:pt idx="0">
                  <c:v>467.84062289498951</c:v>
                </c:pt>
                <c:pt idx="1">
                  <c:v>294.71758780790248</c:v>
                </c:pt>
                <c:pt idx="2">
                  <c:v>224.91611176204952</c:v>
                </c:pt>
                <c:pt idx="3">
                  <c:v>141.68827183475696</c:v>
                </c:pt>
                <c:pt idx="4">
                  <c:v>89.258018103918573</c:v>
                </c:pt>
                <c:pt idx="5">
                  <c:v>56.229027940512339</c:v>
                </c:pt>
                <c:pt idx="6">
                  <c:v>17.029154097606455</c:v>
                </c:pt>
                <c:pt idx="7">
                  <c:v>10.727694854738955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F-47CF-A32F-A6CB33CA9D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JAMA!$N$50:$N$57</c:f>
              <c:numCache>
                <c:formatCode>General</c:formatCode>
                <c:ptCount val="8"/>
                <c:pt idx="0">
                  <c:v>539.14987178356535</c:v>
                </c:pt>
                <c:pt idx="1">
                  <c:v>339.63906061799594</c:v>
                </c:pt>
                <c:pt idx="2">
                  <c:v>259.19829720683663</c:v>
                </c:pt>
                <c:pt idx="3">
                  <c:v>163.28469537390041</c:v>
                </c:pt>
                <c:pt idx="4">
                  <c:v>102.86291241362456</c:v>
                </c:pt>
                <c:pt idx="5">
                  <c:v>64.799574301709114</c:v>
                </c:pt>
                <c:pt idx="6">
                  <c:v>19.624773478398655</c:v>
                </c:pt>
                <c:pt idx="7">
                  <c:v>12.36283260242655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F-47CF-A32F-A6CB33CA9DB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JAMA!$P$50:$P$57</c:f>
              <c:numCache>
                <c:formatCode>General</c:formatCode>
                <c:ptCount val="8"/>
                <c:pt idx="0">
                  <c:v>580.59752593161761</c:v>
                </c:pt>
                <c:pt idx="1">
                  <c:v>365.74913326457755</c:v>
                </c:pt>
                <c:pt idx="2">
                  <c:v>279.12441040955986</c:v>
                </c:pt>
                <c:pt idx="3">
                  <c:v>175.83736010724996</c:v>
                </c:pt>
                <c:pt idx="4">
                  <c:v>110.7705956785346</c:v>
                </c:pt>
                <c:pt idx="5">
                  <c:v>69.781102602389922</c:v>
                </c:pt>
                <c:pt idx="6">
                  <c:v>21.133446421555856</c:v>
                </c:pt>
                <c:pt idx="7">
                  <c:v>13.313237001671851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AF-47CF-A32F-A6CB33CA9DB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JAMA!$R$50:$R$57</c:f>
              <c:numCache>
                <c:formatCode>General</c:formatCode>
                <c:ptCount val="8"/>
                <c:pt idx="0">
                  <c:v>609.93258437182033</c:v>
                </c:pt>
                <c:pt idx="1">
                  <c:v>384.22884032422076</c:v>
                </c:pt>
                <c:pt idx="2">
                  <c:v>293.22734837560279</c:v>
                </c:pt>
                <c:pt idx="3">
                  <c:v>184.72165431163947</c:v>
                </c:pt>
                <c:pt idx="4">
                  <c:v>116.3673503193193</c:v>
                </c:pt>
                <c:pt idx="5">
                  <c:v>73.30683709390064</c:v>
                </c:pt>
                <c:pt idx="6">
                  <c:v>22.201227213119637</c:v>
                </c:pt>
                <c:pt idx="7">
                  <c:v>13.98589674965416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AF-47CF-A32F-A6CB33CA9DB8}"/>
            </c:ext>
          </c:extLst>
        </c:ser>
        <c:ser>
          <c:idx val="6"/>
          <c:order val="6"/>
          <c:tx>
            <c:v>200 yr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JAMA!$C$50:$C$57</c:f>
              <c:numCache>
                <c:formatCode>General</c:formatCode>
                <c:ptCount val="8"/>
                <c:pt idx="0">
                  <c:v>8.3334000000000005E-2</c:v>
                </c:pt>
                <c:pt idx="1">
                  <c:v>0.16667000000000001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12</c:v>
                </c:pt>
                <c:pt idx="7">
                  <c:v>24</c:v>
                </c:pt>
              </c:numCache>
            </c:numRef>
          </c:xVal>
          <c:yVal>
            <c:numRef>
              <c:f>JAMA!$T$50:$T$57</c:f>
              <c:numCache>
                <c:formatCode>General</c:formatCode>
                <c:ptCount val="8"/>
                <c:pt idx="0">
                  <c:v>680.45702273171992</c:v>
                </c:pt>
                <c:pt idx="1">
                  <c:v>428.65591941436213</c:v>
                </c:pt>
                <c:pt idx="2">
                  <c:v>327.13223325275749</c:v>
                </c:pt>
                <c:pt idx="3">
                  <c:v>206.08039338713425</c:v>
                </c:pt>
                <c:pt idx="4">
                  <c:v>129.82251279953329</c:v>
                </c:pt>
                <c:pt idx="5">
                  <c:v>81.783058313189315</c:v>
                </c:pt>
                <c:pt idx="6">
                  <c:v>24.768279900947999</c:v>
                </c:pt>
                <c:pt idx="7">
                  <c:v>15.603038608446246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AF-47CF-A32F-A6CB33CA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712336"/>
        <c:axId val="-1692711792"/>
      </c:scatterChart>
      <c:valAx>
        <c:axId val="-1692712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11792"/>
        <c:crosses val="autoZero"/>
        <c:crossBetween val="midCat"/>
      </c:valAx>
      <c:valAx>
        <c:axId val="-1692711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12336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MAHARO!$H$48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261092785699084"/>
                  <c:y val="1.9413235400910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MAHARO!$C$50:$C$58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MAHARO!$H$50:$H$58</c:f>
              <c:numCache>
                <c:formatCode>General</c:formatCode>
                <c:ptCount val="9"/>
                <c:pt idx="0">
                  <c:v>111.64366679153716</c:v>
                </c:pt>
                <c:pt idx="1">
                  <c:v>70.332509561112204</c:v>
                </c:pt>
                <c:pt idx="2">
                  <c:v>53.673750272749047</c:v>
                </c:pt>
                <c:pt idx="3">
                  <c:v>33.812343897718605</c:v>
                </c:pt>
                <c:pt idx="4">
                  <c:v>21.30044191151006</c:v>
                </c:pt>
                <c:pt idx="5">
                  <c:v>16.255279485856999</c:v>
                </c:pt>
                <c:pt idx="6">
                  <c:v>10.240184398077767</c:v>
                </c:pt>
                <c:pt idx="7">
                  <c:v>6.4509119389716219</c:v>
                </c:pt>
                <c:pt idx="8">
                  <c:v>4.0638198714642479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0-490B-BAAB-394E9647F1D0}"/>
            </c:ext>
          </c:extLst>
        </c:ser>
        <c:ser>
          <c:idx val="1"/>
          <c:order val="1"/>
          <c:tx>
            <c:strRef>
              <c:f>MAHARO!$J$48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MAHARO!$C$50:$C$58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MAHARO!$J$50:$J$58</c:f>
              <c:numCache>
                <c:formatCode>General</c:formatCode>
                <c:ptCount val="9"/>
                <c:pt idx="0">
                  <c:v>233.44011541762922</c:v>
                </c:pt>
                <c:pt idx="1">
                  <c:v>147.06099881343297</c:v>
                </c:pt>
                <c:pt idx="2">
                  <c:v>112.22854657723687</c:v>
                </c:pt>
                <c:pt idx="3">
                  <c:v>70.699554115883984</c:v>
                </c:pt>
                <c:pt idx="4">
                  <c:v>44.537928224391976</c:v>
                </c:pt>
                <c:pt idx="5">
                  <c:v>33.988800514853033</c:v>
                </c:pt>
                <c:pt idx="6">
                  <c:v>21.41160261467051</c:v>
                </c:pt>
                <c:pt idx="7">
                  <c:v>13.488464423103736</c:v>
                </c:pt>
                <c:pt idx="8">
                  <c:v>8.4972001287132546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0-490B-BAAB-394E9647F1D0}"/>
            </c:ext>
          </c:extLst>
        </c:ser>
        <c:ser>
          <c:idx val="2"/>
          <c:order val="2"/>
          <c:tx>
            <c:strRef>
              <c:f>MAHARO!$L$48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MAHARO!$C$50:$C$58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MAHARO!$L$50:$L$58</c:f>
              <c:numCache>
                <c:formatCode>General</c:formatCode>
                <c:ptCount val="9"/>
                <c:pt idx="0">
                  <c:v>294.74175575112537</c:v>
                </c:pt>
                <c:pt idx="1">
                  <c:v>185.67938469033169</c:v>
                </c:pt>
                <c:pt idx="2">
                  <c:v>141.69989080237445</c:v>
                </c:pt>
                <c:pt idx="3">
                  <c:v>89.265337594858238</c:v>
                </c:pt>
                <c:pt idx="4">
                  <c:v>56.233638930867059</c:v>
                </c:pt>
                <c:pt idx="5">
                  <c:v>42.914298263176704</c:v>
                </c:pt>
                <c:pt idx="6">
                  <c:v>27.034313861621659</c:v>
                </c:pt>
                <c:pt idx="7">
                  <c:v>17.03055055186093</c:v>
                </c:pt>
                <c:pt idx="8">
                  <c:v>10.728574565794176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70-490B-BAAB-394E9647F1D0}"/>
            </c:ext>
          </c:extLst>
        </c:ser>
        <c:ser>
          <c:idx val="3"/>
          <c:order val="3"/>
          <c:tx>
            <c:strRef>
              <c:f>MAHARO!$N$48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MAHARO!$C$50:$C$58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MAHARO!$N$50:$N$58</c:f>
              <c:numCache>
                <c:formatCode>General</c:formatCode>
                <c:ptCount val="9"/>
                <c:pt idx="0">
                  <c:v>340.2188144529128</c:v>
                </c:pt>
                <c:pt idx="1">
                  <c:v>214.32870943821055</c:v>
                </c:pt>
                <c:pt idx="2">
                  <c:v>163.56341752132948</c:v>
                </c:pt>
                <c:pt idx="3">
                  <c:v>103.03849636393346</c:v>
                </c:pt>
                <c:pt idx="4">
                  <c:v>64.910185259218082</c:v>
                </c:pt>
                <c:pt idx="5">
                  <c:v>49.535742368668195</c:v>
                </c:pt>
                <c:pt idx="6">
                  <c:v>31.205562266227187</c:v>
                </c:pt>
                <c:pt idx="7">
                  <c:v>19.658272386512383</c:v>
                </c:pt>
                <c:pt idx="8">
                  <c:v>12.383935592167047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70-490B-BAAB-394E9647F1D0}"/>
            </c:ext>
          </c:extLst>
        </c:ser>
        <c:ser>
          <c:idx val="4"/>
          <c:order val="4"/>
          <c:tx>
            <c:strRef>
              <c:f>MAHARO!$P$48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151483176089469E-2"/>
                  <c:y val="0.13806362149395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MAHARO!$C$50:$C$58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MAHARO!$P$50:$P$58</c:f>
              <c:numCache>
                <c:formatCode>General</c:formatCode>
                <c:ptCount val="9"/>
                <c:pt idx="0">
                  <c:v>385.36007769181816</c:v>
                </c:pt>
                <c:pt idx="1">
                  <c:v>242.76649206925953</c:v>
                </c:pt>
                <c:pt idx="2">
                  <c:v>185.26550739092781</c:v>
                </c:pt>
                <c:pt idx="3">
                  <c:v>116.70995629064207</c:v>
                </c:pt>
                <c:pt idx="4">
                  <c:v>73.522665331445282</c:v>
                </c:pt>
                <c:pt idx="5">
                  <c:v>56.108294770258347</c:v>
                </c:pt>
                <c:pt idx="6">
                  <c:v>35.346010827377448</c:v>
                </c:pt>
                <c:pt idx="7">
                  <c:v>22.266591535612463</c:v>
                </c:pt>
                <c:pt idx="8">
                  <c:v>14.027073692564585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70-490B-BAAB-394E9647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724848"/>
        <c:axId val="-1692725392"/>
      </c:scatterChart>
      <c:valAx>
        <c:axId val="-1692724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25392"/>
        <c:crosses val="autoZero"/>
        <c:crossBetween val="midCat"/>
      </c:valAx>
      <c:valAx>
        <c:axId val="-169272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2484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DUMKA!$H$48</c:f>
              <c:strCache>
                <c:ptCount val="1"/>
                <c:pt idx="0">
                  <c:v>2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384164479440067"/>
                  <c:y val="1.3760207057451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DUMKA!$C$50:$C$58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DUMKA!$H$50:$H$58</c:f>
              <c:numCache>
                <c:formatCode>General</c:formatCode>
                <c:ptCount val="9"/>
                <c:pt idx="0">
                  <c:v>111.64366679153716</c:v>
                </c:pt>
                <c:pt idx="1">
                  <c:v>70.332509561112204</c:v>
                </c:pt>
                <c:pt idx="2">
                  <c:v>53.673750272749047</c:v>
                </c:pt>
                <c:pt idx="3">
                  <c:v>33.812343897718605</c:v>
                </c:pt>
                <c:pt idx="4">
                  <c:v>21.30044191151006</c:v>
                </c:pt>
                <c:pt idx="5">
                  <c:v>16.255279485856999</c:v>
                </c:pt>
                <c:pt idx="6">
                  <c:v>10.240184398077767</c:v>
                </c:pt>
                <c:pt idx="7">
                  <c:v>6.4509119389716219</c:v>
                </c:pt>
                <c:pt idx="8">
                  <c:v>4.0638198714642479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B-46DD-AF69-9B431D1A9385}"/>
            </c:ext>
          </c:extLst>
        </c:ser>
        <c:ser>
          <c:idx val="1"/>
          <c:order val="1"/>
          <c:tx>
            <c:strRef>
              <c:f>DUMKA!$J$48</c:f>
              <c:strCache>
                <c:ptCount val="1"/>
                <c:pt idx="0">
                  <c:v>10 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DUMKA!$C$50:$C$58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DUMKA!$J$50:$J$58</c:f>
              <c:numCache>
                <c:formatCode>General</c:formatCode>
                <c:ptCount val="9"/>
                <c:pt idx="0">
                  <c:v>233.44011541762922</c:v>
                </c:pt>
                <c:pt idx="1">
                  <c:v>147.06099881343297</c:v>
                </c:pt>
                <c:pt idx="2">
                  <c:v>112.22854657723687</c:v>
                </c:pt>
                <c:pt idx="3">
                  <c:v>70.699554115883984</c:v>
                </c:pt>
                <c:pt idx="4">
                  <c:v>44.537928224391976</c:v>
                </c:pt>
                <c:pt idx="5">
                  <c:v>33.988800514853033</c:v>
                </c:pt>
                <c:pt idx="6">
                  <c:v>21.41160261467051</c:v>
                </c:pt>
                <c:pt idx="7">
                  <c:v>13.488464423103736</c:v>
                </c:pt>
                <c:pt idx="8">
                  <c:v>8.4972001287132546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B-46DD-AF69-9B431D1A9385}"/>
            </c:ext>
          </c:extLst>
        </c:ser>
        <c:ser>
          <c:idx val="2"/>
          <c:order val="2"/>
          <c:tx>
            <c:strRef>
              <c:f>DUMKA!$L$48</c:f>
              <c:strCache>
                <c:ptCount val="1"/>
                <c:pt idx="0">
                  <c:v>25 year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DUMKA!$C$50:$C$58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DUMKA!$L$50:$L$58</c:f>
              <c:numCache>
                <c:formatCode>General</c:formatCode>
                <c:ptCount val="9"/>
                <c:pt idx="0">
                  <c:v>294.74175575112537</c:v>
                </c:pt>
                <c:pt idx="1">
                  <c:v>185.67938469033169</c:v>
                </c:pt>
                <c:pt idx="2">
                  <c:v>141.69989080237445</c:v>
                </c:pt>
                <c:pt idx="3">
                  <c:v>89.265337594858238</c:v>
                </c:pt>
                <c:pt idx="4">
                  <c:v>56.233638930867059</c:v>
                </c:pt>
                <c:pt idx="5">
                  <c:v>42.914298263176704</c:v>
                </c:pt>
                <c:pt idx="6">
                  <c:v>27.034313861621659</c:v>
                </c:pt>
                <c:pt idx="7">
                  <c:v>17.03055055186093</c:v>
                </c:pt>
                <c:pt idx="8">
                  <c:v>10.728574565794176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B-46DD-AF69-9B431D1A9385}"/>
            </c:ext>
          </c:extLst>
        </c:ser>
        <c:ser>
          <c:idx val="3"/>
          <c:order val="3"/>
          <c:tx>
            <c:strRef>
              <c:f>DUMKA!$N$48</c:f>
              <c:strCache>
                <c:ptCount val="1"/>
                <c:pt idx="0">
                  <c:v>50 year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DUMKA!$C$50:$C$58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DUMKA!$N$50:$N$58</c:f>
              <c:numCache>
                <c:formatCode>General</c:formatCode>
                <c:ptCount val="9"/>
                <c:pt idx="0">
                  <c:v>340.2188144529128</c:v>
                </c:pt>
                <c:pt idx="1">
                  <c:v>214.32870943821055</c:v>
                </c:pt>
                <c:pt idx="2">
                  <c:v>163.56341752132948</c:v>
                </c:pt>
                <c:pt idx="3">
                  <c:v>103.03849636393346</c:v>
                </c:pt>
                <c:pt idx="4">
                  <c:v>64.910185259218082</c:v>
                </c:pt>
                <c:pt idx="5">
                  <c:v>49.535742368668195</c:v>
                </c:pt>
                <c:pt idx="6">
                  <c:v>31.205562266227187</c:v>
                </c:pt>
                <c:pt idx="7">
                  <c:v>19.658272386512383</c:v>
                </c:pt>
                <c:pt idx="8">
                  <c:v>12.383935592167047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B-46DD-AF69-9B431D1A9385}"/>
            </c:ext>
          </c:extLst>
        </c:ser>
        <c:ser>
          <c:idx val="4"/>
          <c:order val="4"/>
          <c:tx>
            <c:strRef>
              <c:f>DUMKA!$P$48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550831146106737"/>
                  <c:y val="0.10341535433070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DUMKA!$C$50:$C$58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DUMKA!$P$50:$P$58</c:f>
              <c:numCache>
                <c:formatCode>General</c:formatCode>
                <c:ptCount val="9"/>
                <c:pt idx="0">
                  <c:v>385.36007769181816</c:v>
                </c:pt>
                <c:pt idx="1">
                  <c:v>242.76649206925953</c:v>
                </c:pt>
                <c:pt idx="2">
                  <c:v>185.26550739092781</c:v>
                </c:pt>
                <c:pt idx="3">
                  <c:v>116.70995629064207</c:v>
                </c:pt>
                <c:pt idx="4">
                  <c:v>73.522665331445282</c:v>
                </c:pt>
                <c:pt idx="5">
                  <c:v>56.108294770258347</c:v>
                </c:pt>
                <c:pt idx="6">
                  <c:v>35.346010827377448</c:v>
                </c:pt>
                <c:pt idx="7">
                  <c:v>22.266591535612463</c:v>
                </c:pt>
                <c:pt idx="8">
                  <c:v>14.027073692564585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B-46DD-AF69-9B431D1A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723216"/>
        <c:axId val="-1692717776"/>
      </c:scatterChart>
      <c:valAx>
        <c:axId val="-1692723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17776"/>
        <c:crosses val="autoZero"/>
        <c:crossBetween val="midCat"/>
      </c:valAx>
      <c:valAx>
        <c:axId val="-169271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23216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MASSANJORE!$H$48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20304024496938"/>
                  <c:y val="1.54279673374161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MASSANJORE!$C$50:$C$58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MASSANJORE!$H$50:$H$58</c:f>
              <c:numCache>
                <c:formatCode>General</c:formatCode>
                <c:ptCount val="9"/>
                <c:pt idx="0">
                  <c:v>113.73913751254383</c:v>
                </c:pt>
                <c:pt idx="1">
                  <c:v>71.652599797806303</c:v>
                </c:pt>
                <c:pt idx="2">
                  <c:v>54.681167669681891</c:v>
                </c:pt>
                <c:pt idx="3">
                  <c:v>34.446977089931593</c:v>
                </c:pt>
                <c:pt idx="4">
                  <c:v>21.700235770425635</c:v>
                </c:pt>
                <c:pt idx="5">
                  <c:v>16.560379302114331</c:v>
                </c:pt>
                <c:pt idx="6">
                  <c:v>10.432385238488605</c:v>
                </c:pt>
                <c:pt idx="7">
                  <c:v>6.5719908812921721</c:v>
                </c:pt>
                <c:pt idx="8">
                  <c:v>4.140094825528581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513-8259-CC2EF931D5EF}"/>
            </c:ext>
          </c:extLst>
        </c:ser>
        <c:ser>
          <c:idx val="1"/>
          <c:order val="1"/>
          <c:tx>
            <c:strRef>
              <c:f>MASSANJORE!$J$48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MASSANJORE!$C$50:$C$58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MASSANJORE!$J$50:$J$58</c:f>
              <c:numCache>
                <c:formatCode>General</c:formatCode>
                <c:ptCount val="9"/>
                <c:pt idx="0">
                  <c:v>272.32966642728314</c:v>
                </c:pt>
                <c:pt idx="1">
                  <c:v>171.56037076008406</c:v>
                </c:pt>
                <c:pt idx="2">
                  <c:v>130.92506657786561</c:v>
                </c:pt>
                <c:pt idx="3">
                  <c:v>82.477623670170317</c:v>
                </c:pt>
                <c:pt idx="4">
                  <c:v>51.957647103677616</c:v>
                </c:pt>
                <c:pt idx="5">
                  <c:v>39.651105766093103</c:v>
                </c:pt>
                <c:pt idx="6">
                  <c:v>24.978631403154338</c:v>
                </c:pt>
                <c:pt idx="7">
                  <c:v>15.735551751199628</c:v>
                </c:pt>
                <c:pt idx="8">
                  <c:v>9.9127764415232722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513-8259-CC2EF931D5EF}"/>
            </c:ext>
          </c:extLst>
        </c:ser>
        <c:ser>
          <c:idx val="2"/>
          <c:order val="2"/>
          <c:tx>
            <c:strRef>
              <c:f>MASSANJORE!$L$48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MASSANJORE!$C$50:$C$58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MASSANJORE!$L$50:$L$58</c:f>
              <c:numCache>
                <c:formatCode>General</c:formatCode>
                <c:ptCount val="9"/>
                <c:pt idx="0">
                  <c:v>352.15021680864783</c:v>
                </c:pt>
                <c:pt idx="1">
                  <c:v>221.84517225583824</c:v>
                </c:pt>
                <c:pt idx="2">
                  <c:v>169.29955221530355</c:v>
                </c:pt>
                <c:pt idx="3">
                  <c:v>106.65203478691862</c:v>
                </c:pt>
                <c:pt idx="4">
                  <c:v>67.186571821079525</c:v>
                </c:pt>
                <c:pt idx="5">
                  <c:v>51.272950447948062</c:v>
                </c:pt>
                <c:pt idx="6">
                  <c:v>32.299934779793261</c:v>
                </c:pt>
                <c:pt idx="7">
                  <c:v>20.34768386964652</c:v>
                </c:pt>
                <c:pt idx="8">
                  <c:v>12.81823761198701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3-4513-8259-CC2EF931D5EF}"/>
            </c:ext>
          </c:extLst>
        </c:ser>
        <c:ser>
          <c:idx val="3"/>
          <c:order val="3"/>
          <c:tx>
            <c:strRef>
              <c:f>MASSANJORE!$N$48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MASSANJORE!$C$50:$C$58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MASSANJORE!$N$50:$N$58</c:f>
              <c:numCache>
                <c:formatCode>General</c:formatCode>
                <c:ptCount val="9"/>
                <c:pt idx="0">
                  <c:v>411.36566089063615</c:v>
                </c:pt>
                <c:pt idx="1">
                  <c:v>259.14931056256802</c:v>
                </c:pt>
                <c:pt idx="2">
                  <c:v>197.76793783256545</c:v>
                </c:pt>
                <c:pt idx="3">
                  <c:v>124.58599393477499</c:v>
                </c:pt>
                <c:pt idx="4">
                  <c:v>78.484258140248983</c:v>
                </c:pt>
                <c:pt idx="5">
                  <c:v>59.894698739583554</c:v>
                </c:pt>
                <c:pt idx="6">
                  <c:v>37.731295859556617</c:v>
                </c:pt>
                <c:pt idx="7">
                  <c:v>23.769226946633314</c:v>
                </c:pt>
                <c:pt idx="8">
                  <c:v>14.973674684895883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3-4513-8259-CC2EF931D5EF}"/>
            </c:ext>
          </c:extLst>
        </c:ser>
        <c:ser>
          <c:idx val="4"/>
          <c:order val="4"/>
          <c:tx>
            <c:strRef>
              <c:f>MASSANJORE!$P$48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81415135608049"/>
                  <c:y val="0.118775882181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MASSANJORE!$C$50:$C$58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MASSANJORE!$P$50:$P$58</c:f>
              <c:numCache>
                <c:formatCode>General</c:formatCode>
                <c:ptCount val="9"/>
                <c:pt idx="0">
                  <c:v>470.14386742862081</c:v>
                </c:pt>
                <c:pt idx="1">
                  <c:v>296.17800096770259</c:v>
                </c:pt>
                <c:pt idx="2">
                  <c:v>226.02611735913575</c:v>
                </c:pt>
                <c:pt idx="3">
                  <c:v>142.38753154339213</c:v>
                </c:pt>
                <c:pt idx="4">
                  <c:v>89.698524117044968</c:v>
                </c:pt>
                <c:pt idx="5">
                  <c:v>68.452785395196642</c:v>
                </c:pt>
                <c:pt idx="6">
                  <c:v>43.122552621672291</c:v>
                </c:pt>
                <c:pt idx="7">
                  <c:v>27.165505886622118</c:v>
                </c:pt>
                <c:pt idx="8">
                  <c:v>17.113196348799153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83-4513-8259-CC2EF931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720496"/>
        <c:axId val="-1692719952"/>
      </c:scatterChart>
      <c:valAx>
        <c:axId val="-1692720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19952"/>
        <c:crosses val="autoZero"/>
        <c:crossBetween val="midCat"/>
      </c:valAx>
      <c:valAx>
        <c:axId val="-1692719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720496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KUNDAHIT!$H$48</c:f>
              <c:strCache>
                <c:ptCount val="1"/>
                <c:pt idx="0">
                  <c:v>2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773053368328957"/>
                  <c:y val="1.9893190434529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KUNDAHIT!$C$50:$C$58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KUNDAHIT!$H$50:$H$58</c:f>
              <c:numCache>
                <c:formatCode>General</c:formatCode>
                <c:ptCount val="9"/>
                <c:pt idx="0">
                  <c:v>113.70974068013933</c:v>
                </c:pt>
                <c:pt idx="1">
                  <c:v>71.634080583456083</c:v>
                </c:pt>
                <c:pt idx="2">
                  <c:v>54.667034864063496</c:v>
                </c:pt>
                <c:pt idx="3">
                  <c:v>34.438073980285246</c:v>
                </c:pt>
                <c:pt idx="4">
                  <c:v>21.694627162799158</c:v>
                </c:pt>
                <c:pt idx="5">
                  <c:v>16.556099133427054</c:v>
                </c:pt>
                <c:pt idx="6">
                  <c:v>10.429688901175506</c:v>
                </c:pt>
                <c:pt idx="7">
                  <c:v>6.5702922952229734</c:v>
                </c:pt>
                <c:pt idx="8">
                  <c:v>4.1390247833567617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3-4FDC-AC75-B482B3FF5CF5}"/>
            </c:ext>
          </c:extLst>
        </c:ser>
        <c:ser>
          <c:idx val="1"/>
          <c:order val="1"/>
          <c:tx>
            <c:strRef>
              <c:f>KUNDAHIT!$J$48</c:f>
              <c:strCache>
                <c:ptCount val="1"/>
                <c:pt idx="0">
                  <c:v>10 year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KUNDAHIT!$C$50:$C$58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KUNDAHIT!$J$50:$J$58</c:f>
              <c:numCache>
                <c:formatCode>General</c:formatCode>
                <c:ptCount val="9"/>
                <c:pt idx="0">
                  <c:v>272.32578559502588</c:v>
                </c:pt>
                <c:pt idx="1">
                  <c:v>171.55792594006257</c:v>
                </c:pt>
                <c:pt idx="2">
                  <c:v>130.92320083099955</c:v>
                </c:pt>
                <c:pt idx="3">
                  <c:v>82.476448323295159</c:v>
                </c:pt>
                <c:pt idx="4">
                  <c:v>51.956906681543146</c:v>
                </c:pt>
                <c:pt idx="5">
                  <c:v>39.650540718251214</c:v>
                </c:pt>
                <c:pt idx="6">
                  <c:v>24.978275445319245</c:v>
                </c:pt>
                <c:pt idx="7">
                  <c:v>15.735327511814972</c:v>
                </c:pt>
                <c:pt idx="8">
                  <c:v>9.9126351795628036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23-4FDC-AC75-B482B3FF5CF5}"/>
            </c:ext>
          </c:extLst>
        </c:ser>
        <c:ser>
          <c:idx val="2"/>
          <c:order val="2"/>
          <c:tx>
            <c:strRef>
              <c:f>KUNDAHIT!$L$48</c:f>
              <c:strCache>
                <c:ptCount val="1"/>
                <c:pt idx="0">
                  <c:v>25 year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KUNDAHIT!$C$50:$C$58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KUNDAHIT!$L$50:$L$58</c:f>
              <c:numCache>
                <c:formatCode>General</c:formatCode>
                <c:ptCount val="9"/>
                <c:pt idx="0">
                  <c:v>352.15917849094183</c:v>
                </c:pt>
                <c:pt idx="1">
                  <c:v>221.85081787483071</c:v>
                </c:pt>
                <c:pt idx="2">
                  <c:v>169.30386062894934</c:v>
                </c:pt>
                <c:pt idx="3">
                  <c:v>106.6547489174406</c:v>
                </c:pt>
                <c:pt idx="4">
                  <c:v>67.188281616167899</c:v>
                </c:pt>
                <c:pt idx="5">
                  <c:v>51.274255265807746</c:v>
                </c:pt>
                <c:pt idx="6">
                  <c:v>32.300756763537116</c:v>
                </c:pt>
                <c:pt idx="7">
                  <c:v>20.348201686957296</c:v>
                </c:pt>
                <c:pt idx="8">
                  <c:v>12.818563816451935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3-4FDC-AC75-B482B3FF5CF5}"/>
            </c:ext>
          </c:extLst>
        </c:ser>
        <c:ser>
          <c:idx val="3"/>
          <c:order val="3"/>
          <c:tx>
            <c:strRef>
              <c:f>KUNDAHIT!$N$48</c:f>
              <c:strCache>
                <c:ptCount val="1"/>
                <c:pt idx="0">
                  <c:v>50 year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KUNDAHIT!$C$50:$C$58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KUNDAHIT!$N$50:$N$58</c:f>
              <c:numCache>
                <c:formatCode>General</c:formatCode>
                <c:ptCount val="9"/>
                <c:pt idx="0">
                  <c:v>411.38414988386256</c:v>
                </c:pt>
                <c:pt idx="1">
                  <c:v>259.16095813139333</c:v>
                </c:pt>
                <c:pt idx="2">
                  <c:v>197.77682659118244</c:v>
                </c:pt>
                <c:pt idx="3">
                  <c:v>124.59159350181946</c:v>
                </c:pt>
                <c:pt idx="4">
                  <c:v>78.487785646443811</c:v>
                </c:pt>
                <c:pt idx="5">
                  <c:v>59.897390730638158</c:v>
                </c:pt>
                <c:pt idx="6">
                  <c:v>37.732991707654527</c:v>
                </c:pt>
                <c:pt idx="7">
                  <c:v>23.770295263991311</c:v>
                </c:pt>
                <c:pt idx="8">
                  <c:v>14.974347682659536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23-4FDC-AC75-B482B3FF5CF5}"/>
            </c:ext>
          </c:extLst>
        </c:ser>
        <c:ser>
          <c:idx val="4"/>
          <c:order val="4"/>
          <c:tx>
            <c:strRef>
              <c:f>KUNDAHIT!$P$48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4841644794400701E-2"/>
                  <c:y val="0.13136519393409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KUNDAHIT!$C$50:$C$58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KUNDAHIT!$P$50:$P$58</c:f>
              <c:numCache>
                <c:formatCode>General</c:formatCode>
                <c:ptCount val="9"/>
                <c:pt idx="0">
                  <c:v>470.17181338461126</c:v>
                </c:pt>
                <c:pt idx="1">
                  <c:v>296.19560616890544</c:v>
                </c:pt>
                <c:pt idx="2">
                  <c:v>226.03955264217569</c:v>
                </c:pt>
                <c:pt idx="3">
                  <c:v>142.3959952413488</c:v>
                </c:pt>
                <c:pt idx="4">
                  <c:v>89.703855912652728</c:v>
                </c:pt>
                <c:pt idx="5">
                  <c:v>68.456854316777026</c:v>
                </c:pt>
                <c:pt idx="6">
                  <c:v>43.125115881647048</c:v>
                </c:pt>
                <c:pt idx="7">
                  <c:v>27.167120639221395</c:v>
                </c:pt>
                <c:pt idx="8">
                  <c:v>17.114213579194256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23-4FDC-AC75-B482B3FF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268624"/>
        <c:axId val="-1770264272"/>
      </c:scatterChart>
      <c:valAx>
        <c:axId val="-177026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264272"/>
        <c:crosses val="autoZero"/>
        <c:crossBetween val="midCat"/>
      </c:valAx>
      <c:valAx>
        <c:axId val="-1770264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 Intensity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26862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8807497547655"/>
          <c:y val="5.0925925925925923E-2"/>
          <c:w val="0.85076983748243595"/>
          <c:h val="0.68028506853309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KULTORE!$H$48</c:f>
              <c:strCache>
                <c:ptCount val="1"/>
                <c:pt idx="0">
                  <c:v>2 year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1921511704976275"/>
                  <c:y val="1.80814377369495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KULTORE!$C$50:$C$58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KULTORE!$H$50:$H$58</c:f>
              <c:numCache>
                <c:formatCode>General</c:formatCode>
                <c:ptCount val="9"/>
                <c:pt idx="0">
                  <c:v>99.4335230478802</c:v>
                </c:pt>
                <c:pt idx="1">
                  <c:v>62.640447160503214</c:v>
                </c:pt>
                <c:pt idx="2">
                  <c:v>47.803608016358254</c:v>
                </c:pt>
                <c:pt idx="3">
                  <c:v>30.114386000366558</c:v>
                </c:pt>
                <c:pt idx="4">
                  <c:v>18.970874413260642</c:v>
                </c:pt>
                <c:pt idx="5">
                  <c:v>14.477486756366707</c:v>
                </c:pt>
                <c:pt idx="6">
                  <c:v>9.1202451569603245</c:v>
                </c:pt>
                <c:pt idx="7">
                  <c:v>5.7453944267280415</c:v>
                </c:pt>
                <c:pt idx="8">
                  <c:v>3.6193716890916741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7-40E7-B7B1-580B06FDC93B}"/>
            </c:ext>
          </c:extLst>
        </c:ser>
        <c:ser>
          <c:idx val="1"/>
          <c:order val="1"/>
          <c:tx>
            <c:strRef>
              <c:f>KULTORE!$J$48</c:f>
              <c:strCache>
                <c:ptCount val="1"/>
                <c:pt idx="0">
                  <c:v>10 year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KULTORE!$C$50:$C$58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KULTORE!$J$50:$J$58</c:f>
              <c:numCache>
                <c:formatCode>General</c:formatCode>
                <c:ptCount val="9"/>
                <c:pt idx="0">
                  <c:v>205.61374860567594</c:v>
                </c:pt>
                <c:pt idx="1">
                  <c:v>129.53113557894207</c:v>
                </c:pt>
                <c:pt idx="2">
                  <c:v>98.850757167547741</c:v>
                </c:pt>
                <c:pt idx="3">
                  <c:v>62.272074876719934</c:v>
                </c:pt>
                <c:pt idx="4">
                  <c:v>39.228948978904562</c:v>
                </c:pt>
                <c:pt idx="5">
                  <c:v>29.937291077700024</c:v>
                </c:pt>
                <c:pt idx="6">
                  <c:v>18.859311602812117</c:v>
                </c:pt>
                <c:pt idx="7">
                  <c:v>11.880621837454806</c:v>
                </c:pt>
                <c:pt idx="8">
                  <c:v>7.484322769425007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7-40E7-B7B1-580B06FDC93B}"/>
            </c:ext>
          </c:extLst>
        </c:ser>
        <c:ser>
          <c:idx val="2"/>
          <c:order val="2"/>
          <c:tx>
            <c:strRef>
              <c:f>KULTORE!$L$48</c:f>
              <c:strCache>
                <c:ptCount val="1"/>
                <c:pt idx="0">
                  <c:v>25 year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KULTORE!$C$50:$C$58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KULTORE!$L$50:$L$58</c:f>
              <c:numCache>
                <c:formatCode>General</c:formatCode>
                <c:ptCount val="9"/>
                <c:pt idx="0">
                  <c:v>259.05555311719996</c:v>
                </c:pt>
                <c:pt idx="1">
                  <c:v>163.19803612770448</c:v>
                </c:pt>
                <c:pt idx="2">
                  <c:v>124.5434108747444</c:v>
                </c:pt>
                <c:pt idx="3">
                  <c:v>78.457432493398215</c:v>
                </c:pt>
                <c:pt idx="4">
                  <c:v>49.425085359569209</c:v>
                </c:pt>
                <c:pt idx="5">
                  <c:v>37.718399433675351</c:v>
                </c:pt>
                <c:pt idx="6">
                  <c:v>23.761102707415223</c:v>
                </c:pt>
                <c:pt idx="7">
                  <c:v>14.968556734893255</c:v>
                </c:pt>
                <c:pt idx="8">
                  <c:v>9.4295998584188414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7-40E7-B7B1-580B06FDC93B}"/>
            </c:ext>
          </c:extLst>
        </c:ser>
        <c:ser>
          <c:idx val="3"/>
          <c:order val="3"/>
          <c:tx>
            <c:strRef>
              <c:f>KULTORE!$N$48</c:f>
              <c:strCache>
                <c:ptCount val="1"/>
                <c:pt idx="0">
                  <c:v>50 year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KULTORE!$C$50:$C$58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KULTORE!$N$50:$N$58</c:f>
              <c:numCache>
                <c:formatCode>General</c:formatCode>
                <c:ptCount val="9"/>
                <c:pt idx="0">
                  <c:v>298.70173660720405</c:v>
                </c:pt>
                <c:pt idx="1">
                  <c:v>188.17406620184116</c:v>
                </c:pt>
                <c:pt idx="2">
                  <c:v>143.60368910694746</c:v>
                </c:pt>
                <c:pt idx="3">
                  <c:v>90.464655374201044</c:v>
                </c:pt>
                <c:pt idx="4">
                  <c:v>56.989161788720637</c:v>
                </c:pt>
                <c:pt idx="5">
                  <c:v>43.490870113816406</c:v>
                </c:pt>
                <c:pt idx="6">
                  <c:v>27.397531367320568</c:v>
                </c:pt>
                <c:pt idx="7">
                  <c:v>17.259363242421127</c:v>
                </c:pt>
                <c:pt idx="8">
                  <c:v>10.872717528454105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7-40E7-B7B1-580B06FDC93B}"/>
            </c:ext>
          </c:extLst>
        </c:ser>
        <c:ser>
          <c:idx val="4"/>
          <c:order val="4"/>
          <c:tx>
            <c:strRef>
              <c:f>KULTORE!$P$48</c:f>
              <c:strCache>
                <c:ptCount val="1"/>
                <c:pt idx="0">
                  <c:v>100 year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931612715077281"/>
                  <c:y val="0.1385947069116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KULTORE!$C$50:$C$58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0.33333333333333331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24</c:v>
                </c:pt>
              </c:numCache>
            </c:numRef>
          </c:xVal>
          <c:yVal>
            <c:numRef>
              <c:f>KULTORE!$P$50:$P$58</c:f>
              <c:numCache>
                <c:formatCode>General</c:formatCode>
                <c:ptCount val="9"/>
                <c:pt idx="0">
                  <c:v>338.05517890161252</c:v>
                </c:pt>
                <c:pt idx="1">
                  <c:v>212.96567719041869</c:v>
                </c:pt>
                <c:pt idx="2">
                  <c:v>162.52322923659176</c:v>
                </c:pt>
                <c:pt idx="3">
                  <c:v>102.38321880603584</c:v>
                </c:pt>
                <c:pt idx="4">
                  <c:v>64.497386264858605</c:v>
                </c:pt>
                <c:pt idx="5">
                  <c:v>49.22071777656484</c:v>
                </c:pt>
                <c:pt idx="6">
                  <c:v>31.007109208814413</c:v>
                </c:pt>
                <c:pt idx="7">
                  <c:v>19.533254794287227</c:v>
                </c:pt>
                <c:pt idx="8">
                  <c:v>12.305179444141215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7-40E7-B7B1-580B06FD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0260464"/>
        <c:axId val="-1770266992"/>
      </c:scatterChart>
      <c:valAx>
        <c:axId val="-1770260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266992"/>
        <c:crosses val="autoZero"/>
        <c:crossBetween val="midCat"/>
      </c:valAx>
      <c:valAx>
        <c:axId val="-1770266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Rainfall Intensity (mm/hr)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026046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601980</xdr:colOff>
      <xdr:row>1</xdr:row>
      <xdr:rowOff>121920</xdr:rowOff>
    </xdr:from>
    <xdr:to>
      <xdr:col>25</xdr:col>
      <xdr:colOff>601980</xdr:colOff>
      <xdr:row>28</xdr:row>
      <xdr:rowOff>120007</xdr:rowOff>
    </xdr:to>
    <xdr:pic>
      <xdr:nvPicPr>
        <xdr:cNvPr id="2" name="Picture 1" descr="Solved The expected life of the proposed water project is 40 | Chegg.co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1320" y="304800"/>
          <a:ext cx="5509260" cy="4935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236220</xdr:colOff>
      <xdr:row>60</xdr:row>
      <xdr:rowOff>148590</xdr:rowOff>
    </xdr:from>
    <xdr:to>
      <xdr:col>17</xdr:col>
      <xdr:colOff>1188720</xdr:colOff>
      <xdr:row>75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59</xdr:row>
      <xdr:rowOff>148590</xdr:rowOff>
    </xdr:from>
    <xdr:to>
      <xdr:col>16</xdr:col>
      <xdr:colOff>525780</xdr:colOff>
      <xdr:row>74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59</xdr:row>
      <xdr:rowOff>26670</xdr:rowOff>
    </xdr:from>
    <xdr:to>
      <xdr:col>16</xdr:col>
      <xdr:colOff>266700</xdr:colOff>
      <xdr:row>74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59</xdr:row>
      <xdr:rowOff>41910</xdr:rowOff>
    </xdr:from>
    <xdr:to>
      <xdr:col>16</xdr:col>
      <xdr:colOff>205740</xdr:colOff>
      <xdr:row>74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59</xdr:row>
      <xdr:rowOff>95250</xdr:rowOff>
    </xdr:from>
    <xdr:to>
      <xdr:col>18</xdr:col>
      <xdr:colOff>144780</xdr:colOff>
      <xdr:row>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58</xdr:row>
      <xdr:rowOff>171450</xdr:rowOff>
    </xdr:from>
    <xdr:to>
      <xdr:col>15</xdr:col>
      <xdr:colOff>480060</xdr:colOff>
      <xdr:row>73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58</xdr:row>
      <xdr:rowOff>118110</xdr:rowOff>
    </xdr:from>
    <xdr:to>
      <xdr:col>10</xdr:col>
      <xdr:colOff>419100</xdr:colOff>
      <xdr:row>73</xdr:row>
      <xdr:rowOff>118110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59</xdr:row>
      <xdr:rowOff>148590</xdr:rowOff>
    </xdr:from>
    <xdr:to>
      <xdr:col>13</xdr:col>
      <xdr:colOff>556260</xdr:colOff>
      <xdr:row>74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53</xdr:row>
      <xdr:rowOff>156210</xdr:rowOff>
    </xdr:from>
    <xdr:to>
      <xdr:col>14</xdr:col>
      <xdr:colOff>975360</xdr:colOff>
      <xdr:row>68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59</xdr:row>
      <xdr:rowOff>83820</xdr:rowOff>
    </xdr:from>
    <xdr:to>
      <xdr:col>18</xdr:col>
      <xdr:colOff>510540</xdr:colOff>
      <xdr:row>75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236220</xdr:colOff>
      <xdr:row>58</xdr:row>
      <xdr:rowOff>156210</xdr:rowOff>
    </xdr:from>
    <xdr:to>
      <xdr:col>16</xdr:col>
      <xdr:colOff>541020</xdr:colOff>
      <xdr:row>73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59</xdr:row>
      <xdr:rowOff>87630</xdr:rowOff>
    </xdr:from>
    <xdr:to>
      <xdr:col>17</xdr:col>
      <xdr:colOff>30480</xdr:colOff>
      <xdr:row>74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59</xdr:row>
      <xdr:rowOff>3810</xdr:rowOff>
    </xdr:from>
    <xdr:to>
      <xdr:col>16</xdr:col>
      <xdr:colOff>68580</xdr:colOff>
      <xdr:row>74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60</xdr:row>
      <xdr:rowOff>19050</xdr:rowOff>
    </xdr:from>
    <xdr:to>
      <xdr:col>15</xdr:col>
      <xdr:colOff>762000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545B-D31D-4DD1-A4F7-6B6D4F8CD213}">
  <dimension ref="B3:W551"/>
  <sheetViews>
    <sheetView workbookViewId="0">
      <selection activeCell="L21" sqref="L21"/>
    </sheetView>
  </sheetViews>
  <sheetFormatPr defaultRowHeight="14.4" x14ac:dyDescent="0.3"/>
  <cols>
    <col min="8" max="8" width="6" bestFit="1" customWidth="1"/>
    <col min="9" max="9" width="12" bestFit="1" customWidth="1"/>
  </cols>
  <sheetData>
    <row r="3" spans="2:23" x14ac:dyDescent="0.3"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P3" t="s">
        <v>42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  <c r="V3" t="s">
        <v>48</v>
      </c>
      <c r="W3" t="s">
        <v>49</v>
      </c>
    </row>
    <row r="4" spans="2:23" x14ac:dyDescent="0.3">
      <c r="B4" t="s">
        <v>50</v>
      </c>
      <c r="C4">
        <v>111.54611989620801</v>
      </c>
      <c r="D4">
        <v>2</v>
      </c>
      <c r="E4">
        <v>0.16667000000000001</v>
      </c>
      <c r="F4">
        <v>27.189</v>
      </c>
      <c r="G4">
        <v>0.31369999999999998</v>
      </c>
      <c r="H4">
        <v>0.66700000000000004</v>
      </c>
      <c r="I4">
        <f>F4*(D4^G4)/(E4^H4)</f>
        <v>111.64709692613854</v>
      </c>
      <c r="J4">
        <f>(C4-I4)^2</f>
        <v>1.0196360573591764E-2</v>
      </c>
      <c r="Q4">
        <v>2</v>
      </c>
      <c r="R4">
        <v>0.16667000000000001</v>
      </c>
    </row>
    <row r="5" spans="2:23" x14ac:dyDescent="0.3">
      <c r="C5">
        <v>70.271057638709834</v>
      </c>
      <c r="D5">
        <v>2</v>
      </c>
      <c r="E5">
        <v>0.33333333333333331</v>
      </c>
      <c r="F5">
        <v>27.189</v>
      </c>
      <c r="G5">
        <v>0.31369999999999998</v>
      </c>
      <c r="H5">
        <v>0.66700000000000004</v>
      </c>
      <c r="I5">
        <f t="shared" ref="I5:I68" si="0">F5*(D5^G5)/(E5^H5)</f>
        <v>70.317953256988218</v>
      </c>
      <c r="J5">
        <f t="shared" ref="J5:J68" si="1">(C5-I5)^2</f>
        <v>2.1991990137119203E-3</v>
      </c>
      <c r="Q5">
        <v>2</v>
      </c>
      <c r="R5">
        <v>0.33333333333333331</v>
      </c>
    </row>
    <row r="6" spans="2:23" x14ac:dyDescent="0.3">
      <c r="C6">
        <v>53.626853678878177</v>
      </c>
      <c r="D6">
        <v>2</v>
      </c>
      <c r="E6">
        <v>0.5</v>
      </c>
      <c r="F6">
        <v>27.189</v>
      </c>
      <c r="G6">
        <v>0.31369999999999998</v>
      </c>
      <c r="H6">
        <v>0.66700000000000004</v>
      </c>
      <c r="I6">
        <f t="shared" si="0"/>
        <v>53.655389447474469</v>
      </c>
      <c r="J6">
        <f t="shared" si="1"/>
        <v>8.1429008938113288E-4</v>
      </c>
      <c r="Q6">
        <v>2</v>
      </c>
      <c r="R6">
        <v>0.5</v>
      </c>
    </row>
    <row r="7" spans="2:23" x14ac:dyDescent="0.3">
      <c r="C7">
        <v>33.782800894825442</v>
      </c>
      <c r="D7">
        <v>2</v>
      </c>
      <c r="E7">
        <v>1</v>
      </c>
      <c r="F7">
        <v>27.189</v>
      </c>
      <c r="G7">
        <v>0.31369999999999998</v>
      </c>
      <c r="H7">
        <v>0.66700000000000004</v>
      </c>
      <c r="I7">
        <f t="shared" si="0"/>
        <v>33.792968566896086</v>
      </c>
      <c r="J7">
        <f t="shared" si="1"/>
        <v>1.033815553361463E-4</v>
      </c>
      <c r="Q7">
        <v>2</v>
      </c>
      <c r="R7">
        <v>1</v>
      </c>
    </row>
    <row r="8" spans="2:23" x14ac:dyDescent="0.3">
      <c r="C8">
        <v>21.281830985898967</v>
      </c>
      <c r="D8">
        <v>2</v>
      </c>
      <c r="E8">
        <v>2</v>
      </c>
      <c r="F8">
        <v>27.189</v>
      </c>
      <c r="G8">
        <v>0.31369999999999998</v>
      </c>
      <c r="H8">
        <v>0.66700000000000004</v>
      </c>
      <c r="I8">
        <f t="shared" si="0"/>
        <v>21.283318159141206</v>
      </c>
      <c r="J8">
        <f t="shared" si="1"/>
        <v>2.2116842524323641E-6</v>
      </c>
      <c r="Q8">
        <v>2</v>
      </c>
      <c r="R8">
        <v>2</v>
      </c>
    </row>
    <row r="9" spans="2:23" x14ac:dyDescent="0.3">
      <c r="C9">
        <v>16.241076691447581</v>
      </c>
      <c r="D9">
        <v>2</v>
      </c>
      <c r="E9">
        <v>3</v>
      </c>
      <c r="F9">
        <v>27.189</v>
      </c>
      <c r="G9">
        <v>0.31369999999999998</v>
      </c>
      <c r="H9">
        <v>0.66700000000000004</v>
      </c>
      <c r="I9">
        <f t="shared" si="0"/>
        <v>16.240016548686139</v>
      </c>
      <c r="J9">
        <f t="shared" si="1"/>
        <v>1.1239026746389429E-6</v>
      </c>
      <c r="Q9">
        <v>2</v>
      </c>
      <c r="R9">
        <v>3</v>
      </c>
    </row>
    <row r="10" spans="2:23" x14ac:dyDescent="0.3">
      <c r="C10">
        <v>10.231237198255895</v>
      </c>
      <c r="D10">
        <v>2</v>
      </c>
      <c r="E10">
        <v>6</v>
      </c>
      <c r="F10">
        <v>27.189</v>
      </c>
      <c r="G10">
        <v>0.31369999999999998</v>
      </c>
      <c r="H10">
        <v>0.66700000000000004</v>
      </c>
      <c r="I10">
        <f t="shared" si="0"/>
        <v>10.228205859783477</v>
      </c>
      <c r="J10">
        <f t="shared" si="1"/>
        <v>9.1890129343620957E-6</v>
      </c>
      <c r="Q10">
        <v>2</v>
      </c>
      <c r="R10">
        <v>6</v>
      </c>
    </row>
    <row r="11" spans="2:23" x14ac:dyDescent="0.3">
      <c r="C11">
        <v>6.4452755562750248</v>
      </c>
      <c r="D11">
        <v>2</v>
      </c>
      <c r="E11">
        <v>12</v>
      </c>
      <c r="F11">
        <v>27.189</v>
      </c>
      <c r="G11">
        <v>0.31369999999999998</v>
      </c>
      <c r="H11">
        <v>0.66700000000000004</v>
      </c>
      <c r="I11">
        <f t="shared" si="0"/>
        <v>6.4418773710284665</v>
      </c>
      <c r="J11">
        <f t="shared" si="1"/>
        <v>1.154766296992668E-5</v>
      </c>
      <c r="Q11">
        <v>2</v>
      </c>
      <c r="R11">
        <v>12</v>
      </c>
    </row>
    <row r="12" spans="2:23" x14ac:dyDescent="0.3">
      <c r="C12">
        <v>4.0602691728618945</v>
      </c>
      <c r="D12">
        <v>2</v>
      </c>
      <c r="E12">
        <v>24</v>
      </c>
      <c r="F12">
        <v>27.189</v>
      </c>
      <c r="G12">
        <v>0.31369999999999998</v>
      </c>
      <c r="H12">
        <v>0.66700000000000004</v>
      </c>
      <c r="I12">
        <f t="shared" si="0"/>
        <v>4.0571909318460966</v>
      </c>
      <c r="J12">
        <f t="shared" si="1"/>
        <v>9.4755677513404886E-6</v>
      </c>
      <c r="Q12">
        <v>2</v>
      </c>
      <c r="R12">
        <v>24</v>
      </c>
    </row>
    <row r="13" spans="2:23" x14ac:dyDescent="0.3">
      <c r="C13">
        <v>231.29475271940373</v>
      </c>
      <c r="D13">
        <v>10</v>
      </c>
      <c r="E13">
        <v>0.16667000000000001</v>
      </c>
      <c r="F13">
        <v>27.189</v>
      </c>
      <c r="G13">
        <v>0.31369999999999998</v>
      </c>
      <c r="H13">
        <v>0.66700000000000004</v>
      </c>
      <c r="I13">
        <f t="shared" si="0"/>
        <v>184.97554913792564</v>
      </c>
      <c r="J13">
        <f t="shared" si="1"/>
        <v>2145.4686204224131</v>
      </c>
      <c r="Q13">
        <v>10</v>
      </c>
      <c r="R13">
        <v>0.16667000000000001</v>
      </c>
    </row>
    <row r="14" spans="2:23" x14ac:dyDescent="0.3">
      <c r="C14">
        <v>145.70947797197999</v>
      </c>
      <c r="D14">
        <v>10</v>
      </c>
      <c r="E14">
        <v>0.33333333333333331</v>
      </c>
      <c r="F14">
        <v>27.189</v>
      </c>
      <c r="G14">
        <v>0.31369999999999998</v>
      </c>
      <c r="H14">
        <v>0.66700000000000004</v>
      </c>
      <c r="I14">
        <f t="shared" si="0"/>
        <v>116.50192773549125</v>
      </c>
      <c r="J14">
        <f t="shared" si="1"/>
        <v>853.08099081701357</v>
      </c>
      <c r="Q14">
        <v>10</v>
      </c>
      <c r="R14">
        <v>0.33333333333333331</v>
      </c>
    </row>
    <row r="15" spans="2:23" x14ac:dyDescent="0.3">
      <c r="C15">
        <v>111.19714313969091</v>
      </c>
      <c r="D15">
        <v>10</v>
      </c>
      <c r="E15">
        <v>0.5</v>
      </c>
      <c r="F15">
        <v>27.189</v>
      </c>
      <c r="G15">
        <v>0.31369999999999998</v>
      </c>
      <c r="H15">
        <v>0.66700000000000004</v>
      </c>
      <c r="I15">
        <f t="shared" si="0"/>
        <v>88.895595143166219</v>
      </c>
      <c r="J15">
        <f t="shared" si="1"/>
        <v>497.3590430412944</v>
      </c>
      <c r="Q15">
        <v>10</v>
      </c>
      <c r="R15">
        <v>0.5</v>
      </c>
    </row>
    <row r="16" spans="2:23" x14ac:dyDescent="0.3">
      <c r="C16">
        <v>70.049810664934995</v>
      </c>
      <c r="D16">
        <v>10</v>
      </c>
      <c r="E16">
        <v>1</v>
      </c>
      <c r="F16">
        <v>27.189</v>
      </c>
      <c r="G16">
        <v>0.31369999999999998</v>
      </c>
      <c r="H16">
        <v>0.66700000000000004</v>
      </c>
      <c r="I16">
        <f t="shared" si="0"/>
        <v>55.987778363799301</v>
      </c>
      <c r="J16">
        <f t="shared" si="1"/>
        <v>197.74075243818365</v>
      </c>
      <c r="Q16">
        <v>10</v>
      </c>
      <c r="R16">
        <v>1</v>
      </c>
    </row>
    <row r="17" spans="3:18" x14ac:dyDescent="0.3">
      <c r="C17">
        <v>44.128615498950964</v>
      </c>
      <c r="D17">
        <v>10</v>
      </c>
      <c r="E17">
        <v>2</v>
      </c>
      <c r="F17">
        <v>27.189</v>
      </c>
      <c r="G17">
        <v>0.31369999999999998</v>
      </c>
      <c r="H17">
        <v>0.66700000000000004</v>
      </c>
      <c r="I17">
        <f t="shared" si="0"/>
        <v>35.261942068845975</v>
      </c>
      <c r="J17">
        <f t="shared" si="1"/>
        <v>78.617897716129761</v>
      </c>
      <c r="Q17">
        <v>10</v>
      </c>
      <c r="R17">
        <v>2</v>
      </c>
    </row>
    <row r="18" spans="3:18" x14ac:dyDescent="0.3">
      <c r="C18">
        <v>33.676436443872596</v>
      </c>
      <c r="D18">
        <v>10</v>
      </c>
      <c r="E18">
        <v>3</v>
      </c>
      <c r="F18">
        <v>27.189</v>
      </c>
      <c r="G18">
        <v>0.31369999999999998</v>
      </c>
      <c r="H18">
        <v>0.66700000000000004</v>
      </c>
      <c r="I18">
        <f t="shared" si="0"/>
        <v>26.906261441706395</v>
      </c>
      <c r="J18">
        <f t="shared" si="1"/>
        <v>45.835269559956124</v>
      </c>
      <c r="Q18">
        <v>10</v>
      </c>
      <c r="R18">
        <v>3</v>
      </c>
    </row>
    <row r="19" spans="3:18" x14ac:dyDescent="0.3">
      <c r="C19">
        <v>21.21482558054096</v>
      </c>
      <c r="D19">
        <v>10</v>
      </c>
      <c r="E19">
        <v>6</v>
      </c>
      <c r="F19">
        <v>27.189</v>
      </c>
      <c r="G19">
        <v>0.31369999999999998</v>
      </c>
      <c r="H19">
        <v>0.66700000000000004</v>
      </c>
      <c r="I19">
        <f t="shared" si="0"/>
        <v>16.945966780138054</v>
      </c>
      <c r="J19">
        <f t="shared" si="1"/>
        <v>18.223155457777342</v>
      </c>
      <c r="Q19">
        <v>10</v>
      </c>
      <c r="R19">
        <v>6</v>
      </c>
    </row>
    <row r="20" spans="3:18" x14ac:dyDescent="0.3">
      <c r="C20">
        <v>13.364502659385886</v>
      </c>
      <c r="D20">
        <v>10</v>
      </c>
      <c r="E20">
        <v>12</v>
      </c>
      <c r="F20">
        <v>27.189</v>
      </c>
      <c r="G20">
        <v>0.31369999999999998</v>
      </c>
      <c r="H20">
        <v>0.66700000000000004</v>
      </c>
      <c r="I20">
        <f t="shared" si="0"/>
        <v>10.672823897727296</v>
      </c>
      <c r="J20">
        <f t="shared" si="1"/>
        <v>7.2451345559639204</v>
      </c>
      <c r="Q20">
        <v>10</v>
      </c>
      <c r="R20">
        <v>12</v>
      </c>
    </row>
    <row r="21" spans="3:18" x14ac:dyDescent="0.3">
      <c r="C21">
        <v>8.4191091109681455</v>
      </c>
      <c r="D21">
        <v>10</v>
      </c>
      <c r="E21">
        <v>24</v>
      </c>
      <c r="F21">
        <v>27.189</v>
      </c>
      <c r="G21">
        <v>0.31369999999999998</v>
      </c>
      <c r="H21">
        <v>0.66700000000000004</v>
      </c>
      <c r="I21">
        <f t="shared" si="0"/>
        <v>6.721904476138179</v>
      </c>
      <c r="J21">
        <f t="shared" si="1"/>
        <v>2.8805035724883199</v>
      </c>
      <c r="Q21">
        <v>10</v>
      </c>
      <c r="R21">
        <v>24</v>
      </c>
    </row>
    <row r="22" spans="3:18" x14ac:dyDescent="0.3">
      <c r="C22">
        <v>291.56570234529329</v>
      </c>
      <c r="D22">
        <v>25</v>
      </c>
      <c r="E22">
        <v>0.16667000000000001</v>
      </c>
      <c r="F22">
        <v>27.189</v>
      </c>
      <c r="G22">
        <v>0.31369999999999998</v>
      </c>
      <c r="H22">
        <v>0.66700000000000004</v>
      </c>
      <c r="I22">
        <f t="shared" si="0"/>
        <v>246.57446869811204</v>
      </c>
      <c r="J22">
        <f t="shared" si="1"/>
        <v>2024.211105095254</v>
      </c>
      <c r="Q22">
        <v>25</v>
      </c>
      <c r="R22">
        <v>0.16667000000000001</v>
      </c>
    </row>
    <row r="23" spans="3:18" x14ac:dyDescent="0.3">
      <c r="C23">
        <v>183.67855640376717</v>
      </c>
      <c r="D23">
        <v>25</v>
      </c>
      <c r="E23">
        <v>0.33333333333333331</v>
      </c>
      <c r="F23">
        <v>27.189</v>
      </c>
      <c r="G23">
        <v>0.31369999999999998</v>
      </c>
      <c r="H23">
        <v>0.66700000000000004</v>
      </c>
      <c r="I23">
        <f t="shared" si="0"/>
        <v>155.29836817656897</v>
      </c>
      <c r="J23">
        <f t="shared" si="1"/>
        <v>805.43508381119955</v>
      </c>
      <c r="Q23">
        <v>25</v>
      </c>
      <c r="R23">
        <v>0.33333333333333331</v>
      </c>
    </row>
    <row r="24" spans="3:18" x14ac:dyDescent="0.3">
      <c r="C24">
        <v>140.17297304468508</v>
      </c>
      <c r="D24">
        <v>25</v>
      </c>
      <c r="E24">
        <v>0.5</v>
      </c>
      <c r="F24">
        <v>27.189</v>
      </c>
      <c r="G24">
        <v>0.31369999999999998</v>
      </c>
      <c r="H24">
        <v>0.66700000000000004</v>
      </c>
      <c r="I24">
        <f t="shared" si="0"/>
        <v>118.49881913681823</v>
      </c>
      <c r="J24">
        <f t="shared" si="1"/>
        <v>469.76894762189994</v>
      </c>
      <c r="Q24">
        <v>25</v>
      </c>
      <c r="R24">
        <v>0.5</v>
      </c>
    </row>
    <row r="25" spans="3:18" x14ac:dyDescent="0.3">
      <c r="C25">
        <v>88.303439682672817</v>
      </c>
      <c r="D25">
        <v>25</v>
      </c>
      <c r="E25">
        <v>1</v>
      </c>
      <c r="F25">
        <v>27.189</v>
      </c>
      <c r="G25">
        <v>0.31369999999999998</v>
      </c>
      <c r="H25">
        <v>0.66700000000000004</v>
      </c>
      <c r="I25">
        <f t="shared" si="0"/>
        <v>74.632332586550419</v>
      </c>
      <c r="J25">
        <f t="shared" si="1"/>
        <v>186.89916923364819</v>
      </c>
      <c r="Q25">
        <v>25</v>
      </c>
      <c r="R25">
        <v>1</v>
      </c>
    </row>
    <row r="26" spans="3:18" x14ac:dyDescent="0.3">
      <c r="C26">
        <v>55.62768121716082</v>
      </c>
      <c r="D26">
        <v>25</v>
      </c>
      <c r="E26">
        <v>2</v>
      </c>
      <c r="F26">
        <v>27.189</v>
      </c>
      <c r="G26">
        <v>0.31369999999999998</v>
      </c>
      <c r="H26">
        <v>0.66700000000000004</v>
      </c>
      <c r="I26">
        <f t="shared" si="0"/>
        <v>47.004561799712071</v>
      </c>
      <c r="J26">
        <f t="shared" si="1"/>
        <v>74.358188487581643</v>
      </c>
      <c r="Q26">
        <v>25</v>
      </c>
      <c r="R26">
        <v>2</v>
      </c>
    </row>
    <row r="27" spans="3:18" x14ac:dyDescent="0.3">
      <c r="C27">
        <v>42.451865979666984</v>
      </c>
      <c r="D27">
        <v>25</v>
      </c>
      <c r="E27">
        <v>3</v>
      </c>
      <c r="F27">
        <v>27.189</v>
      </c>
      <c r="G27">
        <v>0.31369999999999998</v>
      </c>
      <c r="H27">
        <v>0.66700000000000004</v>
      </c>
      <c r="I27">
        <f t="shared" si="0"/>
        <v>35.86634639313526</v>
      </c>
      <c r="J27">
        <f t="shared" si="1"/>
        <v>43.369068224592972</v>
      </c>
      <c r="Q27">
        <v>25</v>
      </c>
      <c r="R27">
        <v>3</v>
      </c>
    </row>
    <row r="28" spans="3:18" x14ac:dyDescent="0.3">
      <c r="C28">
        <v>26.742999777549233</v>
      </c>
      <c r="D28">
        <v>25</v>
      </c>
      <c r="E28">
        <v>6</v>
      </c>
      <c r="F28">
        <v>27.189</v>
      </c>
      <c r="G28">
        <v>0.31369999999999998</v>
      </c>
      <c r="H28">
        <v>0.66700000000000004</v>
      </c>
      <c r="I28">
        <f t="shared" si="0"/>
        <v>22.589162593985719</v>
      </c>
      <c r="J28">
        <f t="shared" si="1"/>
        <v>17.254363347554865</v>
      </c>
      <c r="Q28">
        <v>25</v>
      </c>
      <c r="R28">
        <v>6</v>
      </c>
    </row>
    <row r="29" spans="3:18" x14ac:dyDescent="0.3">
      <c r="C29">
        <v>16.847034178534091</v>
      </c>
      <c r="D29">
        <v>25</v>
      </c>
      <c r="E29">
        <v>12</v>
      </c>
      <c r="F29">
        <v>27.189</v>
      </c>
      <c r="G29">
        <v>0.31369999999999998</v>
      </c>
      <c r="H29">
        <v>0.66700000000000004</v>
      </c>
      <c r="I29">
        <f t="shared" si="0"/>
        <v>14.226993212645388</v>
      </c>
      <c r="J29">
        <f t="shared" si="1"/>
        <v>6.8646146629350113</v>
      </c>
      <c r="Q29">
        <v>25</v>
      </c>
      <c r="R29">
        <v>12</v>
      </c>
    </row>
    <row r="30" spans="3:18" x14ac:dyDescent="0.3">
      <c r="C30">
        <v>10.612966494916742</v>
      </c>
      <c r="D30">
        <v>25</v>
      </c>
      <c r="E30">
        <v>24</v>
      </c>
      <c r="F30">
        <v>27.189</v>
      </c>
      <c r="G30">
        <v>0.31369999999999998</v>
      </c>
      <c r="H30">
        <v>0.66700000000000004</v>
      </c>
      <c r="I30">
        <f t="shared" si="0"/>
        <v>8.9603735875781485</v>
      </c>
      <c r="J30">
        <f t="shared" si="1"/>
        <v>2.7310633173858263</v>
      </c>
      <c r="Q30">
        <v>25</v>
      </c>
      <c r="R30">
        <v>24</v>
      </c>
    </row>
    <row r="31" spans="3:18" x14ac:dyDescent="0.3">
      <c r="C31">
        <v>336.27813580119465</v>
      </c>
      <c r="D31">
        <v>50</v>
      </c>
      <c r="E31">
        <v>0.16667000000000001</v>
      </c>
      <c r="F31">
        <v>27.189</v>
      </c>
      <c r="G31">
        <v>0.31369999999999998</v>
      </c>
      <c r="H31">
        <v>0.66700000000000004</v>
      </c>
      <c r="I31">
        <f t="shared" si="0"/>
        <v>306.46523484182586</v>
      </c>
      <c r="J31">
        <f t="shared" si="1"/>
        <v>888.80906361313248</v>
      </c>
      <c r="Q31">
        <v>50</v>
      </c>
      <c r="R31">
        <v>0.16667000000000001</v>
      </c>
    </row>
    <row r="32" spans="3:18" x14ac:dyDescent="0.3">
      <c r="C32">
        <v>211.84618779668523</v>
      </c>
      <c r="D32">
        <v>50</v>
      </c>
      <c r="E32">
        <v>0.33333333333333331</v>
      </c>
      <c r="F32">
        <v>27.189</v>
      </c>
      <c r="G32">
        <v>0.31369999999999998</v>
      </c>
      <c r="H32">
        <v>0.66700000000000004</v>
      </c>
      <c r="I32">
        <f t="shared" si="0"/>
        <v>193.01897363937806</v>
      </c>
      <c r="J32">
        <f t="shared" si="1"/>
        <v>354.46399292510745</v>
      </c>
      <c r="Q32">
        <v>50</v>
      </c>
      <c r="R32">
        <v>0.33333333333333331</v>
      </c>
    </row>
    <row r="33" spans="3:18" x14ac:dyDescent="0.3">
      <c r="C33">
        <v>161.66889893432881</v>
      </c>
      <c r="D33">
        <v>50</v>
      </c>
      <c r="E33">
        <v>0.5</v>
      </c>
      <c r="F33">
        <v>27.189</v>
      </c>
      <c r="G33">
        <v>0.31369999999999998</v>
      </c>
      <c r="H33">
        <v>0.66700000000000004</v>
      </c>
      <c r="I33">
        <f t="shared" si="0"/>
        <v>147.2811383392108</v>
      </c>
      <c r="J33">
        <f t="shared" si="1"/>
        <v>207.00765494243055</v>
      </c>
      <c r="Q33">
        <v>50</v>
      </c>
      <c r="R33">
        <v>0.5</v>
      </c>
    </row>
    <row r="34" spans="3:18" x14ac:dyDescent="0.3">
      <c r="C34">
        <v>101.84502444034401</v>
      </c>
      <c r="D34">
        <v>50</v>
      </c>
      <c r="E34">
        <v>1</v>
      </c>
      <c r="F34">
        <v>27.189</v>
      </c>
      <c r="G34">
        <v>0.31369999999999998</v>
      </c>
      <c r="H34">
        <v>0.66700000000000004</v>
      </c>
      <c r="I34">
        <f t="shared" si="0"/>
        <v>92.75986866642512</v>
      </c>
      <c r="J34">
        <f t="shared" si="1"/>
        <v>82.540055436371645</v>
      </c>
      <c r="Q34">
        <v>50</v>
      </c>
      <c r="R34">
        <v>1</v>
      </c>
    </row>
    <row r="35" spans="3:18" x14ac:dyDescent="0.3">
      <c r="C35">
        <v>64.158345059723558</v>
      </c>
      <c r="D35">
        <v>50</v>
      </c>
      <c r="E35">
        <v>2</v>
      </c>
      <c r="F35">
        <v>27.189</v>
      </c>
      <c r="G35">
        <v>0.31369999999999998</v>
      </c>
      <c r="H35">
        <v>0.66700000000000004</v>
      </c>
      <c r="I35">
        <f t="shared" si="0"/>
        <v>58.421555754106237</v>
      </c>
      <c r="J35">
        <f t="shared" si="1"/>
        <v>32.910751537045272</v>
      </c>
      <c r="Q35">
        <v>50</v>
      </c>
      <c r="R35">
        <v>2</v>
      </c>
    </row>
    <row r="36" spans="3:18" x14ac:dyDescent="0.3">
      <c r="C36">
        <v>48.961980912344522</v>
      </c>
      <c r="D36">
        <v>50</v>
      </c>
      <c r="E36">
        <v>3</v>
      </c>
      <c r="F36">
        <v>27.189</v>
      </c>
      <c r="G36">
        <v>0.31369999999999998</v>
      </c>
      <c r="H36">
        <v>0.66700000000000004</v>
      </c>
      <c r="I36">
        <f t="shared" si="0"/>
        <v>44.577965952136026</v>
      </c>
      <c r="J36">
        <f t="shared" si="1"/>
        <v>19.219587171331902</v>
      </c>
      <c r="Q36">
        <v>50</v>
      </c>
      <c r="R36">
        <v>3</v>
      </c>
    </row>
    <row r="37" spans="3:18" x14ac:dyDescent="0.3">
      <c r="C37">
        <v>30.844115198006921</v>
      </c>
      <c r="D37">
        <v>50</v>
      </c>
      <c r="E37">
        <v>6</v>
      </c>
      <c r="F37">
        <v>27.189</v>
      </c>
      <c r="G37">
        <v>0.31369999999999998</v>
      </c>
      <c r="H37">
        <v>0.66700000000000004</v>
      </c>
      <c r="I37">
        <f t="shared" si="0"/>
        <v>28.075871179192475</v>
      </c>
      <c r="J37">
        <f t="shared" si="1"/>
        <v>7.6631749477019557</v>
      </c>
      <c r="Q37">
        <v>50</v>
      </c>
      <c r="R37">
        <v>6</v>
      </c>
    </row>
    <row r="38" spans="3:18" x14ac:dyDescent="0.3">
      <c r="C38">
        <v>19.430575001675638</v>
      </c>
      <c r="D38">
        <v>50</v>
      </c>
      <c r="E38">
        <v>12</v>
      </c>
      <c r="F38">
        <v>27.189</v>
      </c>
      <c r="G38">
        <v>0.31369999999999998</v>
      </c>
      <c r="H38">
        <v>0.66700000000000004</v>
      </c>
      <c r="I38">
        <f t="shared" si="0"/>
        <v>17.682604525225994</v>
      </c>
      <c r="J38">
        <f t="shared" si="1"/>
        <v>3.0554007865395976</v>
      </c>
      <c r="Q38">
        <v>50</v>
      </c>
      <c r="R38">
        <v>12</v>
      </c>
    </row>
    <row r="39" spans="3:18" x14ac:dyDescent="0.3">
      <c r="C39">
        <v>12.240495228086127</v>
      </c>
      <c r="D39">
        <v>50</v>
      </c>
      <c r="E39">
        <v>24</v>
      </c>
      <c r="F39">
        <v>27.189</v>
      </c>
      <c r="G39">
        <v>0.31369999999999998</v>
      </c>
      <c r="H39">
        <v>0.66700000000000004</v>
      </c>
      <c r="I39">
        <f t="shared" si="0"/>
        <v>11.136769391764105</v>
      </c>
      <c r="J39">
        <f t="shared" si="1"/>
        <v>1.2182107217647473</v>
      </c>
      <c r="Q39">
        <v>50</v>
      </c>
      <c r="R39">
        <v>24</v>
      </c>
    </row>
    <row r="40" spans="3:18" x14ac:dyDescent="0.3">
      <c r="C40">
        <v>380.66041966700578</v>
      </c>
      <c r="D40">
        <v>100</v>
      </c>
      <c r="E40">
        <v>0.16667000000000001</v>
      </c>
      <c r="F40">
        <v>27.189</v>
      </c>
      <c r="G40">
        <v>0.31369999999999998</v>
      </c>
      <c r="H40">
        <v>0.66700000000000004</v>
      </c>
      <c r="I40">
        <f t="shared" si="0"/>
        <v>380.90294044857291</v>
      </c>
      <c r="J40">
        <f t="shared" si="1"/>
        <v>5.8816329491928124E-2</v>
      </c>
      <c r="Q40">
        <v>100</v>
      </c>
      <c r="R40">
        <v>0.16667000000000001</v>
      </c>
    </row>
    <row r="41" spans="3:18" x14ac:dyDescent="0.3">
      <c r="C41">
        <v>239.80583382089458</v>
      </c>
      <c r="D41">
        <v>100</v>
      </c>
      <c r="E41">
        <v>0.33333333333333331</v>
      </c>
      <c r="F41">
        <v>27.189</v>
      </c>
      <c r="G41">
        <v>0.31369999999999998</v>
      </c>
      <c r="H41">
        <v>0.66700000000000004</v>
      </c>
      <c r="I41">
        <f t="shared" si="0"/>
        <v>239.90158185332481</v>
      </c>
      <c r="J41">
        <f t="shared" si="1"/>
        <v>9.1676857142616516E-3</v>
      </c>
      <c r="Q41">
        <v>100</v>
      </c>
      <c r="R41">
        <v>0.33333333333333331</v>
      </c>
    </row>
    <row r="42" spans="3:18" x14ac:dyDescent="0.3">
      <c r="C42">
        <v>183.00610228143685</v>
      </c>
      <c r="D42">
        <v>100</v>
      </c>
      <c r="E42">
        <v>0.5</v>
      </c>
      <c r="F42">
        <v>27.189</v>
      </c>
      <c r="G42">
        <v>0.31369999999999998</v>
      </c>
      <c r="H42">
        <v>0.66700000000000004</v>
      </c>
      <c r="I42">
        <f t="shared" si="0"/>
        <v>183.05442930573486</v>
      </c>
      <c r="J42">
        <f t="shared" si="1"/>
        <v>2.3355012774998749E-3</v>
      </c>
      <c r="Q42">
        <v>100</v>
      </c>
      <c r="R42">
        <v>0.5</v>
      </c>
    </row>
    <row r="43" spans="3:18" x14ac:dyDescent="0.3">
      <c r="C43">
        <v>115.28662026179842</v>
      </c>
      <c r="D43">
        <v>100</v>
      </c>
      <c r="E43">
        <v>1</v>
      </c>
      <c r="F43">
        <v>27.189</v>
      </c>
      <c r="G43">
        <v>0.31369999999999998</v>
      </c>
      <c r="H43">
        <v>0.66700000000000004</v>
      </c>
      <c r="I43">
        <f t="shared" si="0"/>
        <v>115.29042355783271</v>
      </c>
      <c r="J43">
        <f t="shared" si="1"/>
        <v>1.4465060724459335E-5</v>
      </c>
      <c r="Q43">
        <v>100</v>
      </c>
      <c r="R43">
        <v>1</v>
      </c>
    </row>
    <row r="44" spans="3:18" x14ac:dyDescent="0.3">
      <c r="C44">
        <v>72.626019819538243</v>
      </c>
      <c r="D44">
        <v>100</v>
      </c>
      <c r="E44">
        <v>2</v>
      </c>
      <c r="F44">
        <v>27.189</v>
      </c>
      <c r="G44">
        <v>0.31369999999999998</v>
      </c>
      <c r="H44">
        <v>0.66700000000000004</v>
      </c>
      <c r="I44">
        <f t="shared" si="0"/>
        <v>72.611636957140007</v>
      </c>
      <c r="J44">
        <f t="shared" si="1"/>
        <v>2.0686673076658613E-4</v>
      </c>
      <c r="Q44">
        <v>100</v>
      </c>
      <c r="R44">
        <v>2</v>
      </c>
    </row>
    <row r="45" spans="3:18" x14ac:dyDescent="0.3">
      <c r="C45">
        <v>55.424026178257343</v>
      </c>
      <c r="D45">
        <v>100</v>
      </c>
      <c r="E45">
        <v>3</v>
      </c>
      <c r="F45">
        <v>27.189</v>
      </c>
      <c r="G45">
        <v>0.31369999999999998</v>
      </c>
      <c r="H45">
        <v>0.66700000000000004</v>
      </c>
      <c r="I45">
        <f t="shared" si="0"/>
        <v>55.405561153286143</v>
      </c>
      <c r="J45">
        <f t="shared" si="1"/>
        <v>3.4095714718701314E-4</v>
      </c>
      <c r="Q45">
        <v>100</v>
      </c>
      <c r="R45">
        <v>3</v>
      </c>
    </row>
    <row r="46" spans="3:18" x14ac:dyDescent="0.3">
      <c r="C46">
        <v>34.914948625955454</v>
      </c>
      <c r="D46">
        <v>100</v>
      </c>
      <c r="E46">
        <v>6</v>
      </c>
      <c r="F46">
        <v>27.189</v>
      </c>
      <c r="G46">
        <v>0.31369999999999998</v>
      </c>
      <c r="H46">
        <v>0.66700000000000004</v>
      </c>
      <c r="I46">
        <f t="shared" si="0"/>
        <v>34.895252942244113</v>
      </c>
      <c r="J46">
        <f t="shared" si="1"/>
        <v>3.8791995685716156E-4</v>
      </c>
      <c r="Q46">
        <v>100</v>
      </c>
      <c r="R46">
        <v>6</v>
      </c>
    </row>
    <row r="47" spans="3:18" x14ac:dyDescent="0.3">
      <c r="C47">
        <v>21.995039364919673</v>
      </c>
      <c r="D47">
        <v>100</v>
      </c>
      <c r="E47">
        <v>12</v>
      </c>
      <c r="F47">
        <v>27.189</v>
      </c>
      <c r="G47">
        <v>0.31369999999999998</v>
      </c>
      <c r="H47">
        <v>0.66700000000000004</v>
      </c>
      <c r="I47">
        <f t="shared" si="0"/>
        <v>21.977553381949193</v>
      </c>
      <c r="J47">
        <f t="shared" si="1"/>
        <v>3.0575960044394322E-4</v>
      </c>
      <c r="Q47">
        <v>100</v>
      </c>
      <c r="R47">
        <v>12</v>
      </c>
    </row>
    <row r="48" spans="3:18" x14ac:dyDescent="0.3">
      <c r="C48">
        <v>13.856006544564332</v>
      </c>
      <c r="D48">
        <v>100</v>
      </c>
      <c r="E48">
        <v>24</v>
      </c>
      <c r="F48">
        <v>27.189</v>
      </c>
      <c r="G48">
        <v>0.31369999999999998</v>
      </c>
      <c r="H48">
        <v>0.66700000000000004</v>
      </c>
      <c r="I48">
        <f t="shared" si="0"/>
        <v>13.841792562898778</v>
      </c>
      <c r="J48">
        <f t="shared" si="1"/>
        <v>2.0203727478870491E-4</v>
      </c>
      <c r="Q48">
        <v>100</v>
      </c>
      <c r="R48">
        <v>24</v>
      </c>
    </row>
    <row r="49" spans="2:10" x14ac:dyDescent="0.3">
      <c r="B49" t="s">
        <v>51</v>
      </c>
      <c r="C49">
        <v>99.404798043508336</v>
      </c>
      <c r="D49">
        <v>2</v>
      </c>
      <c r="E49">
        <v>0.16667000000000001</v>
      </c>
      <c r="F49">
        <v>24.236000000000001</v>
      </c>
      <c r="G49">
        <v>0.31290000000000001</v>
      </c>
      <c r="H49">
        <v>0.66700000000000004</v>
      </c>
      <c r="I49">
        <f t="shared" si="0"/>
        <v>99.465923685963631</v>
      </c>
      <c r="J49">
        <f t="shared" si="1"/>
        <v>3.7363441655725426E-3</v>
      </c>
    </row>
    <row r="50" spans="2:10" x14ac:dyDescent="0.3">
      <c r="C50">
        <v>62.622351179757636</v>
      </c>
      <c r="D50">
        <v>2</v>
      </c>
      <c r="E50">
        <v>0.33333333333333331</v>
      </c>
      <c r="F50">
        <v>24.236000000000001</v>
      </c>
      <c r="G50">
        <v>0.31290000000000001</v>
      </c>
      <c r="H50">
        <v>0.66700000000000004</v>
      </c>
      <c r="I50">
        <f t="shared" si="0"/>
        <v>62.645965412247747</v>
      </c>
      <c r="J50">
        <f t="shared" si="1"/>
        <v>5.576319760970123E-4</v>
      </c>
    </row>
    <row r="51" spans="2:10" x14ac:dyDescent="0.3">
      <c r="C51">
        <v>47.789798198429963</v>
      </c>
      <c r="D51">
        <v>2</v>
      </c>
      <c r="E51">
        <v>0.5</v>
      </c>
      <c r="F51">
        <v>24.236000000000001</v>
      </c>
      <c r="G51">
        <v>0.31290000000000001</v>
      </c>
      <c r="H51">
        <v>0.66700000000000004</v>
      </c>
      <c r="I51">
        <f t="shared" si="0"/>
        <v>47.801358199701617</v>
      </c>
      <c r="J51">
        <f t="shared" si="1"/>
        <v>1.336336294006451E-4</v>
      </c>
    </row>
    <row r="52" spans="2:10" x14ac:dyDescent="0.3">
      <c r="C52">
        <v>30.105686360215021</v>
      </c>
      <c r="D52">
        <v>2</v>
      </c>
      <c r="E52">
        <v>1</v>
      </c>
      <c r="F52">
        <v>24.236000000000001</v>
      </c>
      <c r="G52">
        <v>0.31290000000000001</v>
      </c>
      <c r="H52">
        <v>0.66700000000000004</v>
      </c>
      <c r="I52">
        <f t="shared" si="0"/>
        <v>30.106011935274299</v>
      </c>
      <c r="J52">
        <f t="shared" si="1"/>
        <v>1.0599911922423063E-7</v>
      </c>
    </row>
    <row r="53" spans="2:10" x14ac:dyDescent="0.3">
      <c r="C53">
        <v>18.965393983383933</v>
      </c>
      <c r="D53">
        <v>2</v>
      </c>
      <c r="E53">
        <v>2</v>
      </c>
      <c r="F53">
        <v>24.236000000000001</v>
      </c>
      <c r="G53">
        <v>0.31290000000000001</v>
      </c>
      <c r="H53">
        <v>0.66700000000000004</v>
      </c>
      <c r="I53">
        <f t="shared" si="0"/>
        <v>18.961217605162869</v>
      </c>
      <c r="J53">
        <f t="shared" si="1"/>
        <v>1.7442135045381253E-5</v>
      </c>
    </row>
    <row r="54" spans="2:10" x14ac:dyDescent="0.3">
      <c r="C54">
        <v>14.473304405609909</v>
      </c>
      <c r="D54">
        <v>2</v>
      </c>
      <c r="E54">
        <v>3</v>
      </c>
      <c r="F54">
        <v>24.236000000000001</v>
      </c>
      <c r="G54">
        <v>0.31290000000000001</v>
      </c>
      <c r="H54">
        <v>0.66700000000000004</v>
      </c>
      <c r="I54">
        <f t="shared" si="0"/>
        <v>14.468161655461953</v>
      </c>
      <c r="J54">
        <f t="shared" si="1"/>
        <v>2.6447879084296425E-5</v>
      </c>
    </row>
    <row r="55" spans="2:10" x14ac:dyDescent="0.3">
      <c r="C55">
        <v>9.1176104410820624</v>
      </c>
      <c r="D55">
        <v>2</v>
      </c>
      <c r="E55">
        <v>6</v>
      </c>
      <c r="F55">
        <v>24.236000000000001</v>
      </c>
      <c r="G55">
        <v>0.31290000000000001</v>
      </c>
      <c r="H55">
        <v>0.66700000000000004</v>
      </c>
      <c r="I55">
        <f t="shared" si="0"/>
        <v>9.1122650879726361</v>
      </c>
      <c r="J55">
        <f t="shared" si="1"/>
        <v>2.8572799864453399E-5</v>
      </c>
    </row>
    <row r="56" spans="2:10" x14ac:dyDescent="0.3">
      <c r="C56">
        <v>5.7437346597302836</v>
      </c>
      <c r="D56">
        <v>2</v>
      </c>
      <c r="E56">
        <v>12</v>
      </c>
      <c r="F56">
        <v>24.236000000000001</v>
      </c>
      <c r="G56">
        <v>0.31290000000000001</v>
      </c>
      <c r="H56">
        <v>0.66700000000000004</v>
      </c>
      <c r="I56">
        <f t="shared" si="0"/>
        <v>5.7390411450191792</v>
      </c>
      <c r="J56">
        <f t="shared" si="1"/>
        <v>2.2029080343354008E-5</v>
      </c>
    </row>
    <row r="57" spans="2:10" x14ac:dyDescent="0.3">
      <c r="C57">
        <v>3.6183261014024759</v>
      </c>
      <c r="D57">
        <v>2</v>
      </c>
      <c r="E57">
        <v>24</v>
      </c>
      <c r="F57">
        <v>24.236000000000001</v>
      </c>
      <c r="G57">
        <v>0.31290000000000001</v>
      </c>
      <c r="H57">
        <v>0.66700000000000004</v>
      </c>
      <c r="I57">
        <f t="shared" si="0"/>
        <v>3.614534141208904</v>
      </c>
      <c r="J57">
        <f t="shared" si="1"/>
        <v>1.4378962109633567E-5</v>
      </c>
    </row>
    <row r="58" spans="2:10" x14ac:dyDescent="0.3">
      <c r="C58">
        <v>205.61208027539865</v>
      </c>
      <c r="D58">
        <v>10</v>
      </c>
      <c r="E58">
        <v>0.16667000000000001</v>
      </c>
      <c r="F58">
        <v>24.236000000000001</v>
      </c>
      <c r="G58">
        <v>0.31290000000000001</v>
      </c>
      <c r="H58">
        <v>0.66700000000000004</v>
      </c>
      <c r="I58">
        <f t="shared" si="0"/>
        <v>164.58188586908923</v>
      </c>
      <c r="J58">
        <f t="shared" si="1"/>
        <v>1683.4768530195447</v>
      </c>
    </row>
    <row r="59" spans="2:10" x14ac:dyDescent="0.3">
      <c r="C59">
        <v>129.5300845757051</v>
      </c>
      <c r="D59">
        <v>10</v>
      </c>
      <c r="E59">
        <v>0.33333333333333331</v>
      </c>
      <c r="F59">
        <v>24.236000000000001</v>
      </c>
      <c r="G59">
        <v>0.31290000000000001</v>
      </c>
      <c r="H59">
        <v>0.66700000000000004</v>
      </c>
      <c r="I59">
        <f t="shared" si="0"/>
        <v>103.65752156678002</v>
      </c>
      <c r="J59">
        <f t="shared" si="1"/>
        <v>669.38951665079856</v>
      </c>
    </row>
    <row r="60" spans="2:10" x14ac:dyDescent="0.3">
      <c r="C60">
        <v>98.849955101964866</v>
      </c>
      <c r="D60">
        <v>10</v>
      </c>
      <c r="E60">
        <v>0.5</v>
      </c>
      <c r="F60">
        <v>24.236000000000001</v>
      </c>
      <c r="G60">
        <v>0.31290000000000001</v>
      </c>
      <c r="H60">
        <v>0.66700000000000004</v>
      </c>
      <c r="I60">
        <f t="shared" si="0"/>
        <v>79.09480340673646</v>
      </c>
      <c r="J60">
        <f t="shared" si="1"/>
        <v>390.26601850148575</v>
      </c>
    </row>
    <row r="61" spans="2:10" x14ac:dyDescent="0.3">
      <c r="C61">
        <v>62.271569607064308</v>
      </c>
      <c r="D61">
        <v>10</v>
      </c>
      <c r="E61">
        <v>1</v>
      </c>
      <c r="F61">
        <v>24.236000000000001</v>
      </c>
      <c r="G61">
        <v>0.31290000000000001</v>
      </c>
      <c r="H61">
        <v>0.66700000000000004</v>
      </c>
      <c r="I61">
        <f t="shared" si="0"/>
        <v>49.815092814585469</v>
      </c>
      <c r="J61">
        <f t="shared" si="1"/>
        <v>155.16381408156388</v>
      </c>
    </row>
    <row r="62" spans="2:10" x14ac:dyDescent="0.3">
      <c r="C62">
        <v>39.22863067896705</v>
      </c>
      <c r="D62">
        <v>10</v>
      </c>
      <c r="E62">
        <v>2</v>
      </c>
      <c r="F62">
        <v>24.236000000000001</v>
      </c>
      <c r="G62">
        <v>0.31290000000000001</v>
      </c>
      <c r="H62">
        <v>0.66700000000000004</v>
      </c>
      <c r="I62">
        <f t="shared" si="0"/>
        <v>31.374292181557067</v>
      </c>
      <c r="J62">
        <f t="shared" si="1"/>
        <v>61.69063323189652</v>
      </c>
    </row>
    <row r="63" spans="2:10" x14ac:dyDescent="0.3">
      <c r="C63">
        <v>29.937048169385463</v>
      </c>
      <c r="D63">
        <v>10</v>
      </c>
      <c r="E63">
        <v>3</v>
      </c>
      <c r="F63">
        <v>24.236000000000001</v>
      </c>
      <c r="G63">
        <v>0.31290000000000001</v>
      </c>
      <c r="H63">
        <v>0.66700000000000004</v>
      </c>
      <c r="I63">
        <f t="shared" si="0"/>
        <v>23.939830266220117</v>
      </c>
      <c r="J63">
        <f t="shared" si="1"/>
        <v>35.966622578046952</v>
      </c>
    </row>
    <row r="64" spans="2:10" x14ac:dyDescent="0.3">
      <c r="C64">
        <v>18.859158580162749</v>
      </c>
      <c r="D64">
        <v>10</v>
      </c>
      <c r="E64">
        <v>6</v>
      </c>
      <c r="F64">
        <v>24.236000000000001</v>
      </c>
      <c r="G64">
        <v>0.31290000000000001</v>
      </c>
      <c r="H64">
        <v>0.66700000000000004</v>
      </c>
      <c r="I64">
        <f t="shared" si="0"/>
        <v>15.077663959091494</v>
      </c>
      <c r="J64">
        <f t="shared" si="1"/>
        <v>14.299701569190836</v>
      </c>
    </row>
    <row r="65" spans="3:10" x14ac:dyDescent="0.3">
      <c r="C65">
        <v>11.880525439226288</v>
      </c>
      <c r="D65">
        <v>10</v>
      </c>
      <c r="E65">
        <v>12</v>
      </c>
      <c r="F65">
        <v>24.236000000000001</v>
      </c>
      <c r="G65">
        <v>0.31290000000000001</v>
      </c>
      <c r="H65">
        <v>0.66700000000000004</v>
      </c>
      <c r="I65">
        <f t="shared" si="0"/>
        <v>9.4961387752220219</v>
      </c>
      <c r="J65">
        <f t="shared" si="1"/>
        <v>5.6852997634813924</v>
      </c>
    </row>
    <row r="66" spans="3:10" x14ac:dyDescent="0.3">
      <c r="C66">
        <v>7.4842620423463648</v>
      </c>
      <c r="D66">
        <v>10</v>
      </c>
      <c r="E66">
        <v>24</v>
      </c>
      <c r="F66">
        <v>24.236000000000001</v>
      </c>
      <c r="G66">
        <v>0.31290000000000001</v>
      </c>
      <c r="H66">
        <v>0.66700000000000004</v>
      </c>
      <c r="I66">
        <f t="shared" si="0"/>
        <v>5.9808105475053184</v>
      </c>
      <c r="J66">
        <f t="shared" si="1"/>
        <v>2.260366397339777</v>
      </c>
    </row>
    <row r="67" spans="3:10" x14ac:dyDescent="0.3">
      <c r="C67">
        <v>259.0675027414909</v>
      </c>
      <c r="D67">
        <v>25</v>
      </c>
      <c r="E67">
        <v>0.16667000000000001</v>
      </c>
      <c r="F67">
        <v>24.236000000000001</v>
      </c>
      <c r="G67">
        <v>0.31290000000000001</v>
      </c>
      <c r="H67">
        <v>0.66700000000000004</v>
      </c>
      <c r="I67">
        <f t="shared" si="0"/>
        <v>219.22872754222706</v>
      </c>
      <c r="J67">
        <f t="shared" si="1"/>
        <v>1587.1280093774792</v>
      </c>
    </row>
    <row r="68" spans="3:10" x14ac:dyDescent="0.3">
      <c r="C68">
        <v>163.20556406985153</v>
      </c>
      <c r="D68">
        <v>25</v>
      </c>
      <c r="E68">
        <v>0.33333333333333331</v>
      </c>
      <c r="F68">
        <v>24.236000000000001</v>
      </c>
      <c r="G68">
        <v>0.31290000000000001</v>
      </c>
      <c r="H68">
        <v>0.66700000000000004</v>
      </c>
      <c r="I68">
        <f t="shared" si="0"/>
        <v>138.07538073382935</v>
      </c>
      <c r="J68">
        <f t="shared" si="1"/>
        <v>631.52611450208713</v>
      </c>
    </row>
    <row r="69" spans="3:10" x14ac:dyDescent="0.3">
      <c r="C69">
        <v>124.54915576980628</v>
      </c>
      <c r="D69">
        <v>25</v>
      </c>
      <c r="E69">
        <v>0.5</v>
      </c>
      <c r="F69">
        <v>24.236000000000001</v>
      </c>
      <c r="G69">
        <v>0.31290000000000001</v>
      </c>
      <c r="H69">
        <v>0.66700000000000004</v>
      </c>
      <c r="I69">
        <f t="shared" ref="I69:I132" si="2">F69*(D69^G69)/(E69^H69)</f>
        <v>105.35699609040695</v>
      </c>
      <c r="J69">
        <f t="shared" ref="J69:J132" si="3">(C69-I69)^2</f>
        <v>368.3389931595612</v>
      </c>
    </row>
    <row r="70" spans="3:10" x14ac:dyDescent="0.3">
      <c r="C70">
        <v>78.461051550507165</v>
      </c>
      <c r="D70">
        <v>25</v>
      </c>
      <c r="E70">
        <v>1</v>
      </c>
      <c r="F70">
        <v>24.236000000000001</v>
      </c>
      <c r="G70">
        <v>0.31290000000000001</v>
      </c>
      <c r="H70">
        <v>0.66700000000000004</v>
      </c>
      <c r="I70">
        <f t="shared" si="2"/>
        <v>66.355415436338774</v>
      </c>
      <c r="J70">
        <f t="shared" si="3"/>
        <v>146.54642572865797</v>
      </c>
    </row>
    <row r="71" spans="3:10" x14ac:dyDescent="0.3">
      <c r="C71">
        <v>49.427365222685367</v>
      </c>
      <c r="D71">
        <v>25</v>
      </c>
      <c r="E71">
        <v>2</v>
      </c>
      <c r="F71">
        <v>24.236000000000001</v>
      </c>
      <c r="G71">
        <v>0.31290000000000001</v>
      </c>
      <c r="H71">
        <v>0.66700000000000004</v>
      </c>
      <c r="I71">
        <f t="shared" si="2"/>
        <v>41.791635307738382</v>
      </c>
      <c r="J71">
        <f t="shared" si="3"/>
        <v>58.304371334016295</v>
      </c>
    </row>
    <row r="72" spans="3:10" x14ac:dyDescent="0.3">
      <c r="C72">
        <v>37.720139294862136</v>
      </c>
      <c r="D72">
        <v>25</v>
      </c>
      <c r="E72">
        <v>3</v>
      </c>
      <c r="F72">
        <v>24.236000000000001</v>
      </c>
      <c r="G72">
        <v>0.31290000000000001</v>
      </c>
      <c r="H72">
        <v>0.66700000000000004</v>
      </c>
      <c r="I72">
        <f t="shared" si="2"/>
        <v>31.888676564411846</v>
      </c>
      <c r="J72">
        <f t="shared" si="3"/>
        <v>34.005957576630756</v>
      </c>
    </row>
    <row r="73" spans="3:10" x14ac:dyDescent="0.3">
      <c r="C73">
        <v>23.762198751281762</v>
      </c>
      <c r="D73">
        <v>25</v>
      </c>
      <c r="E73">
        <v>6</v>
      </c>
      <c r="F73">
        <v>24.236000000000001</v>
      </c>
      <c r="G73">
        <v>0.31290000000000001</v>
      </c>
      <c r="H73">
        <v>0.66700000000000004</v>
      </c>
      <c r="I73">
        <f t="shared" si="2"/>
        <v>20.083966510689596</v>
      </c>
      <c r="J73">
        <f t="shared" si="3"/>
        <v>13.529392415731667</v>
      </c>
    </row>
    <row r="74" spans="3:10" x14ac:dyDescent="0.3">
      <c r="C74">
        <v>14.969247199262796</v>
      </c>
      <c r="D74">
        <v>25</v>
      </c>
      <c r="E74">
        <v>12</v>
      </c>
      <c r="F74">
        <v>24.236000000000001</v>
      </c>
      <c r="G74">
        <v>0.31290000000000001</v>
      </c>
      <c r="H74">
        <v>0.66700000000000004</v>
      </c>
      <c r="I74">
        <f t="shared" si="2"/>
        <v>12.649183166562089</v>
      </c>
      <c r="J74">
        <f t="shared" si="3"/>
        <v>5.3826971158314647</v>
      </c>
    </row>
    <row r="75" spans="3:10" x14ac:dyDescent="0.3">
      <c r="C75">
        <v>9.430034823715534</v>
      </c>
      <c r="D75">
        <v>25</v>
      </c>
      <c r="E75">
        <v>24</v>
      </c>
      <c r="F75">
        <v>24.236000000000001</v>
      </c>
      <c r="G75">
        <v>0.31290000000000001</v>
      </c>
      <c r="H75">
        <v>0.66700000000000004</v>
      </c>
      <c r="I75">
        <f t="shared" si="2"/>
        <v>7.9666451692237921</v>
      </c>
      <c r="J75">
        <f t="shared" si="3"/>
        <v>2.1415092808734597</v>
      </c>
    </row>
    <row r="76" spans="3:10" x14ac:dyDescent="0.3">
      <c r="C76">
        <v>298.72378880812971</v>
      </c>
      <c r="D76">
        <v>50</v>
      </c>
      <c r="E76">
        <v>0.16667000000000001</v>
      </c>
      <c r="F76">
        <v>24.236000000000001</v>
      </c>
      <c r="G76">
        <v>0.31290000000000001</v>
      </c>
      <c r="H76">
        <v>0.66700000000000004</v>
      </c>
      <c r="I76">
        <f t="shared" si="2"/>
        <v>272.32640237420719</v>
      </c>
      <c r="J76">
        <f t="shared" si="3"/>
        <v>696.82201054183668</v>
      </c>
    </row>
    <row r="77" spans="3:10" x14ac:dyDescent="0.3">
      <c r="C77">
        <v>188.18795849575275</v>
      </c>
      <c r="D77">
        <v>50</v>
      </c>
      <c r="E77">
        <v>0.33333333333333331</v>
      </c>
      <c r="F77">
        <v>24.236000000000001</v>
      </c>
      <c r="G77">
        <v>0.31290000000000001</v>
      </c>
      <c r="H77">
        <v>0.66700000000000004</v>
      </c>
      <c r="I77">
        <f t="shared" si="2"/>
        <v>171.51753838670612</v>
      </c>
      <c r="J77">
        <f t="shared" si="3"/>
        <v>277.90290661210628</v>
      </c>
    </row>
    <row r="78" spans="3:10" x14ac:dyDescent="0.3">
      <c r="C78">
        <v>143.61429091141571</v>
      </c>
      <c r="D78">
        <v>50</v>
      </c>
      <c r="E78">
        <v>0.5</v>
      </c>
      <c r="F78">
        <v>24.236000000000001</v>
      </c>
      <c r="G78">
        <v>0.31290000000000001</v>
      </c>
      <c r="H78">
        <v>0.66700000000000004</v>
      </c>
      <c r="I78">
        <f t="shared" si="2"/>
        <v>130.87468979049513</v>
      </c>
      <c r="J78">
        <f t="shared" si="3"/>
        <v>162.29743672016096</v>
      </c>
    </row>
    <row r="79" spans="3:10" x14ac:dyDescent="0.3">
      <c r="C79">
        <v>90.471334092509238</v>
      </c>
      <c r="D79">
        <v>50</v>
      </c>
      <c r="E79">
        <v>1</v>
      </c>
      <c r="F79">
        <v>24.236000000000001</v>
      </c>
      <c r="G79">
        <v>0.31290000000000001</v>
      </c>
      <c r="H79">
        <v>0.66700000000000004</v>
      </c>
      <c r="I79">
        <f t="shared" si="2"/>
        <v>82.426841438211738</v>
      </c>
      <c r="J79">
        <f t="shared" si="3"/>
        <v>64.713862065046428</v>
      </c>
    </row>
    <row r="80" spans="3:10" x14ac:dyDescent="0.3">
      <c r="C80">
        <v>56.993369117612019</v>
      </c>
      <c r="D80">
        <v>50</v>
      </c>
      <c r="E80">
        <v>2</v>
      </c>
      <c r="F80">
        <v>24.236000000000001</v>
      </c>
      <c r="G80">
        <v>0.31290000000000001</v>
      </c>
      <c r="H80">
        <v>0.66700000000000004</v>
      </c>
      <c r="I80">
        <f t="shared" si="2"/>
        <v>51.913660313971064</v>
      </c>
      <c r="J80">
        <f t="shared" si="3"/>
        <v>25.80344152978742</v>
      </c>
    </row>
    <row r="81" spans="2:10" x14ac:dyDescent="0.3">
      <c r="C81">
        <v>43.494080906686484</v>
      </c>
      <c r="D81">
        <v>50</v>
      </c>
      <c r="E81">
        <v>3</v>
      </c>
      <c r="F81">
        <v>24.236000000000001</v>
      </c>
      <c r="G81">
        <v>0.31290000000000001</v>
      </c>
      <c r="H81">
        <v>0.66700000000000004</v>
      </c>
      <c r="I81">
        <f t="shared" si="2"/>
        <v>39.612183415096752</v>
      </c>
      <c r="J81">
        <f t="shared" si="3"/>
        <v>15.06912813521066</v>
      </c>
    </row>
    <row r="82" spans="2:10" x14ac:dyDescent="0.3">
      <c r="C82">
        <v>27.399554040082478</v>
      </c>
      <c r="D82">
        <v>50</v>
      </c>
      <c r="E82">
        <v>6</v>
      </c>
      <c r="F82">
        <v>24.236000000000001</v>
      </c>
      <c r="G82">
        <v>0.31290000000000001</v>
      </c>
      <c r="H82">
        <v>0.66700000000000004</v>
      </c>
      <c r="I82">
        <f t="shared" si="2"/>
        <v>24.948346900415512</v>
      </c>
      <c r="J82">
        <f t="shared" si="3"/>
        <v>6.00841644155431</v>
      </c>
    </row>
    <row r="83" spans="2:10" x14ac:dyDescent="0.3">
      <c r="C83">
        <v>17.26063744641603</v>
      </c>
      <c r="D83">
        <v>50</v>
      </c>
      <c r="E83">
        <v>12</v>
      </c>
      <c r="F83">
        <v>24.236000000000001</v>
      </c>
      <c r="G83">
        <v>0.31290000000000001</v>
      </c>
      <c r="H83">
        <v>0.66700000000000004</v>
      </c>
      <c r="I83">
        <f t="shared" si="2"/>
        <v>15.712842852945577</v>
      </c>
      <c r="J83">
        <f t="shared" si="3"/>
        <v>2.3956681035763645</v>
      </c>
    </row>
    <row r="84" spans="2:10" x14ac:dyDescent="0.3">
      <c r="C84">
        <v>10.873520226671621</v>
      </c>
      <c r="D84">
        <v>50</v>
      </c>
      <c r="E84">
        <v>24</v>
      </c>
      <c r="F84">
        <v>24.236000000000001</v>
      </c>
      <c r="G84">
        <v>0.31290000000000001</v>
      </c>
      <c r="H84">
        <v>0.66700000000000004</v>
      </c>
      <c r="I84">
        <f t="shared" si="2"/>
        <v>9.8961839638862372</v>
      </c>
      <c r="J84">
        <f t="shared" si="3"/>
        <v>0.95518617055530097</v>
      </c>
    </row>
    <row r="85" spans="2:10" x14ac:dyDescent="0.3">
      <c r="C85">
        <v>338.08725908333281</v>
      </c>
      <c r="D85">
        <v>100</v>
      </c>
      <c r="E85">
        <v>0.16667000000000001</v>
      </c>
      <c r="F85">
        <v>24.236000000000001</v>
      </c>
      <c r="G85">
        <v>0.31290000000000001</v>
      </c>
      <c r="H85">
        <v>0.66700000000000004</v>
      </c>
      <c r="I85">
        <f t="shared" si="2"/>
        <v>338.28444958607827</v>
      </c>
      <c r="J85">
        <f t="shared" si="3"/>
        <v>3.8884094373006002E-2</v>
      </c>
    </row>
    <row r="86" spans="2:10" x14ac:dyDescent="0.3">
      <c r="C86">
        <v>212.98588684272042</v>
      </c>
      <c r="D86">
        <v>100</v>
      </c>
      <c r="E86">
        <v>0.33333333333333331</v>
      </c>
      <c r="F86">
        <v>24.236000000000001</v>
      </c>
      <c r="G86">
        <v>0.31290000000000001</v>
      </c>
      <c r="H86">
        <v>0.66700000000000004</v>
      </c>
      <c r="I86">
        <f t="shared" si="2"/>
        <v>213.05945939012386</v>
      </c>
      <c r="J86">
        <f t="shared" si="3"/>
        <v>5.4129197314319961E-3</v>
      </c>
    </row>
    <row r="87" spans="2:10" x14ac:dyDescent="0.3">
      <c r="C87">
        <v>162.53865208780965</v>
      </c>
      <c r="D87">
        <v>100</v>
      </c>
      <c r="E87">
        <v>0.5</v>
      </c>
      <c r="F87">
        <v>24.236000000000001</v>
      </c>
      <c r="G87">
        <v>0.31290000000000001</v>
      </c>
      <c r="H87">
        <v>0.66700000000000004</v>
      </c>
      <c r="I87">
        <f t="shared" si="2"/>
        <v>162.57282442886481</v>
      </c>
      <c r="J87">
        <f t="shared" si="3"/>
        <v>1.1677488931897476E-3</v>
      </c>
    </row>
    <row r="88" spans="2:10" x14ac:dyDescent="0.3">
      <c r="C88">
        <v>102.39293459348525</v>
      </c>
      <c r="D88">
        <v>100</v>
      </c>
      <c r="E88">
        <v>1</v>
      </c>
      <c r="F88">
        <v>24.236000000000001</v>
      </c>
      <c r="G88">
        <v>0.31290000000000001</v>
      </c>
      <c r="H88">
        <v>0.66700000000000004</v>
      </c>
      <c r="I88">
        <f t="shared" si="2"/>
        <v>102.39080178766153</v>
      </c>
      <c r="J88">
        <f t="shared" si="3"/>
        <v>4.5488606816948802E-6</v>
      </c>
    </row>
    <row r="89" spans="2:10" x14ac:dyDescent="0.3">
      <c r="C89">
        <v>64.503506827420495</v>
      </c>
      <c r="D89">
        <v>100</v>
      </c>
      <c r="E89">
        <v>2</v>
      </c>
      <c r="F89">
        <v>24.236000000000001</v>
      </c>
      <c r="G89">
        <v>0.31290000000000001</v>
      </c>
      <c r="H89">
        <v>0.66700000000000004</v>
      </c>
      <c r="I89">
        <f t="shared" si="2"/>
        <v>64.487261801295119</v>
      </c>
      <c r="J89">
        <f t="shared" si="3"/>
        <v>2.6390087381412475E-4</v>
      </c>
    </row>
    <row r="90" spans="2:10" x14ac:dyDescent="0.3">
      <c r="C90">
        <v>49.225388639989568</v>
      </c>
      <c r="D90">
        <v>100</v>
      </c>
      <c r="E90">
        <v>3</v>
      </c>
      <c r="F90">
        <v>24.236000000000001</v>
      </c>
      <c r="G90">
        <v>0.31290000000000001</v>
      </c>
      <c r="H90">
        <v>0.66700000000000004</v>
      </c>
      <c r="I90">
        <f t="shared" si="2"/>
        <v>49.206340430647693</v>
      </c>
      <c r="J90">
        <f t="shared" si="3"/>
        <v>3.6283427913189867E-4</v>
      </c>
    </row>
    <row r="91" spans="2:10" x14ac:dyDescent="0.3">
      <c r="C91">
        <v>31.010051668389384</v>
      </c>
      <c r="D91">
        <v>100</v>
      </c>
      <c r="E91">
        <v>6</v>
      </c>
      <c r="F91">
        <v>24.236000000000001</v>
      </c>
      <c r="G91">
        <v>0.31290000000000001</v>
      </c>
      <c r="H91">
        <v>0.66700000000000004</v>
      </c>
      <c r="I91">
        <f t="shared" si="2"/>
        <v>30.990890804970828</v>
      </c>
      <c r="J91">
        <f t="shared" si="3"/>
        <v>3.6713868694454246E-4</v>
      </c>
    </row>
    <row r="92" spans="2:10" x14ac:dyDescent="0.3">
      <c r="C92">
        <v>19.535108427665733</v>
      </c>
      <c r="D92">
        <v>100</v>
      </c>
      <c r="E92">
        <v>12</v>
      </c>
      <c r="F92">
        <v>24.236000000000001</v>
      </c>
      <c r="G92">
        <v>0.31290000000000001</v>
      </c>
      <c r="H92">
        <v>0.66700000000000004</v>
      </c>
      <c r="I92">
        <f t="shared" si="2"/>
        <v>19.518527581608723</v>
      </c>
      <c r="J92">
        <f t="shared" si="3"/>
        <v>2.7492445596628032E-4</v>
      </c>
    </row>
    <row r="93" spans="2:10" x14ac:dyDescent="0.3">
      <c r="C93">
        <v>12.306347159997392</v>
      </c>
      <c r="D93">
        <v>100</v>
      </c>
      <c r="E93">
        <v>24</v>
      </c>
      <c r="F93">
        <v>24.236000000000001</v>
      </c>
      <c r="G93">
        <v>0.31290000000000001</v>
      </c>
      <c r="H93">
        <v>0.66700000000000004</v>
      </c>
      <c r="I93">
        <f t="shared" si="2"/>
        <v>12.293061253112278</v>
      </c>
      <c r="J93">
        <f t="shared" si="3"/>
        <v>1.7651532175992833E-4</v>
      </c>
    </row>
    <row r="94" spans="2:10" x14ac:dyDescent="0.3">
      <c r="B94" t="s">
        <v>52</v>
      </c>
      <c r="C94">
        <v>111.64366679153716</v>
      </c>
      <c r="D94">
        <v>2</v>
      </c>
      <c r="E94">
        <v>0.16667000000000001</v>
      </c>
      <c r="F94">
        <v>27.148</v>
      </c>
      <c r="G94">
        <v>0.31669999999999998</v>
      </c>
      <c r="H94">
        <v>0.66700000000000004</v>
      </c>
      <c r="I94">
        <f t="shared" si="2"/>
        <v>111.71079196533388</v>
      </c>
      <c r="J94">
        <f t="shared" si="3"/>
        <v>4.5057889572405812E-3</v>
      </c>
    </row>
    <row r="95" spans="2:10" x14ac:dyDescent="0.3">
      <c r="C95">
        <v>70.332509561112204</v>
      </c>
      <c r="D95">
        <v>2</v>
      </c>
      <c r="E95">
        <v>0.33333333333333331</v>
      </c>
      <c r="F95">
        <v>27.148</v>
      </c>
      <c r="G95">
        <v>0.31669999999999998</v>
      </c>
      <c r="H95">
        <v>0.66700000000000004</v>
      </c>
      <c r="I95">
        <f t="shared" si="2"/>
        <v>70.358069882607253</v>
      </c>
      <c r="J95">
        <f t="shared" si="3"/>
        <v>6.5333003493030077E-4</v>
      </c>
    </row>
    <row r="96" spans="2:10" x14ac:dyDescent="0.3">
      <c r="C96">
        <v>53.673750272749047</v>
      </c>
      <c r="D96">
        <v>2</v>
      </c>
      <c r="E96">
        <v>0.5</v>
      </c>
      <c r="F96">
        <v>27.148</v>
      </c>
      <c r="G96">
        <v>0.31669999999999998</v>
      </c>
      <c r="H96">
        <v>0.66700000000000004</v>
      </c>
      <c r="I96">
        <f t="shared" si="2"/>
        <v>53.686000025160681</v>
      </c>
      <c r="J96">
        <f t="shared" si="3"/>
        <v>1.5005643414633453E-4</v>
      </c>
    </row>
    <row r="97" spans="3:10" x14ac:dyDescent="0.3">
      <c r="C97">
        <v>33.812343897718605</v>
      </c>
      <c r="D97">
        <v>2</v>
      </c>
      <c r="E97">
        <v>1</v>
      </c>
      <c r="F97">
        <v>27.148</v>
      </c>
      <c r="G97">
        <v>0.31669999999999998</v>
      </c>
      <c r="H97">
        <v>0.66700000000000004</v>
      </c>
      <c r="I97">
        <f t="shared" si="2"/>
        <v>33.812247567574616</v>
      </c>
      <c r="J97">
        <f t="shared" si="3"/>
        <v>9.2794966410524157E-9</v>
      </c>
    </row>
    <row r="98" spans="3:10" x14ac:dyDescent="0.3">
      <c r="C98">
        <v>21.30044191151006</v>
      </c>
      <c r="D98">
        <v>2</v>
      </c>
      <c r="E98">
        <v>2</v>
      </c>
      <c r="F98">
        <v>27.148</v>
      </c>
      <c r="G98">
        <v>0.31669999999999998</v>
      </c>
      <c r="H98">
        <v>0.66700000000000004</v>
      </c>
      <c r="I98">
        <f t="shared" si="2"/>
        <v>21.295460362760259</v>
      </c>
      <c r="J98">
        <f t="shared" si="3"/>
        <v>2.4815827946635624E-5</v>
      </c>
    </row>
    <row r="99" spans="3:10" x14ac:dyDescent="0.3">
      <c r="C99">
        <v>16.255279485856999</v>
      </c>
      <c r="D99">
        <v>2</v>
      </c>
      <c r="E99">
        <v>3</v>
      </c>
      <c r="F99">
        <v>27.148</v>
      </c>
      <c r="G99">
        <v>0.31669999999999998</v>
      </c>
      <c r="H99">
        <v>0.66700000000000004</v>
      </c>
      <c r="I99">
        <f t="shared" si="2"/>
        <v>16.249281532004833</v>
      </c>
      <c r="J99">
        <f t="shared" si="3"/>
        <v>3.5975450412712349E-5</v>
      </c>
    </row>
    <row r="100" spans="3:10" x14ac:dyDescent="0.3">
      <c r="C100">
        <v>10.240184398077767</v>
      </c>
      <c r="D100">
        <v>2</v>
      </c>
      <c r="E100">
        <v>6</v>
      </c>
      <c r="F100">
        <v>27.148</v>
      </c>
      <c r="G100">
        <v>0.31669999999999998</v>
      </c>
      <c r="H100">
        <v>0.66700000000000004</v>
      </c>
      <c r="I100">
        <f t="shared" si="2"/>
        <v>10.234041085159447</v>
      </c>
      <c r="J100">
        <f t="shared" si="3"/>
        <v>3.7740293612402018E-5</v>
      </c>
    </row>
    <row r="101" spans="3:10" x14ac:dyDescent="0.3">
      <c r="C101">
        <v>6.4509119389716219</v>
      </c>
      <c r="D101">
        <v>2</v>
      </c>
      <c r="E101">
        <v>12</v>
      </c>
      <c r="F101">
        <v>27.148</v>
      </c>
      <c r="G101">
        <v>0.31669999999999998</v>
      </c>
      <c r="H101">
        <v>0.66700000000000004</v>
      </c>
      <c r="I101">
        <f t="shared" si="2"/>
        <v>6.4455524834401272</v>
      </c>
      <c r="J101">
        <f t="shared" si="3"/>
        <v>2.8723763594068485E-5</v>
      </c>
    </row>
    <row r="102" spans="3:10" x14ac:dyDescent="0.3">
      <c r="C102">
        <v>4.0638198714642479</v>
      </c>
      <c r="D102">
        <v>2</v>
      </c>
      <c r="E102">
        <v>24</v>
      </c>
      <c r="F102">
        <v>27.148</v>
      </c>
      <c r="G102">
        <v>0.31669999999999998</v>
      </c>
      <c r="H102">
        <v>0.66700000000000004</v>
      </c>
      <c r="I102">
        <f t="shared" si="2"/>
        <v>4.0595055727327987</v>
      </c>
      <c r="J102">
        <f t="shared" si="3"/>
        <v>1.8613173544184902E-5</v>
      </c>
    </row>
    <row r="103" spans="3:10" x14ac:dyDescent="0.3">
      <c r="C103">
        <v>233.44011541762922</v>
      </c>
      <c r="D103">
        <v>10</v>
      </c>
      <c r="E103">
        <v>0.16667000000000001</v>
      </c>
      <c r="F103">
        <v>27.148</v>
      </c>
      <c r="G103">
        <v>0.31669999999999998</v>
      </c>
      <c r="H103">
        <v>0.66700000000000004</v>
      </c>
      <c r="I103">
        <f t="shared" si="2"/>
        <v>185.97686865342507</v>
      </c>
      <c r="J103">
        <f t="shared" si="3"/>
        <v>2252.7597933997349</v>
      </c>
    </row>
    <row r="104" spans="3:10" x14ac:dyDescent="0.3">
      <c r="C104">
        <v>147.06099881343297</v>
      </c>
      <c r="D104">
        <v>10</v>
      </c>
      <c r="E104">
        <v>0.33333333333333331</v>
      </c>
      <c r="F104">
        <v>27.148</v>
      </c>
      <c r="G104">
        <v>0.31669999999999998</v>
      </c>
      <c r="H104">
        <v>0.66700000000000004</v>
      </c>
      <c r="I104">
        <f t="shared" si="2"/>
        <v>117.13258218889618</v>
      </c>
      <c r="J104">
        <f t="shared" si="3"/>
        <v>895.71012165185039</v>
      </c>
    </row>
    <row r="105" spans="3:10" x14ac:dyDescent="0.3">
      <c r="C105">
        <v>112.22854657723687</v>
      </c>
      <c r="D105">
        <v>10</v>
      </c>
      <c r="E105">
        <v>0.5</v>
      </c>
      <c r="F105">
        <v>27.148</v>
      </c>
      <c r="G105">
        <v>0.31669999999999998</v>
      </c>
      <c r="H105">
        <v>0.66700000000000004</v>
      </c>
      <c r="I105">
        <f t="shared" si="2"/>
        <v>89.37680952351883</v>
      </c>
      <c r="J105">
        <f t="shared" si="3"/>
        <v>522.20188637227</v>
      </c>
    </row>
    <row r="106" spans="3:10" x14ac:dyDescent="0.3">
      <c r="C106">
        <v>70.699554115883984</v>
      </c>
      <c r="D106">
        <v>10</v>
      </c>
      <c r="E106">
        <v>1</v>
      </c>
      <c r="F106">
        <v>27.148</v>
      </c>
      <c r="G106">
        <v>0.31669999999999998</v>
      </c>
      <c r="H106">
        <v>0.66700000000000004</v>
      </c>
      <c r="I106">
        <f t="shared" si="2"/>
        <v>56.290854393936279</v>
      </c>
      <c r="J106">
        <f t="shared" si="3"/>
        <v>207.61062767725588</v>
      </c>
    </row>
    <row r="107" spans="3:10" x14ac:dyDescent="0.3">
      <c r="C107">
        <v>44.537928224391976</v>
      </c>
      <c r="D107">
        <v>10</v>
      </c>
      <c r="E107">
        <v>2</v>
      </c>
      <c r="F107">
        <v>27.148</v>
      </c>
      <c r="G107">
        <v>0.31669999999999998</v>
      </c>
      <c r="H107">
        <v>0.66700000000000004</v>
      </c>
      <c r="I107">
        <f t="shared" si="2"/>
        <v>35.452823895727967</v>
      </c>
      <c r="J107">
        <f t="shared" si="3"/>
        <v>82.539120662709522</v>
      </c>
    </row>
    <row r="108" spans="3:10" x14ac:dyDescent="0.3">
      <c r="C108">
        <v>33.988800514853033</v>
      </c>
      <c r="D108">
        <v>10</v>
      </c>
      <c r="E108">
        <v>3</v>
      </c>
      <c r="F108">
        <v>27.148</v>
      </c>
      <c r="G108">
        <v>0.31669999999999998</v>
      </c>
      <c r="H108">
        <v>0.66700000000000004</v>
      </c>
      <c r="I108">
        <f t="shared" si="2"/>
        <v>27.051911852240504</v>
      </c>
      <c r="J108">
        <f t="shared" si="3"/>
        <v>48.120424317482232</v>
      </c>
    </row>
    <row r="109" spans="3:10" x14ac:dyDescent="0.3">
      <c r="C109">
        <v>21.41160261467051</v>
      </c>
      <c r="D109">
        <v>10</v>
      </c>
      <c r="E109">
        <v>6</v>
      </c>
      <c r="F109">
        <v>27.148</v>
      </c>
      <c r="G109">
        <v>0.31669999999999998</v>
      </c>
      <c r="H109">
        <v>0.66700000000000004</v>
      </c>
      <c r="I109">
        <f t="shared" si="2"/>
        <v>17.037699591988257</v>
      </c>
      <c r="J109">
        <f t="shared" si="3"/>
        <v>19.131027651828948</v>
      </c>
    </row>
    <row r="110" spans="3:10" x14ac:dyDescent="0.3">
      <c r="C110">
        <v>13.488464423103736</v>
      </c>
      <c r="D110">
        <v>10</v>
      </c>
      <c r="E110">
        <v>12</v>
      </c>
      <c r="F110">
        <v>27.148</v>
      </c>
      <c r="G110">
        <v>0.31669999999999998</v>
      </c>
      <c r="H110">
        <v>0.66700000000000004</v>
      </c>
      <c r="I110">
        <f t="shared" si="2"/>
        <v>10.730598597702992</v>
      </c>
      <c r="J110">
        <f t="shared" si="3"/>
        <v>7.605823910913327</v>
      </c>
    </row>
    <row r="111" spans="3:10" x14ac:dyDescent="0.3">
      <c r="C111">
        <v>8.4972001287132546</v>
      </c>
      <c r="D111">
        <v>10</v>
      </c>
      <c r="E111">
        <v>24</v>
      </c>
      <c r="F111">
        <v>27.148</v>
      </c>
      <c r="G111">
        <v>0.31669999999999998</v>
      </c>
      <c r="H111">
        <v>0.66700000000000004</v>
      </c>
      <c r="I111">
        <f t="shared" si="2"/>
        <v>6.7582918482241059</v>
      </c>
      <c r="J111">
        <f t="shared" si="3"/>
        <v>3.0238020079537278</v>
      </c>
    </row>
    <row r="112" spans="3:10" x14ac:dyDescent="0.3">
      <c r="C112">
        <v>294.74175575112537</v>
      </c>
      <c r="D112">
        <v>25</v>
      </c>
      <c r="E112">
        <v>0.16667000000000001</v>
      </c>
      <c r="F112">
        <v>27.148</v>
      </c>
      <c r="G112">
        <v>0.31669999999999998</v>
      </c>
      <c r="H112">
        <v>0.66700000000000004</v>
      </c>
      <c r="I112">
        <f t="shared" si="2"/>
        <v>248.59164708317135</v>
      </c>
      <c r="J112">
        <f t="shared" si="3"/>
        <v>2129.8325300639644</v>
      </c>
    </row>
    <row r="113" spans="3:10" x14ac:dyDescent="0.3">
      <c r="C113">
        <v>185.67938469033169</v>
      </c>
      <c r="D113">
        <v>25</v>
      </c>
      <c r="E113">
        <v>0.33333333333333331</v>
      </c>
      <c r="F113">
        <v>27.148</v>
      </c>
      <c r="G113">
        <v>0.31669999999999998</v>
      </c>
      <c r="H113">
        <v>0.66700000000000004</v>
      </c>
      <c r="I113">
        <f t="shared" si="2"/>
        <v>156.56883430866594</v>
      </c>
      <c r="J113">
        <f t="shared" si="3"/>
        <v>847.42414352349977</v>
      </c>
    </row>
    <row r="114" spans="3:10" x14ac:dyDescent="0.3">
      <c r="C114">
        <v>141.69989080237445</v>
      </c>
      <c r="D114">
        <v>25</v>
      </c>
      <c r="E114">
        <v>0.5</v>
      </c>
      <c r="F114">
        <v>27.148</v>
      </c>
      <c r="G114">
        <v>0.31669999999999998</v>
      </c>
      <c r="H114">
        <v>0.66700000000000004</v>
      </c>
      <c r="I114">
        <f t="shared" si="2"/>
        <v>119.4682352238929</v>
      </c>
      <c r="J114">
        <f t="shared" si="3"/>
        <v>494.24650976022986</v>
      </c>
    </row>
    <row r="115" spans="3:10" x14ac:dyDescent="0.3">
      <c r="C115">
        <v>89.265337594858238</v>
      </c>
      <c r="D115">
        <v>25</v>
      </c>
      <c r="E115">
        <v>1</v>
      </c>
      <c r="F115">
        <v>27.148</v>
      </c>
      <c r="G115">
        <v>0.31669999999999998</v>
      </c>
      <c r="H115">
        <v>0.66700000000000004</v>
      </c>
      <c r="I115">
        <f t="shared" si="2"/>
        <v>75.242885369711701</v>
      </c>
      <c r="J115">
        <f t="shared" si="3"/>
        <v>196.62916640651707</v>
      </c>
    </row>
    <row r="116" spans="3:10" x14ac:dyDescent="0.3">
      <c r="C116">
        <v>56.233638930867059</v>
      </c>
      <c r="D116">
        <v>25</v>
      </c>
      <c r="E116">
        <v>2</v>
      </c>
      <c r="F116">
        <v>27.148</v>
      </c>
      <c r="G116">
        <v>0.31669999999999998</v>
      </c>
      <c r="H116">
        <v>0.66700000000000004</v>
      </c>
      <c r="I116">
        <f t="shared" si="2"/>
        <v>47.389097094717215</v>
      </c>
      <c r="J116">
        <f t="shared" si="3"/>
        <v>78.225920291404847</v>
      </c>
    </row>
    <row r="117" spans="3:10" x14ac:dyDescent="0.3">
      <c r="C117">
        <v>42.914298263176704</v>
      </c>
      <c r="D117">
        <v>25</v>
      </c>
      <c r="E117">
        <v>3</v>
      </c>
      <c r="F117">
        <v>27.148</v>
      </c>
      <c r="G117">
        <v>0.31669999999999998</v>
      </c>
      <c r="H117">
        <v>0.66700000000000004</v>
      </c>
      <c r="I117">
        <f t="shared" si="2"/>
        <v>36.15976208648452</v>
      </c>
      <c r="J117">
        <f t="shared" si="3"/>
        <v>45.623758962243471</v>
      </c>
    </row>
    <row r="118" spans="3:10" x14ac:dyDescent="0.3">
      <c r="C118">
        <v>27.034313861621659</v>
      </c>
      <c r="D118">
        <v>25</v>
      </c>
      <c r="E118">
        <v>6</v>
      </c>
      <c r="F118">
        <v>27.148</v>
      </c>
      <c r="G118">
        <v>0.31669999999999998</v>
      </c>
      <c r="H118">
        <v>0.66700000000000004</v>
      </c>
      <c r="I118">
        <f t="shared" si="2"/>
        <v>22.773960195950611</v>
      </c>
      <c r="J118">
        <f t="shared" si="3"/>
        <v>18.150613356596732</v>
      </c>
    </row>
    <row r="119" spans="3:10" x14ac:dyDescent="0.3">
      <c r="C119">
        <v>17.03055055186093</v>
      </c>
      <c r="D119">
        <v>25</v>
      </c>
      <c r="E119">
        <v>12</v>
      </c>
      <c r="F119">
        <v>27.148</v>
      </c>
      <c r="G119">
        <v>0.31669999999999998</v>
      </c>
      <c r="H119">
        <v>0.66700000000000004</v>
      </c>
      <c r="I119">
        <f t="shared" si="2"/>
        <v>14.343381512474069</v>
      </c>
      <c r="J119">
        <f t="shared" si="3"/>
        <v>7.2208774462393039</v>
      </c>
    </row>
    <row r="120" spans="3:10" x14ac:dyDescent="0.3">
      <c r="C120">
        <v>10.728574565794176</v>
      </c>
      <c r="D120">
        <v>25</v>
      </c>
      <c r="E120">
        <v>24</v>
      </c>
      <c r="F120">
        <v>27.148</v>
      </c>
      <c r="G120">
        <v>0.31669999999999998</v>
      </c>
      <c r="H120">
        <v>0.66700000000000004</v>
      </c>
      <c r="I120">
        <f t="shared" si="2"/>
        <v>9.0336766834678048</v>
      </c>
      <c r="J120">
        <f t="shared" si="3"/>
        <v>2.8726788315144174</v>
      </c>
    </row>
    <row r="121" spans="3:10" x14ac:dyDescent="0.3">
      <c r="C121">
        <v>340.2188144529128</v>
      </c>
      <c r="D121">
        <v>50</v>
      </c>
      <c r="E121">
        <v>0.16667000000000001</v>
      </c>
      <c r="F121">
        <v>27.148</v>
      </c>
      <c r="G121">
        <v>0.31669999999999998</v>
      </c>
      <c r="H121">
        <v>0.66700000000000004</v>
      </c>
      <c r="I121">
        <f t="shared" si="2"/>
        <v>309.61552653629462</v>
      </c>
      <c r="J121">
        <f t="shared" si="3"/>
        <v>936.56123130742776</v>
      </c>
    </row>
    <row r="122" spans="3:10" x14ac:dyDescent="0.3">
      <c r="C122">
        <v>214.32870943821055</v>
      </c>
      <c r="D122">
        <v>50</v>
      </c>
      <c r="E122">
        <v>0.33333333333333331</v>
      </c>
      <c r="F122">
        <v>27.148</v>
      </c>
      <c r="G122">
        <v>0.31669999999999998</v>
      </c>
      <c r="H122">
        <v>0.66700000000000004</v>
      </c>
      <c r="I122">
        <f t="shared" si="2"/>
        <v>195.00310103916246</v>
      </c>
      <c r="J122">
        <f t="shared" si="3"/>
        <v>373.47913999335822</v>
      </c>
    </row>
    <row r="123" spans="3:10" x14ac:dyDescent="0.3">
      <c r="C123">
        <v>163.56341752132948</v>
      </c>
      <c r="D123">
        <v>50</v>
      </c>
      <c r="E123">
        <v>0.5</v>
      </c>
      <c r="F123">
        <v>27.148</v>
      </c>
      <c r="G123">
        <v>0.31669999999999998</v>
      </c>
      <c r="H123">
        <v>0.66700000000000004</v>
      </c>
      <c r="I123">
        <f t="shared" si="2"/>
        <v>148.79510630070371</v>
      </c>
      <c r="J123">
        <f t="shared" si="3"/>
        <v>218.10301630926119</v>
      </c>
    </row>
    <row r="124" spans="3:10" x14ac:dyDescent="0.3">
      <c r="C124">
        <v>103.03849636393346</v>
      </c>
      <c r="D124">
        <v>50</v>
      </c>
      <c r="E124">
        <v>1</v>
      </c>
      <c r="F124">
        <v>27.148</v>
      </c>
      <c r="G124">
        <v>0.31669999999999998</v>
      </c>
      <c r="H124">
        <v>0.66700000000000004</v>
      </c>
      <c r="I124">
        <f t="shared" si="2"/>
        <v>93.71338838291328</v>
      </c>
      <c r="J124">
        <f t="shared" si="3"/>
        <v>86.957638857686291</v>
      </c>
    </row>
    <row r="125" spans="3:10" x14ac:dyDescent="0.3">
      <c r="C125">
        <v>64.910185259218082</v>
      </c>
      <c r="D125">
        <v>50</v>
      </c>
      <c r="E125">
        <v>2</v>
      </c>
      <c r="F125">
        <v>27.148</v>
      </c>
      <c r="G125">
        <v>0.31669999999999998</v>
      </c>
      <c r="H125">
        <v>0.66700000000000004</v>
      </c>
      <c r="I125">
        <f t="shared" si="2"/>
        <v>59.022096764785957</v>
      </c>
      <c r="J125">
        <f t="shared" si="3"/>
        <v>34.669586118263972</v>
      </c>
    </row>
    <row r="126" spans="3:10" x14ac:dyDescent="0.3">
      <c r="C126">
        <v>49.535742368668195</v>
      </c>
      <c r="D126">
        <v>50</v>
      </c>
      <c r="E126">
        <v>3</v>
      </c>
      <c r="F126">
        <v>27.148</v>
      </c>
      <c r="G126">
        <v>0.31669999999999998</v>
      </c>
      <c r="H126">
        <v>0.66700000000000004</v>
      </c>
      <c r="I126">
        <f t="shared" si="2"/>
        <v>45.036202580404186</v>
      </c>
      <c r="J126">
        <f t="shared" si="3"/>
        <v>20.245858306170923</v>
      </c>
    </row>
    <row r="127" spans="3:10" x14ac:dyDescent="0.3">
      <c r="C127">
        <v>31.205562266227187</v>
      </c>
      <c r="D127">
        <v>50</v>
      </c>
      <c r="E127">
        <v>6</v>
      </c>
      <c r="F127">
        <v>27.148</v>
      </c>
      <c r="G127">
        <v>0.31669999999999998</v>
      </c>
      <c r="H127">
        <v>0.66700000000000004</v>
      </c>
      <c r="I127">
        <f t="shared" si="2"/>
        <v>28.364475476630766</v>
      </c>
      <c r="J127">
        <f t="shared" si="3"/>
        <v>8.0717741460192975</v>
      </c>
    </row>
    <row r="128" spans="3:10" x14ac:dyDescent="0.3">
      <c r="C128">
        <v>19.658272386512383</v>
      </c>
      <c r="D128">
        <v>50</v>
      </c>
      <c r="E128">
        <v>12</v>
      </c>
      <c r="F128">
        <v>27.148</v>
      </c>
      <c r="G128">
        <v>0.31669999999999998</v>
      </c>
      <c r="H128">
        <v>0.66700000000000004</v>
      </c>
      <c r="I128">
        <f t="shared" si="2"/>
        <v>17.864371837923457</v>
      </c>
      <c r="J128">
        <f t="shared" si="3"/>
        <v>3.2180791782276499</v>
      </c>
    </row>
    <row r="129" spans="2:10" x14ac:dyDescent="0.3">
      <c r="C129">
        <v>12.383935592167047</v>
      </c>
      <c r="D129">
        <v>50</v>
      </c>
      <c r="E129">
        <v>24</v>
      </c>
      <c r="F129">
        <v>27.148</v>
      </c>
      <c r="G129">
        <v>0.31669999999999998</v>
      </c>
      <c r="H129">
        <v>0.66700000000000004</v>
      </c>
      <c r="I129">
        <f t="shared" si="2"/>
        <v>11.251249169988204</v>
      </c>
      <c r="J129">
        <f t="shared" si="3"/>
        <v>1.2829785309883073</v>
      </c>
    </row>
    <row r="130" spans="2:10" x14ac:dyDescent="0.3">
      <c r="C130">
        <v>385.36007769181816</v>
      </c>
      <c r="D130">
        <v>100</v>
      </c>
      <c r="E130">
        <v>0.16667000000000001</v>
      </c>
      <c r="F130">
        <v>27.148</v>
      </c>
      <c r="G130">
        <v>0.31669999999999998</v>
      </c>
      <c r="H130">
        <v>0.66700000000000004</v>
      </c>
      <c r="I130">
        <f t="shared" si="2"/>
        <v>385.61945019928413</v>
      </c>
      <c r="J130">
        <f t="shared" si="3"/>
        <v>6.7274097629184015E-2</v>
      </c>
    </row>
    <row r="131" spans="2:10" x14ac:dyDescent="0.3">
      <c r="C131">
        <v>242.76649206925953</v>
      </c>
      <c r="D131">
        <v>100</v>
      </c>
      <c r="E131">
        <v>0.33333333333333331</v>
      </c>
      <c r="F131">
        <v>27.148</v>
      </c>
      <c r="G131">
        <v>0.31669999999999998</v>
      </c>
      <c r="H131">
        <v>0.66700000000000004</v>
      </c>
      <c r="I131">
        <f t="shared" si="2"/>
        <v>242.87215002139862</v>
      </c>
      <c r="J131">
        <f t="shared" si="3"/>
        <v>1.1163602850227761E-2</v>
      </c>
    </row>
    <row r="132" spans="2:10" x14ac:dyDescent="0.3">
      <c r="C132">
        <v>185.26550739092781</v>
      </c>
      <c r="D132">
        <v>100</v>
      </c>
      <c r="E132">
        <v>0.5</v>
      </c>
      <c r="F132">
        <v>27.148</v>
      </c>
      <c r="G132">
        <v>0.31669999999999998</v>
      </c>
      <c r="H132">
        <v>0.66700000000000004</v>
      </c>
      <c r="I132">
        <f t="shared" si="2"/>
        <v>185.32109072797175</v>
      </c>
      <c r="J132">
        <f t="shared" si="3"/>
        <v>3.0895073569404087E-3</v>
      </c>
    </row>
    <row r="133" spans="2:10" x14ac:dyDescent="0.3">
      <c r="C133">
        <v>116.70995629064207</v>
      </c>
      <c r="D133">
        <v>100</v>
      </c>
      <c r="E133">
        <v>1</v>
      </c>
      <c r="F133">
        <v>27.148</v>
      </c>
      <c r="G133">
        <v>0.31669999999999998</v>
      </c>
      <c r="H133">
        <v>0.66700000000000004</v>
      </c>
      <c r="I133">
        <f t="shared" ref="I133:I196" si="4">F133*(D133^G133)/(E133^H133)</f>
        <v>116.71800089875261</v>
      </c>
      <c r="J133">
        <f t="shared" ref="J133:J196" si="5">(C133-I133)^2</f>
        <v>6.4715719652131608E-5</v>
      </c>
    </row>
    <row r="134" spans="2:10" x14ac:dyDescent="0.3">
      <c r="C134">
        <v>73.522665331445282</v>
      </c>
      <c r="D134">
        <v>100</v>
      </c>
      <c r="E134">
        <v>2</v>
      </c>
      <c r="F134">
        <v>27.148</v>
      </c>
      <c r="G134">
        <v>0.31669999999999998</v>
      </c>
      <c r="H134">
        <v>0.66700000000000004</v>
      </c>
      <c r="I134">
        <f t="shared" si="4"/>
        <v>73.510746565798144</v>
      </c>
      <c r="J134">
        <f t="shared" si="5"/>
        <v>1.4205697455140238E-4</v>
      </c>
    </row>
    <row r="135" spans="2:10" x14ac:dyDescent="0.3">
      <c r="C135">
        <v>56.108294770258347</v>
      </c>
      <c r="D135">
        <v>100</v>
      </c>
      <c r="E135">
        <v>3</v>
      </c>
      <c r="F135">
        <v>27.148</v>
      </c>
      <c r="G135">
        <v>0.31669999999999998</v>
      </c>
      <c r="H135">
        <v>0.66700000000000004</v>
      </c>
      <c r="I135">
        <f t="shared" si="4"/>
        <v>56.091617472818236</v>
      </c>
      <c r="J135">
        <f t="shared" si="5"/>
        <v>2.7813224990594159E-4</v>
      </c>
    </row>
    <row r="136" spans="2:10" x14ac:dyDescent="0.3">
      <c r="C136">
        <v>35.346010827377448</v>
      </c>
      <c r="D136">
        <v>100</v>
      </c>
      <c r="E136">
        <v>6</v>
      </c>
      <c r="F136">
        <v>27.148</v>
      </c>
      <c r="G136">
        <v>0.31669999999999998</v>
      </c>
      <c r="H136">
        <v>0.66700000000000004</v>
      </c>
      <c r="I136">
        <f t="shared" si="4"/>
        <v>35.327341496251613</v>
      </c>
      <c r="J136">
        <f t="shared" si="5"/>
        <v>3.4854392468608062E-4</v>
      </c>
    </row>
    <row r="137" spans="2:10" x14ac:dyDescent="0.3">
      <c r="C137">
        <v>22.266591535612463</v>
      </c>
      <c r="D137">
        <v>100</v>
      </c>
      <c r="E137">
        <v>12</v>
      </c>
      <c r="F137">
        <v>27.148</v>
      </c>
      <c r="G137">
        <v>0.31669999999999998</v>
      </c>
      <c r="H137">
        <v>0.66700000000000004</v>
      </c>
      <c r="I137">
        <f t="shared" si="4"/>
        <v>22.249689230259175</v>
      </c>
      <c r="J137">
        <f t="shared" si="5"/>
        <v>2.8568792625577186E-4</v>
      </c>
    </row>
    <row r="138" spans="2:10" x14ac:dyDescent="0.3">
      <c r="C138">
        <v>14.027073692564585</v>
      </c>
      <c r="D138">
        <v>100</v>
      </c>
      <c r="E138">
        <v>24</v>
      </c>
      <c r="F138">
        <v>27.148</v>
      </c>
      <c r="G138">
        <v>0.31669999999999998</v>
      </c>
      <c r="H138">
        <v>0.66700000000000004</v>
      </c>
      <c r="I138">
        <f t="shared" si="4"/>
        <v>14.013187799473615</v>
      </c>
      <c r="J138">
        <f t="shared" si="5"/>
        <v>1.9281802693385433E-4</v>
      </c>
    </row>
    <row r="139" spans="2:10" x14ac:dyDescent="0.3">
      <c r="B139" t="s">
        <v>53</v>
      </c>
      <c r="C139">
        <v>111.64366679153716</v>
      </c>
      <c r="D139">
        <v>2</v>
      </c>
      <c r="E139">
        <v>0.16667000000000001</v>
      </c>
      <c r="F139">
        <v>27.148</v>
      </c>
      <c r="G139">
        <v>0.31669999999999998</v>
      </c>
      <c r="H139">
        <v>0.66700000000000004</v>
      </c>
      <c r="I139">
        <f t="shared" si="4"/>
        <v>111.71079196533388</v>
      </c>
      <c r="J139">
        <f t="shared" si="5"/>
        <v>4.5057889572405812E-3</v>
      </c>
    </row>
    <row r="140" spans="2:10" x14ac:dyDescent="0.3">
      <c r="C140">
        <v>70.332509561112204</v>
      </c>
      <c r="D140">
        <v>2</v>
      </c>
      <c r="E140">
        <v>0.33333333333333331</v>
      </c>
      <c r="F140">
        <v>27.148</v>
      </c>
      <c r="G140">
        <v>0.31669999999999998</v>
      </c>
      <c r="H140">
        <v>0.66700000000000004</v>
      </c>
      <c r="I140">
        <f t="shared" si="4"/>
        <v>70.358069882607253</v>
      </c>
      <c r="J140">
        <f t="shared" si="5"/>
        <v>6.5333003493030077E-4</v>
      </c>
    </row>
    <row r="141" spans="2:10" x14ac:dyDescent="0.3">
      <c r="C141">
        <v>53.673750272749047</v>
      </c>
      <c r="D141">
        <v>2</v>
      </c>
      <c r="E141">
        <v>0.5</v>
      </c>
      <c r="F141">
        <v>27.148</v>
      </c>
      <c r="G141">
        <v>0.31669999999999998</v>
      </c>
      <c r="H141">
        <v>0.66700000000000004</v>
      </c>
      <c r="I141">
        <f t="shared" si="4"/>
        <v>53.686000025160681</v>
      </c>
      <c r="J141">
        <f t="shared" si="5"/>
        <v>1.5005643414633453E-4</v>
      </c>
    </row>
    <row r="142" spans="2:10" x14ac:dyDescent="0.3">
      <c r="C142">
        <v>33.812343897718605</v>
      </c>
      <c r="D142">
        <v>2</v>
      </c>
      <c r="E142">
        <v>1</v>
      </c>
      <c r="F142">
        <v>27.148</v>
      </c>
      <c r="G142">
        <v>0.31669999999999998</v>
      </c>
      <c r="H142">
        <v>0.66700000000000004</v>
      </c>
      <c r="I142">
        <f t="shared" si="4"/>
        <v>33.812247567574616</v>
      </c>
      <c r="J142">
        <f t="shared" si="5"/>
        <v>9.2794966410524157E-9</v>
      </c>
    </row>
    <row r="143" spans="2:10" x14ac:dyDescent="0.3">
      <c r="C143">
        <v>21.30044191151006</v>
      </c>
      <c r="D143">
        <v>2</v>
      </c>
      <c r="E143">
        <v>2</v>
      </c>
      <c r="F143">
        <v>27.148</v>
      </c>
      <c r="G143">
        <v>0.31669999999999998</v>
      </c>
      <c r="H143">
        <v>0.66700000000000004</v>
      </c>
      <c r="I143">
        <f t="shared" si="4"/>
        <v>21.295460362760259</v>
      </c>
      <c r="J143">
        <f t="shared" si="5"/>
        <v>2.4815827946635624E-5</v>
      </c>
    </row>
    <row r="144" spans="2:10" x14ac:dyDescent="0.3">
      <c r="C144">
        <v>16.255279485856999</v>
      </c>
      <c r="D144">
        <v>2</v>
      </c>
      <c r="E144">
        <v>3</v>
      </c>
      <c r="F144">
        <v>27.148</v>
      </c>
      <c r="G144">
        <v>0.31669999999999998</v>
      </c>
      <c r="H144">
        <v>0.66700000000000004</v>
      </c>
      <c r="I144">
        <f t="shared" si="4"/>
        <v>16.249281532004833</v>
      </c>
      <c r="J144">
        <f t="shared" si="5"/>
        <v>3.5975450412712349E-5</v>
      </c>
    </row>
    <row r="145" spans="3:10" x14ac:dyDescent="0.3">
      <c r="C145">
        <v>10.240184398077767</v>
      </c>
      <c r="D145">
        <v>2</v>
      </c>
      <c r="E145">
        <v>6</v>
      </c>
      <c r="F145">
        <v>27.148</v>
      </c>
      <c r="G145">
        <v>0.31669999999999998</v>
      </c>
      <c r="H145">
        <v>0.66700000000000004</v>
      </c>
      <c r="I145">
        <f t="shared" si="4"/>
        <v>10.234041085159447</v>
      </c>
      <c r="J145">
        <f t="shared" si="5"/>
        <v>3.7740293612402018E-5</v>
      </c>
    </row>
    <row r="146" spans="3:10" x14ac:dyDescent="0.3">
      <c r="C146">
        <v>6.4509119389716219</v>
      </c>
      <c r="D146">
        <v>2</v>
      </c>
      <c r="E146">
        <v>12</v>
      </c>
      <c r="F146">
        <v>27.148</v>
      </c>
      <c r="G146">
        <v>0.31669999999999998</v>
      </c>
      <c r="H146">
        <v>0.66700000000000004</v>
      </c>
      <c r="I146">
        <f t="shared" si="4"/>
        <v>6.4455524834401272</v>
      </c>
      <c r="J146">
        <f t="shared" si="5"/>
        <v>2.8723763594068485E-5</v>
      </c>
    </row>
    <row r="147" spans="3:10" x14ac:dyDescent="0.3">
      <c r="C147">
        <v>4.0638198714642479</v>
      </c>
      <c r="D147">
        <v>2</v>
      </c>
      <c r="E147">
        <v>24</v>
      </c>
      <c r="F147">
        <v>27.148</v>
      </c>
      <c r="G147">
        <v>0.31669999999999998</v>
      </c>
      <c r="H147">
        <v>0.66700000000000004</v>
      </c>
      <c r="I147">
        <f t="shared" si="4"/>
        <v>4.0595055727327987</v>
      </c>
      <c r="J147">
        <f t="shared" si="5"/>
        <v>1.8613173544184902E-5</v>
      </c>
    </row>
    <row r="148" spans="3:10" x14ac:dyDescent="0.3">
      <c r="C148">
        <v>233.44011541762922</v>
      </c>
      <c r="D148">
        <v>10</v>
      </c>
      <c r="E148">
        <v>0.16667000000000001</v>
      </c>
      <c r="F148">
        <v>27.148</v>
      </c>
      <c r="G148">
        <v>0.31669999999999998</v>
      </c>
      <c r="H148">
        <v>0.66700000000000004</v>
      </c>
      <c r="I148">
        <f t="shared" si="4"/>
        <v>185.97686865342507</v>
      </c>
      <c r="J148">
        <f t="shared" si="5"/>
        <v>2252.7597933997349</v>
      </c>
    </row>
    <row r="149" spans="3:10" x14ac:dyDescent="0.3">
      <c r="C149">
        <v>147.06099881343297</v>
      </c>
      <c r="D149">
        <v>10</v>
      </c>
      <c r="E149">
        <v>0.33333333333333331</v>
      </c>
      <c r="F149">
        <v>27.148</v>
      </c>
      <c r="G149">
        <v>0.31669999999999998</v>
      </c>
      <c r="H149">
        <v>0.66700000000000004</v>
      </c>
      <c r="I149">
        <f t="shared" si="4"/>
        <v>117.13258218889618</v>
      </c>
      <c r="J149">
        <f t="shared" si="5"/>
        <v>895.71012165185039</v>
      </c>
    </row>
    <row r="150" spans="3:10" x14ac:dyDescent="0.3">
      <c r="C150">
        <v>112.22854657723687</v>
      </c>
      <c r="D150">
        <v>10</v>
      </c>
      <c r="E150">
        <v>0.5</v>
      </c>
      <c r="F150">
        <v>27.148</v>
      </c>
      <c r="G150">
        <v>0.31669999999999998</v>
      </c>
      <c r="H150">
        <v>0.66700000000000004</v>
      </c>
      <c r="I150">
        <f t="shared" si="4"/>
        <v>89.37680952351883</v>
      </c>
      <c r="J150">
        <f t="shared" si="5"/>
        <v>522.20188637227</v>
      </c>
    </row>
    <row r="151" spans="3:10" x14ac:dyDescent="0.3">
      <c r="C151">
        <v>70.699554115883984</v>
      </c>
      <c r="D151">
        <v>10</v>
      </c>
      <c r="E151">
        <v>1</v>
      </c>
      <c r="F151">
        <v>27.148</v>
      </c>
      <c r="G151">
        <v>0.31669999999999998</v>
      </c>
      <c r="H151">
        <v>0.66700000000000004</v>
      </c>
      <c r="I151">
        <f t="shared" si="4"/>
        <v>56.290854393936279</v>
      </c>
      <c r="J151">
        <f t="shared" si="5"/>
        <v>207.61062767725588</v>
      </c>
    </row>
    <row r="152" spans="3:10" x14ac:dyDescent="0.3">
      <c r="C152">
        <v>44.537928224391976</v>
      </c>
      <c r="D152">
        <v>10</v>
      </c>
      <c r="E152">
        <v>2</v>
      </c>
      <c r="F152">
        <v>27.148</v>
      </c>
      <c r="G152">
        <v>0.31669999999999998</v>
      </c>
      <c r="H152">
        <v>0.66700000000000004</v>
      </c>
      <c r="I152">
        <f t="shared" si="4"/>
        <v>35.452823895727967</v>
      </c>
      <c r="J152">
        <f t="shared" si="5"/>
        <v>82.539120662709522</v>
      </c>
    </row>
    <row r="153" spans="3:10" x14ac:dyDescent="0.3">
      <c r="C153">
        <v>33.988800514853033</v>
      </c>
      <c r="D153">
        <v>10</v>
      </c>
      <c r="E153">
        <v>3</v>
      </c>
      <c r="F153">
        <v>27.148</v>
      </c>
      <c r="G153">
        <v>0.31669999999999998</v>
      </c>
      <c r="H153">
        <v>0.66700000000000004</v>
      </c>
      <c r="I153">
        <f t="shared" si="4"/>
        <v>27.051911852240504</v>
      </c>
      <c r="J153">
        <f t="shared" si="5"/>
        <v>48.120424317482232</v>
      </c>
    </row>
    <row r="154" spans="3:10" x14ac:dyDescent="0.3">
      <c r="C154">
        <v>21.41160261467051</v>
      </c>
      <c r="D154">
        <v>10</v>
      </c>
      <c r="E154">
        <v>6</v>
      </c>
      <c r="F154">
        <v>27.148</v>
      </c>
      <c r="G154">
        <v>0.31669999999999998</v>
      </c>
      <c r="H154">
        <v>0.66700000000000004</v>
      </c>
      <c r="I154">
        <f t="shared" si="4"/>
        <v>17.037699591988257</v>
      </c>
      <c r="J154">
        <f t="shared" si="5"/>
        <v>19.131027651828948</v>
      </c>
    </row>
    <row r="155" spans="3:10" x14ac:dyDescent="0.3">
      <c r="C155">
        <v>13.488464423103736</v>
      </c>
      <c r="D155">
        <v>10</v>
      </c>
      <c r="E155">
        <v>12</v>
      </c>
      <c r="F155">
        <v>27.148</v>
      </c>
      <c r="G155">
        <v>0.31669999999999998</v>
      </c>
      <c r="H155">
        <v>0.66700000000000004</v>
      </c>
      <c r="I155">
        <f t="shared" si="4"/>
        <v>10.730598597702992</v>
      </c>
      <c r="J155">
        <f t="shared" si="5"/>
        <v>7.605823910913327</v>
      </c>
    </row>
    <row r="156" spans="3:10" x14ac:dyDescent="0.3">
      <c r="C156">
        <v>8.4972001287132546</v>
      </c>
      <c r="D156">
        <v>10</v>
      </c>
      <c r="E156">
        <v>24</v>
      </c>
      <c r="F156">
        <v>27.148</v>
      </c>
      <c r="G156">
        <v>0.31669999999999998</v>
      </c>
      <c r="H156">
        <v>0.66700000000000004</v>
      </c>
      <c r="I156">
        <f t="shared" si="4"/>
        <v>6.7582918482241059</v>
      </c>
      <c r="J156">
        <f t="shared" si="5"/>
        <v>3.0238020079537278</v>
      </c>
    </row>
    <row r="157" spans="3:10" x14ac:dyDescent="0.3">
      <c r="C157">
        <v>294.74175575112537</v>
      </c>
      <c r="D157">
        <v>25</v>
      </c>
      <c r="E157">
        <v>0.16667000000000001</v>
      </c>
      <c r="F157">
        <v>27.148</v>
      </c>
      <c r="G157">
        <v>0.31669999999999998</v>
      </c>
      <c r="H157">
        <v>0.66700000000000004</v>
      </c>
      <c r="I157">
        <f t="shared" si="4"/>
        <v>248.59164708317135</v>
      </c>
      <c r="J157">
        <f t="shared" si="5"/>
        <v>2129.8325300639644</v>
      </c>
    </row>
    <row r="158" spans="3:10" x14ac:dyDescent="0.3">
      <c r="C158">
        <v>185.67938469033169</v>
      </c>
      <c r="D158">
        <v>25</v>
      </c>
      <c r="E158">
        <v>0.33333333333333331</v>
      </c>
      <c r="F158">
        <v>27.148</v>
      </c>
      <c r="G158">
        <v>0.31669999999999998</v>
      </c>
      <c r="H158">
        <v>0.66700000000000004</v>
      </c>
      <c r="I158">
        <f t="shared" si="4"/>
        <v>156.56883430866594</v>
      </c>
      <c r="J158">
        <f t="shared" si="5"/>
        <v>847.42414352349977</v>
      </c>
    </row>
    <row r="159" spans="3:10" x14ac:dyDescent="0.3">
      <c r="C159">
        <v>141.69989080237445</v>
      </c>
      <c r="D159">
        <v>25</v>
      </c>
      <c r="E159">
        <v>0.5</v>
      </c>
      <c r="F159">
        <v>27.148</v>
      </c>
      <c r="G159">
        <v>0.31669999999999998</v>
      </c>
      <c r="H159">
        <v>0.66700000000000004</v>
      </c>
      <c r="I159">
        <f t="shared" si="4"/>
        <v>119.4682352238929</v>
      </c>
      <c r="J159">
        <f t="shared" si="5"/>
        <v>494.24650976022986</v>
      </c>
    </row>
    <row r="160" spans="3:10" x14ac:dyDescent="0.3">
      <c r="C160">
        <v>89.265337594858238</v>
      </c>
      <c r="D160">
        <v>25</v>
      </c>
      <c r="E160">
        <v>1</v>
      </c>
      <c r="F160">
        <v>27.148</v>
      </c>
      <c r="G160">
        <v>0.31669999999999998</v>
      </c>
      <c r="H160">
        <v>0.66700000000000004</v>
      </c>
      <c r="I160">
        <f t="shared" si="4"/>
        <v>75.242885369711701</v>
      </c>
      <c r="J160">
        <f t="shared" si="5"/>
        <v>196.62916640651707</v>
      </c>
    </row>
    <row r="161" spans="3:10" x14ac:dyDescent="0.3">
      <c r="C161">
        <v>56.233638930867059</v>
      </c>
      <c r="D161">
        <v>25</v>
      </c>
      <c r="E161">
        <v>2</v>
      </c>
      <c r="F161">
        <v>27.148</v>
      </c>
      <c r="G161">
        <v>0.31669999999999998</v>
      </c>
      <c r="H161">
        <v>0.66700000000000004</v>
      </c>
      <c r="I161">
        <f t="shared" si="4"/>
        <v>47.389097094717215</v>
      </c>
      <c r="J161">
        <f t="shared" si="5"/>
        <v>78.225920291404847</v>
      </c>
    </row>
    <row r="162" spans="3:10" x14ac:dyDescent="0.3">
      <c r="C162">
        <v>42.914298263176704</v>
      </c>
      <c r="D162">
        <v>25</v>
      </c>
      <c r="E162">
        <v>3</v>
      </c>
      <c r="F162">
        <v>27.148</v>
      </c>
      <c r="G162">
        <v>0.31669999999999998</v>
      </c>
      <c r="H162">
        <v>0.66700000000000004</v>
      </c>
      <c r="I162">
        <f t="shared" si="4"/>
        <v>36.15976208648452</v>
      </c>
      <c r="J162">
        <f t="shared" si="5"/>
        <v>45.623758962243471</v>
      </c>
    </row>
    <row r="163" spans="3:10" x14ac:dyDescent="0.3">
      <c r="C163">
        <v>27.034313861621659</v>
      </c>
      <c r="D163">
        <v>25</v>
      </c>
      <c r="E163">
        <v>6</v>
      </c>
      <c r="F163">
        <v>27.148</v>
      </c>
      <c r="G163">
        <v>0.31669999999999998</v>
      </c>
      <c r="H163">
        <v>0.66700000000000004</v>
      </c>
      <c r="I163">
        <f t="shared" si="4"/>
        <v>22.773960195950611</v>
      </c>
      <c r="J163">
        <f t="shared" si="5"/>
        <v>18.150613356596732</v>
      </c>
    </row>
    <row r="164" spans="3:10" x14ac:dyDescent="0.3">
      <c r="C164">
        <v>17.03055055186093</v>
      </c>
      <c r="D164">
        <v>25</v>
      </c>
      <c r="E164">
        <v>12</v>
      </c>
      <c r="F164">
        <v>27.148</v>
      </c>
      <c r="G164">
        <v>0.31669999999999998</v>
      </c>
      <c r="H164">
        <v>0.66700000000000004</v>
      </c>
      <c r="I164">
        <f t="shared" si="4"/>
        <v>14.343381512474069</v>
      </c>
      <c r="J164">
        <f t="shared" si="5"/>
        <v>7.2208774462393039</v>
      </c>
    </row>
    <row r="165" spans="3:10" x14ac:dyDescent="0.3">
      <c r="C165">
        <v>10.728574565794176</v>
      </c>
      <c r="D165">
        <v>25</v>
      </c>
      <c r="E165">
        <v>24</v>
      </c>
      <c r="F165">
        <v>27.148</v>
      </c>
      <c r="G165">
        <v>0.31669999999999998</v>
      </c>
      <c r="H165">
        <v>0.66700000000000004</v>
      </c>
      <c r="I165">
        <f t="shared" si="4"/>
        <v>9.0336766834678048</v>
      </c>
      <c r="J165">
        <f t="shared" si="5"/>
        <v>2.8726788315144174</v>
      </c>
    </row>
    <row r="166" spans="3:10" x14ac:dyDescent="0.3">
      <c r="C166">
        <v>340.2188144529128</v>
      </c>
      <c r="D166">
        <v>50</v>
      </c>
      <c r="E166">
        <v>0.16667000000000001</v>
      </c>
      <c r="F166">
        <v>27.148</v>
      </c>
      <c r="G166">
        <v>0.31669999999999998</v>
      </c>
      <c r="H166">
        <v>0.66700000000000004</v>
      </c>
      <c r="I166">
        <f t="shared" si="4"/>
        <v>309.61552653629462</v>
      </c>
      <c r="J166">
        <f t="shared" si="5"/>
        <v>936.56123130742776</v>
      </c>
    </row>
    <row r="167" spans="3:10" x14ac:dyDescent="0.3">
      <c r="C167">
        <v>214.32870943821055</v>
      </c>
      <c r="D167">
        <v>50</v>
      </c>
      <c r="E167">
        <v>0.33333333333333331</v>
      </c>
      <c r="F167">
        <v>27.148</v>
      </c>
      <c r="G167">
        <v>0.31669999999999998</v>
      </c>
      <c r="H167">
        <v>0.66700000000000004</v>
      </c>
      <c r="I167">
        <f t="shared" si="4"/>
        <v>195.00310103916246</v>
      </c>
      <c r="J167">
        <f t="shared" si="5"/>
        <v>373.47913999335822</v>
      </c>
    </row>
    <row r="168" spans="3:10" x14ac:dyDescent="0.3">
      <c r="C168">
        <v>163.56341752132948</v>
      </c>
      <c r="D168">
        <v>50</v>
      </c>
      <c r="E168">
        <v>0.5</v>
      </c>
      <c r="F168">
        <v>27.148</v>
      </c>
      <c r="G168">
        <v>0.31669999999999998</v>
      </c>
      <c r="H168">
        <v>0.66700000000000004</v>
      </c>
      <c r="I168">
        <f t="shared" si="4"/>
        <v>148.79510630070371</v>
      </c>
      <c r="J168">
        <f t="shared" si="5"/>
        <v>218.10301630926119</v>
      </c>
    </row>
    <row r="169" spans="3:10" x14ac:dyDescent="0.3">
      <c r="C169">
        <v>103.03849636393346</v>
      </c>
      <c r="D169">
        <v>50</v>
      </c>
      <c r="E169">
        <v>1</v>
      </c>
      <c r="F169">
        <v>27.148</v>
      </c>
      <c r="G169">
        <v>0.31669999999999998</v>
      </c>
      <c r="H169">
        <v>0.66700000000000004</v>
      </c>
      <c r="I169">
        <f t="shared" si="4"/>
        <v>93.71338838291328</v>
      </c>
      <c r="J169">
        <f t="shared" si="5"/>
        <v>86.957638857686291</v>
      </c>
    </row>
    <row r="170" spans="3:10" x14ac:dyDescent="0.3">
      <c r="C170">
        <v>64.910185259218082</v>
      </c>
      <c r="D170">
        <v>50</v>
      </c>
      <c r="E170">
        <v>2</v>
      </c>
      <c r="F170">
        <v>27.148</v>
      </c>
      <c r="G170">
        <v>0.31669999999999998</v>
      </c>
      <c r="H170">
        <v>0.66700000000000004</v>
      </c>
      <c r="I170">
        <f t="shared" si="4"/>
        <v>59.022096764785957</v>
      </c>
      <c r="J170">
        <f t="shared" si="5"/>
        <v>34.669586118263972</v>
      </c>
    </row>
    <row r="171" spans="3:10" x14ac:dyDescent="0.3">
      <c r="C171">
        <v>49.535742368668195</v>
      </c>
      <c r="D171">
        <v>50</v>
      </c>
      <c r="E171">
        <v>3</v>
      </c>
      <c r="F171">
        <v>27.148</v>
      </c>
      <c r="G171">
        <v>0.31669999999999998</v>
      </c>
      <c r="H171">
        <v>0.66700000000000004</v>
      </c>
      <c r="I171">
        <f t="shared" si="4"/>
        <v>45.036202580404186</v>
      </c>
      <c r="J171">
        <f t="shared" si="5"/>
        <v>20.245858306170923</v>
      </c>
    </row>
    <row r="172" spans="3:10" x14ac:dyDescent="0.3">
      <c r="C172">
        <v>31.205562266227187</v>
      </c>
      <c r="D172">
        <v>50</v>
      </c>
      <c r="E172">
        <v>6</v>
      </c>
      <c r="F172">
        <v>27.148</v>
      </c>
      <c r="G172">
        <v>0.31669999999999998</v>
      </c>
      <c r="H172">
        <v>0.66700000000000004</v>
      </c>
      <c r="I172">
        <f t="shared" si="4"/>
        <v>28.364475476630766</v>
      </c>
      <c r="J172">
        <f t="shared" si="5"/>
        <v>8.0717741460192975</v>
      </c>
    </row>
    <row r="173" spans="3:10" x14ac:dyDescent="0.3">
      <c r="C173">
        <v>19.658272386512383</v>
      </c>
      <c r="D173">
        <v>50</v>
      </c>
      <c r="E173">
        <v>12</v>
      </c>
      <c r="F173">
        <v>27.148</v>
      </c>
      <c r="G173">
        <v>0.31669999999999998</v>
      </c>
      <c r="H173">
        <v>0.66700000000000004</v>
      </c>
      <c r="I173">
        <f t="shared" si="4"/>
        <v>17.864371837923457</v>
      </c>
      <c r="J173">
        <f t="shared" si="5"/>
        <v>3.2180791782276499</v>
      </c>
    </row>
    <row r="174" spans="3:10" x14ac:dyDescent="0.3">
      <c r="C174">
        <v>12.383935592167047</v>
      </c>
      <c r="D174">
        <v>50</v>
      </c>
      <c r="E174">
        <v>24</v>
      </c>
      <c r="F174">
        <v>27.148</v>
      </c>
      <c r="G174">
        <v>0.31669999999999998</v>
      </c>
      <c r="H174">
        <v>0.66700000000000004</v>
      </c>
      <c r="I174">
        <f t="shared" si="4"/>
        <v>11.251249169988204</v>
      </c>
      <c r="J174">
        <f t="shared" si="5"/>
        <v>1.2829785309883073</v>
      </c>
    </row>
    <row r="175" spans="3:10" x14ac:dyDescent="0.3">
      <c r="C175">
        <v>385.36007769181816</v>
      </c>
      <c r="D175">
        <v>100</v>
      </c>
      <c r="E175">
        <v>0.16667000000000001</v>
      </c>
      <c r="F175">
        <v>27.148</v>
      </c>
      <c r="G175">
        <v>0.31669999999999998</v>
      </c>
      <c r="H175">
        <v>0.66700000000000004</v>
      </c>
      <c r="I175">
        <f t="shared" si="4"/>
        <v>385.61945019928413</v>
      </c>
      <c r="J175">
        <f t="shared" si="5"/>
        <v>6.7274097629184015E-2</v>
      </c>
    </row>
    <row r="176" spans="3:10" x14ac:dyDescent="0.3">
      <c r="C176">
        <v>242.76649206925953</v>
      </c>
      <c r="D176">
        <v>100</v>
      </c>
      <c r="E176">
        <v>0.33333333333333331</v>
      </c>
      <c r="F176">
        <v>27.148</v>
      </c>
      <c r="G176">
        <v>0.31669999999999998</v>
      </c>
      <c r="H176">
        <v>0.66700000000000004</v>
      </c>
      <c r="I176">
        <f t="shared" si="4"/>
        <v>242.87215002139862</v>
      </c>
      <c r="J176">
        <f t="shared" si="5"/>
        <v>1.1163602850227761E-2</v>
      </c>
    </row>
    <row r="177" spans="2:10" x14ac:dyDescent="0.3">
      <c r="C177">
        <v>185.26550739092781</v>
      </c>
      <c r="D177">
        <v>100</v>
      </c>
      <c r="E177">
        <v>0.5</v>
      </c>
      <c r="F177">
        <v>27.148</v>
      </c>
      <c r="G177">
        <v>0.31669999999999998</v>
      </c>
      <c r="H177">
        <v>0.66700000000000004</v>
      </c>
      <c r="I177">
        <f t="shared" si="4"/>
        <v>185.32109072797175</v>
      </c>
      <c r="J177">
        <f t="shared" si="5"/>
        <v>3.0895073569404087E-3</v>
      </c>
    </row>
    <row r="178" spans="2:10" x14ac:dyDescent="0.3">
      <c r="C178">
        <v>116.70995629064207</v>
      </c>
      <c r="D178">
        <v>100</v>
      </c>
      <c r="E178">
        <v>1</v>
      </c>
      <c r="F178">
        <v>27.148</v>
      </c>
      <c r="G178">
        <v>0.31669999999999998</v>
      </c>
      <c r="H178">
        <v>0.66700000000000004</v>
      </c>
      <c r="I178">
        <f t="shared" si="4"/>
        <v>116.71800089875261</v>
      </c>
      <c r="J178">
        <f t="shared" si="5"/>
        <v>6.4715719652131608E-5</v>
      </c>
    </row>
    <row r="179" spans="2:10" x14ac:dyDescent="0.3">
      <c r="C179">
        <v>73.522665331445282</v>
      </c>
      <c r="D179">
        <v>100</v>
      </c>
      <c r="E179">
        <v>2</v>
      </c>
      <c r="F179">
        <v>27.148</v>
      </c>
      <c r="G179">
        <v>0.31669999999999998</v>
      </c>
      <c r="H179">
        <v>0.66700000000000004</v>
      </c>
      <c r="I179">
        <f t="shared" si="4"/>
        <v>73.510746565798144</v>
      </c>
      <c r="J179">
        <f t="shared" si="5"/>
        <v>1.4205697455140238E-4</v>
      </c>
    </row>
    <row r="180" spans="2:10" x14ac:dyDescent="0.3">
      <c r="C180">
        <v>56.108294770258347</v>
      </c>
      <c r="D180">
        <v>100</v>
      </c>
      <c r="E180">
        <v>3</v>
      </c>
      <c r="F180">
        <v>27.148</v>
      </c>
      <c r="G180">
        <v>0.31669999999999998</v>
      </c>
      <c r="H180">
        <v>0.66700000000000004</v>
      </c>
      <c r="I180">
        <f t="shared" si="4"/>
        <v>56.091617472818236</v>
      </c>
      <c r="J180">
        <f t="shared" si="5"/>
        <v>2.7813224990594159E-4</v>
      </c>
    </row>
    <row r="181" spans="2:10" x14ac:dyDescent="0.3">
      <c r="C181">
        <v>35.346010827377448</v>
      </c>
      <c r="D181">
        <v>100</v>
      </c>
      <c r="E181">
        <v>6</v>
      </c>
      <c r="F181">
        <v>27.148</v>
      </c>
      <c r="G181">
        <v>0.31669999999999998</v>
      </c>
      <c r="H181">
        <v>0.66700000000000004</v>
      </c>
      <c r="I181">
        <f t="shared" si="4"/>
        <v>35.327341496251613</v>
      </c>
      <c r="J181">
        <f t="shared" si="5"/>
        <v>3.4854392468608062E-4</v>
      </c>
    </row>
    <row r="182" spans="2:10" x14ac:dyDescent="0.3">
      <c r="C182">
        <v>22.266591535612463</v>
      </c>
      <c r="D182">
        <v>100</v>
      </c>
      <c r="E182">
        <v>12</v>
      </c>
      <c r="F182">
        <v>27.148</v>
      </c>
      <c r="G182">
        <v>0.31669999999999998</v>
      </c>
      <c r="H182">
        <v>0.66700000000000004</v>
      </c>
      <c r="I182">
        <f t="shared" si="4"/>
        <v>22.249689230259175</v>
      </c>
      <c r="J182">
        <f t="shared" si="5"/>
        <v>2.8568792625577186E-4</v>
      </c>
    </row>
    <row r="183" spans="2:10" x14ac:dyDescent="0.3">
      <c r="C183">
        <v>14.027073692564585</v>
      </c>
      <c r="D183">
        <v>100</v>
      </c>
      <c r="E183">
        <v>24</v>
      </c>
      <c r="F183">
        <v>27.148</v>
      </c>
      <c r="G183">
        <v>0.31669999999999998</v>
      </c>
      <c r="H183">
        <v>0.66700000000000004</v>
      </c>
      <c r="I183">
        <f t="shared" si="4"/>
        <v>14.013187799473615</v>
      </c>
      <c r="J183">
        <f t="shared" si="5"/>
        <v>1.9281802693385433E-4</v>
      </c>
    </row>
    <row r="184" spans="2:10" x14ac:dyDescent="0.3">
      <c r="B184" t="s">
        <v>54</v>
      </c>
      <c r="C184">
        <v>113.73913751254383</v>
      </c>
      <c r="D184">
        <v>2</v>
      </c>
      <c r="E184">
        <v>0.16667000000000001</v>
      </c>
      <c r="F184">
        <v>26.787800000000001</v>
      </c>
      <c r="G184">
        <v>0.36280000000000001</v>
      </c>
      <c r="H184">
        <v>0.66700000000000004</v>
      </c>
      <c r="I184">
        <f t="shared" si="4"/>
        <v>113.80774566385779</v>
      </c>
      <c r="J184">
        <f t="shared" si="5"/>
        <v>4.7070784267182302E-3</v>
      </c>
    </row>
    <row r="185" spans="2:10" x14ac:dyDescent="0.3">
      <c r="C185">
        <v>71.652599797806303</v>
      </c>
      <c r="D185">
        <v>2</v>
      </c>
      <c r="E185">
        <v>0.33333333333333331</v>
      </c>
      <c r="F185">
        <v>26.787800000000001</v>
      </c>
      <c r="G185">
        <v>0.36280000000000001</v>
      </c>
      <c r="H185">
        <v>0.66700000000000004</v>
      </c>
      <c r="I185">
        <f t="shared" si="4"/>
        <v>71.678780373202656</v>
      </c>
      <c r="J185">
        <f t="shared" si="5"/>
        <v>6.8542252808411765E-4</v>
      </c>
    </row>
    <row r="186" spans="2:10" x14ac:dyDescent="0.3">
      <c r="C186">
        <v>54.681167669681891</v>
      </c>
      <c r="D186">
        <v>2</v>
      </c>
      <c r="E186">
        <v>0.5</v>
      </c>
      <c r="F186">
        <v>26.787800000000001</v>
      </c>
      <c r="G186">
        <v>0.36280000000000001</v>
      </c>
      <c r="H186">
        <v>0.66700000000000004</v>
      </c>
      <c r="I186">
        <f t="shared" si="4"/>
        <v>54.693754552106029</v>
      </c>
      <c r="J186">
        <f t="shared" si="5"/>
        <v>1.5842960915907331E-4</v>
      </c>
    </row>
    <row r="187" spans="2:10" x14ac:dyDescent="0.3">
      <c r="C187">
        <v>34.446977089931593</v>
      </c>
      <c r="D187">
        <v>2</v>
      </c>
      <c r="E187">
        <v>1</v>
      </c>
      <c r="F187">
        <v>26.787800000000001</v>
      </c>
      <c r="G187">
        <v>0.36280000000000001</v>
      </c>
      <c r="H187">
        <v>0.66700000000000004</v>
      </c>
      <c r="I187">
        <f t="shared" si="4"/>
        <v>34.446946474858649</v>
      </c>
      <c r="J187">
        <f t="shared" si="5"/>
        <v>9.3728269138657689E-10</v>
      </c>
    </row>
    <row r="188" spans="2:10" x14ac:dyDescent="0.3">
      <c r="C188">
        <v>21.700235770425635</v>
      </c>
      <c r="D188">
        <v>2</v>
      </c>
      <c r="E188">
        <v>2</v>
      </c>
      <c r="F188">
        <v>26.787800000000001</v>
      </c>
      <c r="G188">
        <v>0.36280000000000001</v>
      </c>
      <c r="H188">
        <v>0.66700000000000004</v>
      </c>
      <c r="I188">
        <f t="shared" si="4"/>
        <v>21.695203248687672</v>
      </c>
      <c r="J188">
        <f t="shared" si="5"/>
        <v>2.5326275043069938E-5</v>
      </c>
    </row>
    <row r="189" spans="2:10" x14ac:dyDescent="0.3">
      <c r="C189">
        <v>16.560379302114331</v>
      </c>
      <c r="D189">
        <v>2</v>
      </c>
      <c r="E189">
        <v>3</v>
      </c>
      <c r="F189">
        <v>26.787800000000001</v>
      </c>
      <c r="G189">
        <v>0.36280000000000001</v>
      </c>
      <c r="H189">
        <v>0.66700000000000004</v>
      </c>
      <c r="I189">
        <f t="shared" si="4"/>
        <v>16.554301220858775</v>
      </c>
      <c r="J189">
        <f t="shared" si="5"/>
        <v>3.6943071749136887E-5</v>
      </c>
    </row>
    <row r="190" spans="2:10" x14ac:dyDescent="0.3">
      <c r="C190">
        <v>10.432385238488605</v>
      </c>
      <c r="D190">
        <v>2</v>
      </c>
      <c r="E190">
        <v>6</v>
      </c>
      <c r="F190">
        <v>26.787800000000001</v>
      </c>
      <c r="G190">
        <v>0.36280000000000001</v>
      </c>
      <c r="H190">
        <v>0.66700000000000004</v>
      </c>
      <c r="I190">
        <f t="shared" si="4"/>
        <v>10.426147057436774</v>
      </c>
      <c r="J190">
        <f t="shared" si="5"/>
        <v>3.8914902835423928E-5</v>
      </c>
    </row>
    <row r="191" spans="2:10" x14ac:dyDescent="0.3">
      <c r="C191">
        <v>6.5719908812921721</v>
      </c>
      <c r="D191">
        <v>2</v>
      </c>
      <c r="E191">
        <v>12</v>
      </c>
      <c r="F191">
        <v>26.787800000000001</v>
      </c>
      <c r="G191">
        <v>0.36280000000000001</v>
      </c>
      <c r="H191">
        <v>0.66700000000000004</v>
      </c>
      <c r="I191">
        <f t="shared" si="4"/>
        <v>6.5665437044438599</v>
      </c>
      <c r="J191">
        <f t="shared" si="5"/>
        <v>2.9671735616788391E-5</v>
      </c>
    </row>
    <row r="192" spans="2:10" x14ac:dyDescent="0.3">
      <c r="C192">
        <v>4.140094825528581</v>
      </c>
      <c r="D192">
        <v>2</v>
      </c>
      <c r="E192">
        <v>24</v>
      </c>
      <c r="F192">
        <v>26.787800000000001</v>
      </c>
      <c r="G192">
        <v>0.36280000000000001</v>
      </c>
      <c r="H192">
        <v>0.66700000000000004</v>
      </c>
      <c r="I192">
        <f t="shared" si="4"/>
        <v>4.1357076573761704</v>
      </c>
      <c r="J192">
        <f t="shared" si="5"/>
        <v>1.9247244397525672E-5</v>
      </c>
    </row>
    <row r="193" spans="3:10" x14ac:dyDescent="0.3">
      <c r="C193">
        <v>272.32966642728314</v>
      </c>
      <c r="D193">
        <v>10</v>
      </c>
      <c r="E193">
        <v>0.16667000000000001</v>
      </c>
      <c r="F193">
        <v>26.787800000000001</v>
      </c>
      <c r="G193">
        <v>0.36280000000000001</v>
      </c>
      <c r="H193">
        <v>0.66700000000000004</v>
      </c>
      <c r="I193">
        <f t="shared" si="4"/>
        <v>204.06012031176249</v>
      </c>
      <c r="J193">
        <f t="shared" si="5"/>
        <v>4660.7309268192012</v>
      </c>
    </row>
    <row r="194" spans="3:10" x14ac:dyDescent="0.3">
      <c r="C194">
        <v>171.56037076008406</v>
      </c>
      <c r="D194">
        <v>10</v>
      </c>
      <c r="E194">
        <v>0.33333333333333331</v>
      </c>
      <c r="F194">
        <v>26.787800000000001</v>
      </c>
      <c r="G194">
        <v>0.36280000000000001</v>
      </c>
      <c r="H194">
        <v>0.66700000000000004</v>
      </c>
      <c r="I194">
        <f t="shared" si="4"/>
        <v>128.52183708091144</v>
      </c>
      <c r="J194">
        <f t="shared" si="5"/>
        <v>1852.3153812532755</v>
      </c>
    </row>
    <row r="195" spans="3:10" x14ac:dyDescent="0.3">
      <c r="C195">
        <v>130.92506657786561</v>
      </c>
      <c r="D195">
        <v>10</v>
      </c>
      <c r="E195">
        <v>0.5</v>
      </c>
      <c r="F195">
        <v>26.787800000000001</v>
      </c>
      <c r="G195">
        <v>0.36280000000000001</v>
      </c>
      <c r="H195">
        <v>0.66700000000000004</v>
      </c>
      <c r="I195">
        <f t="shared" si="4"/>
        <v>98.067263076885041</v>
      </c>
      <c r="J195">
        <f t="shared" si="5"/>
        <v>1079.6352509090507</v>
      </c>
    </row>
    <row r="196" spans="3:10" x14ac:dyDescent="0.3">
      <c r="C196">
        <v>82.477623670170317</v>
      </c>
      <c r="D196">
        <v>10</v>
      </c>
      <c r="E196">
        <v>1</v>
      </c>
      <c r="F196">
        <v>26.787800000000001</v>
      </c>
      <c r="G196">
        <v>0.36280000000000001</v>
      </c>
      <c r="H196">
        <v>0.66700000000000004</v>
      </c>
      <c r="I196">
        <f t="shared" si="4"/>
        <v>61.764232311516523</v>
      </c>
      <c r="J196">
        <f t="shared" si="5"/>
        <v>429.04458157675367</v>
      </c>
    </row>
    <row r="197" spans="3:10" x14ac:dyDescent="0.3">
      <c r="C197">
        <v>51.957647103677616</v>
      </c>
      <c r="D197">
        <v>10</v>
      </c>
      <c r="E197">
        <v>2</v>
      </c>
      <c r="F197">
        <v>26.787800000000001</v>
      </c>
      <c r="G197">
        <v>0.36280000000000001</v>
      </c>
      <c r="H197">
        <v>0.66700000000000004</v>
      </c>
      <c r="I197">
        <f t="shared" ref="I197:I260" si="6">F197*(D197^G197)/(E197^H197)</f>
        <v>38.900039354011042</v>
      </c>
      <c r="J197">
        <f t="shared" ref="J197:J260" si="7">(C197-I197)^2</f>
        <v>170.50112014415254</v>
      </c>
    </row>
    <row r="198" spans="3:10" x14ac:dyDescent="0.3">
      <c r="C198">
        <v>39.651105766093103</v>
      </c>
      <c r="D198">
        <v>10</v>
      </c>
      <c r="E198">
        <v>3</v>
      </c>
      <c r="F198">
        <v>26.787800000000001</v>
      </c>
      <c r="G198">
        <v>0.36280000000000001</v>
      </c>
      <c r="H198">
        <v>0.66700000000000004</v>
      </c>
      <c r="I198">
        <f t="shared" si="6"/>
        <v>29.682274076345067</v>
      </c>
      <c r="J198">
        <f t="shared" si="7"/>
        <v>99.377605258524682</v>
      </c>
    </row>
    <row r="199" spans="3:10" x14ac:dyDescent="0.3">
      <c r="C199">
        <v>24.978631403154338</v>
      </c>
      <c r="D199">
        <v>10</v>
      </c>
      <c r="E199">
        <v>6</v>
      </c>
      <c r="F199">
        <v>26.787800000000001</v>
      </c>
      <c r="G199">
        <v>0.36280000000000001</v>
      </c>
      <c r="H199">
        <v>0.66700000000000004</v>
      </c>
      <c r="I199">
        <f t="shared" si="6"/>
        <v>18.694341149789874</v>
      </c>
      <c r="J199">
        <f t="shared" si="7"/>
        <v>39.492303988531596</v>
      </c>
    </row>
    <row r="200" spans="3:10" x14ac:dyDescent="0.3">
      <c r="C200">
        <v>15.735551751199628</v>
      </c>
      <c r="D200">
        <v>10</v>
      </c>
      <c r="E200">
        <v>12</v>
      </c>
      <c r="F200">
        <v>26.787800000000001</v>
      </c>
      <c r="G200">
        <v>0.36280000000000001</v>
      </c>
      <c r="H200">
        <v>0.66700000000000004</v>
      </c>
      <c r="I200">
        <f t="shared" si="6"/>
        <v>11.773976283819831</v>
      </c>
      <c r="J200">
        <f t="shared" si="7"/>
        <v>15.694080183745456</v>
      </c>
    </row>
    <row r="201" spans="3:10" x14ac:dyDescent="0.3">
      <c r="C201">
        <v>9.9127764415232722</v>
      </c>
      <c r="D201">
        <v>10</v>
      </c>
      <c r="E201">
        <v>24</v>
      </c>
      <c r="F201">
        <v>26.787800000000001</v>
      </c>
      <c r="G201">
        <v>0.36280000000000001</v>
      </c>
      <c r="H201">
        <v>0.66700000000000004</v>
      </c>
      <c r="I201">
        <f t="shared" si="6"/>
        <v>7.4154267551445638</v>
      </c>
      <c r="J201">
        <f t="shared" si="7"/>
        <v>6.2367554560558327</v>
      </c>
    </row>
    <row r="202" spans="3:10" x14ac:dyDescent="0.3">
      <c r="C202">
        <v>352.15021680864783</v>
      </c>
      <c r="D202">
        <v>25</v>
      </c>
      <c r="E202">
        <v>0.16667000000000001</v>
      </c>
      <c r="F202">
        <v>26.787800000000001</v>
      </c>
      <c r="G202">
        <v>0.36280000000000001</v>
      </c>
      <c r="H202">
        <v>0.66700000000000004</v>
      </c>
      <c r="I202">
        <f t="shared" si="6"/>
        <v>284.53177524491042</v>
      </c>
      <c r="J202">
        <f t="shared" si="7"/>
        <v>4572.2536395085699</v>
      </c>
    </row>
    <row r="203" spans="3:10" x14ac:dyDescent="0.3">
      <c r="C203">
        <v>221.84517225583824</v>
      </c>
      <c r="D203">
        <v>25</v>
      </c>
      <c r="E203">
        <v>0.33333333333333331</v>
      </c>
      <c r="F203">
        <v>26.787800000000001</v>
      </c>
      <c r="G203">
        <v>0.36280000000000001</v>
      </c>
      <c r="H203">
        <v>0.66700000000000004</v>
      </c>
      <c r="I203">
        <f t="shared" si="6"/>
        <v>179.20476772482326</v>
      </c>
      <c r="J203">
        <f t="shared" si="7"/>
        <v>1818.2040985686028</v>
      </c>
    </row>
    <row r="204" spans="3:10" x14ac:dyDescent="0.3">
      <c r="C204">
        <v>169.29955221530355</v>
      </c>
      <c r="D204">
        <v>25</v>
      </c>
      <c r="E204">
        <v>0.5</v>
      </c>
      <c r="F204">
        <v>26.787800000000001</v>
      </c>
      <c r="G204">
        <v>0.36280000000000001</v>
      </c>
      <c r="H204">
        <v>0.66700000000000004</v>
      </c>
      <c r="I204">
        <f t="shared" si="6"/>
        <v>136.74035090269106</v>
      </c>
      <c r="J204">
        <f t="shared" si="7"/>
        <v>1060.1015901152266</v>
      </c>
    </row>
    <row r="205" spans="3:10" x14ac:dyDescent="0.3">
      <c r="C205">
        <v>106.65203478691862</v>
      </c>
      <c r="D205">
        <v>25</v>
      </c>
      <c r="E205">
        <v>1</v>
      </c>
      <c r="F205">
        <v>26.787800000000001</v>
      </c>
      <c r="G205">
        <v>0.36280000000000001</v>
      </c>
      <c r="H205">
        <v>0.66700000000000004</v>
      </c>
      <c r="I205">
        <f t="shared" si="6"/>
        <v>86.121122732778545</v>
      </c>
      <c r="J205">
        <f t="shared" si="7"/>
        <v>421.51834977483423</v>
      </c>
    </row>
    <row r="206" spans="3:10" x14ac:dyDescent="0.3">
      <c r="C206">
        <v>67.186571821079525</v>
      </c>
      <c r="D206">
        <v>25</v>
      </c>
      <c r="E206">
        <v>2</v>
      </c>
      <c r="F206">
        <v>26.787800000000001</v>
      </c>
      <c r="G206">
        <v>0.36280000000000001</v>
      </c>
      <c r="H206">
        <v>0.66700000000000004</v>
      </c>
      <c r="I206">
        <f t="shared" si="6"/>
        <v>54.240374050468681</v>
      </c>
      <c r="J206">
        <f t="shared" si="7"/>
        <v>167.60403671576918</v>
      </c>
    </row>
    <row r="207" spans="3:10" x14ac:dyDescent="0.3">
      <c r="C207">
        <v>51.272950447948062</v>
      </c>
      <c r="D207">
        <v>25</v>
      </c>
      <c r="E207">
        <v>3</v>
      </c>
      <c r="F207">
        <v>26.787800000000001</v>
      </c>
      <c r="G207">
        <v>0.36280000000000001</v>
      </c>
      <c r="H207">
        <v>0.66700000000000004</v>
      </c>
      <c r="I207">
        <f t="shared" si="6"/>
        <v>41.387558349693009</v>
      </c>
      <c r="J207">
        <f t="shared" si="7"/>
        <v>97.720976936243446</v>
      </c>
    </row>
    <row r="208" spans="3:10" x14ac:dyDescent="0.3">
      <c r="C208">
        <v>32.299934779793261</v>
      </c>
      <c r="D208">
        <v>25</v>
      </c>
      <c r="E208">
        <v>6</v>
      </c>
      <c r="F208">
        <v>26.787800000000001</v>
      </c>
      <c r="G208">
        <v>0.36280000000000001</v>
      </c>
      <c r="H208">
        <v>0.66700000000000004</v>
      </c>
      <c r="I208">
        <f t="shared" si="6"/>
        <v>26.066504647047815</v>
      </c>
      <c r="J208">
        <f t="shared" si="7"/>
        <v>38.855651219818917</v>
      </c>
    </row>
    <row r="209" spans="3:10" x14ac:dyDescent="0.3">
      <c r="C209">
        <v>20.34768386964652</v>
      </c>
      <c r="D209">
        <v>25</v>
      </c>
      <c r="E209">
        <v>12</v>
      </c>
      <c r="F209">
        <v>26.787800000000001</v>
      </c>
      <c r="G209">
        <v>0.36280000000000001</v>
      </c>
      <c r="H209">
        <v>0.66700000000000004</v>
      </c>
      <c r="I209">
        <f t="shared" si="6"/>
        <v>16.417075362929815</v>
      </c>
      <c r="J209">
        <f t="shared" si="7"/>
        <v>15.449683233073728</v>
      </c>
    </row>
    <row r="210" spans="3:10" x14ac:dyDescent="0.3">
      <c r="C210">
        <v>12.81823761198701</v>
      </c>
      <c r="D210">
        <v>25</v>
      </c>
      <c r="E210">
        <v>24</v>
      </c>
      <c r="F210">
        <v>26.787800000000001</v>
      </c>
      <c r="G210">
        <v>0.36280000000000001</v>
      </c>
      <c r="H210">
        <v>0.66700000000000004</v>
      </c>
      <c r="I210">
        <f t="shared" si="6"/>
        <v>10.339720155101112</v>
      </c>
      <c r="J210">
        <f t="shared" si="7"/>
        <v>6.1430487840881396</v>
      </c>
    </row>
    <row r="211" spans="3:10" x14ac:dyDescent="0.3">
      <c r="C211">
        <v>411.36566089063615</v>
      </c>
      <c r="D211">
        <v>50</v>
      </c>
      <c r="E211">
        <v>0.16667000000000001</v>
      </c>
      <c r="F211">
        <v>26.787800000000001</v>
      </c>
      <c r="G211">
        <v>0.36280000000000001</v>
      </c>
      <c r="H211">
        <v>0.66700000000000004</v>
      </c>
      <c r="I211">
        <f t="shared" si="6"/>
        <v>365.88487416876114</v>
      </c>
      <c r="J211">
        <f t="shared" si="7"/>
        <v>2068.5019608406819</v>
      </c>
    </row>
    <row r="212" spans="3:10" x14ac:dyDescent="0.3">
      <c r="C212">
        <v>259.14931056256802</v>
      </c>
      <c r="D212">
        <v>50</v>
      </c>
      <c r="E212">
        <v>0.33333333333333331</v>
      </c>
      <c r="F212">
        <v>26.787800000000001</v>
      </c>
      <c r="G212">
        <v>0.36280000000000001</v>
      </c>
      <c r="H212">
        <v>0.66700000000000004</v>
      </c>
      <c r="I212">
        <f t="shared" si="6"/>
        <v>230.44285241253345</v>
      </c>
      <c r="J212">
        <f t="shared" si="7"/>
        <v>824.06073951968585</v>
      </c>
    </row>
    <row r="213" spans="3:10" x14ac:dyDescent="0.3">
      <c r="C213">
        <v>197.76793783256545</v>
      </c>
      <c r="D213">
        <v>50</v>
      </c>
      <c r="E213">
        <v>0.5</v>
      </c>
      <c r="F213">
        <v>26.787800000000001</v>
      </c>
      <c r="G213">
        <v>0.36280000000000001</v>
      </c>
      <c r="H213">
        <v>0.66700000000000004</v>
      </c>
      <c r="I213">
        <f t="shared" si="6"/>
        <v>175.83704329950157</v>
      </c>
      <c r="J213">
        <f t="shared" si="7"/>
        <v>480.96413502037109</v>
      </c>
    </row>
    <row r="214" spans="3:10" x14ac:dyDescent="0.3">
      <c r="C214">
        <v>124.58599393477499</v>
      </c>
      <c r="D214">
        <v>50</v>
      </c>
      <c r="E214">
        <v>1</v>
      </c>
      <c r="F214">
        <v>26.787800000000001</v>
      </c>
      <c r="G214">
        <v>0.36280000000000001</v>
      </c>
      <c r="H214">
        <v>0.66700000000000004</v>
      </c>
      <c r="I214">
        <f t="shared" si="6"/>
        <v>110.74480566268058</v>
      </c>
      <c r="J214">
        <f t="shared" si="7"/>
        <v>191.57849278356395</v>
      </c>
    </row>
    <row r="215" spans="3:10" x14ac:dyDescent="0.3">
      <c r="C215">
        <v>78.484258140248983</v>
      </c>
      <c r="D215">
        <v>50</v>
      </c>
      <c r="E215">
        <v>2</v>
      </c>
      <c r="F215">
        <v>26.787800000000001</v>
      </c>
      <c r="G215">
        <v>0.36280000000000001</v>
      </c>
      <c r="H215">
        <v>0.66700000000000004</v>
      </c>
      <c r="I215">
        <f t="shared" si="6"/>
        <v>69.748738668080492</v>
      </c>
      <c r="J215">
        <f t="shared" si="7"/>
        <v>76.309300448634872</v>
      </c>
    </row>
    <row r="216" spans="3:10" x14ac:dyDescent="0.3">
      <c r="C216">
        <v>59.894698739583554</v>
      </c>
      <c r="D216">
        <v>50</v>
      </c>
      <c r="E216">
        <v>3</v>
      </c>
      <c r="F216">
        <v>26.787800000000001</v>
      </c>
      <c r="G216">
        <v>0.36280000000000001</v>
      </c>
      <c r="H216">
        <v>0.66700000000000004</v>
      </c>
      <c r="I216">
        <f t="shared" si="6"/>
        <v>53.22105612244993</v>
      </c>
      <c r="J216">
        <f t="shared" si="7"/>
        <v>44.537505781222116</v>
      </c>
    </row>
    <row r="217" spans="3:10" x14ac:dyDescent="0.3">
      <c r="C217">
        <v>37.731295859556617</v>
      </c>
      <c r="D217">
        <v>50</v>
      </c>
      <c r="E217">
        <v>6</v>
      </c>
      <c r="F217">
        <v>26.787800000000001</v>
      </c>
      <c r="G217">
        <v>0.36280000000000001</v>
      </c>
      <c r="H217">
        <v>0.66700000000000004</v>
      </c>
      <c r="I217">
        <f t="shared" si="6"/>
        <v>33.519418928150507</v>
      </c>
      <c r="J217">
        <f t="shared" si="7"/>
        <v>17.739907285310949</v>
      </c>
    </row>
    <row r="218" spans="3:10" x14ac:dyDescent="0.3">
      <c r="C218">
        <v>23.769226946633314</v>
      </c>
      <c r="D218">
        <v>50</v>
      </c>
      <c r="E218">
        <v>12</v>
      </c>
      <c r="F218">
        <v>26.787800000000001</v>
      </c>
      <c r="G218">
        <v>0.36280000000000001</v>
      </c>
      <c r="H218">
        <v>0.66700000000000004</v>
      </c>
      <c r="I218">
        <f t="shared" si="6"/>
        <v>21.111032496157353</v>
      </c>
      <c r="J218">
        <f t="shared" si="7"/>
        <v>7.0659977365411937</v>
      </c>
    </row>
    <row r="219" spans="3:10" x14ac:dyDescent="0.3">
      <c r="C219">
        <v>14.973674684895883</v>
      </c>
      <c r="D219">
        <v>50</v>
      </c>
      <c r="E219">
        <v>24</v>
      </c>
      <c r="F219">
        <v>26.787800000000001</v>
      </c>
      <c r="G219">
        <v>0.36280000000000001</v>
      </c>
      <c r="H219">
        <v>0.66700000000000004</v>
      </c>
      <c r="I219">
        <f t="shared" si="6"/>
        <v>13.29604471990179</v>
      </c>
      <c r="J219">
        <f t="shared" si="7"/>
        <v>2.8144422994460823</v>
      </c>
    </row>
    <row r="220" spans="3:10" x14ac:dyDescent="0.3">
      <c r="C220">
        <v>470.14386742862081</v>
      </c>
      <c r="D220">
        <v>100</v>
      </c>
      <c r="E220">
        <v>0.16667000000000001</v>
      </c>
      <c r="F220">
        <v>26.787800000000001</v>
      </c>
      <c r="G220">
        <v>0.36280000000000001</v>
      </c>
      <c r="H220">
        <v>0.66700000000000004</v>
      </c>
      <c r="I220">
        <f t="shared" si="6"/>
        <v>470.49838644650583</v>
      </c>
      <c r="J220">
        <f t="shared" si="7"/>
        <v>0.12568373404216254</v>
      </c>
    </row>
    <row r="221" spans="3:10" x14ac:dyDescent="0.3">
      <c r="C221">
        <v>296.17800096770259</v>
      </c>
      <c r="D221">
        <v>100</v>
      </c>
      <c r="E221">
        <v>0.33333333333333331</v>
      </c>
      <c r="F221">
        <v>26.787800000000001</v>
      </c>
      <c r="G221">
        <v>0.36280000000000001</v>
      </c>
      <c r="H221">
        <v>0.66700000000000004</v>
      </c>
      <c r="I221">
        <f t="shared" si="6"/>
        <v>296.33088953061809</v>
      </c>
      <c r="J221">
        <f t="shared" si="7"/>
        <v>2.3374912670368946E-2</v>
      </c>
    </row>
    <row r="222" spans="3:10" x14ac:dyDescent="0.3">
      <c r="C222">
        <v>226.02611735913575</v>
      </c>
      <c r="D222">
        <v>100</v>
      </c>
      <c r="E222">
        <v>0.5</v>
      </c>
      <c r="F222">
        <v>26.787800000000001</v>
      </c>
      <c r="G222">
        <v>0.36280000000000001</v>
      </c>
      <c r="H222">
        <v>0.66700000000000004</v>
      </c>
      <c r="I222">
        <f t="shared" si="6"/>
        <v>226.11223089747327</v>
      </c>
      <c r="J222">
        <f t="shared" si="7"/>
        <v>7.4155414850065327E-3</v>
      </c>
    </row>
    <row r="223" spans="3:10" x14ac:dyDescent="0.3">
      <c r="C223">
        <v>142.38753154339213</v>
      </c>
      <c r="D223">
        <v>100</v>
      </c>
      <c r="E223">
        <v>1</v>
      </c>
      <c r="F223">
        <v>26.787800000000001</v>
      </c>
      <c r="G223">
        <v>0.36280000000000001</v>
      </c>
      <c r="H223">
        <v>0.66700000000000004</v>
      </c>
      <c r="I223">
        <f t="shared" si="6"/>
        <v>142.40887243562298</v>
      </c>
      <c r="J223">
        <f t="shared" si="7"/>
        <v>4.5543368120888681E-4</v>
      </c>
    </row>
    <row r="224" spans="3:10" x14ac:dyDescent="0.3">
      <c r="C224">
        <v>89.698524117044968</v>
      </c>
      <c r="D224">
        <v>100</v>
      </c>
      <c r="E224">
        <v>2</v>
      </c>
      <c r="F224">
        <v>26.787800000000001</v>
      </c>
      <c r="G224">
        <v>0.36280000000000001</v>
      </c>
      <c r="H224">
        <v>0.66700000000000004</v>
      </c>
      <c r="I224">
        <f t="shared" si="6"/>
        <v>89.691242565207773</v>
      </c>
      <c r="J224">
        <f t="shared" si="7"/>
        <v>5.3020997157763205E-5</v>
      </c>
    </row>
    <row r="225" spans="2:10" x14ac:dyDescent="0.3">
      <c r="C225">
        <v>68.452785395196642</v>
      </c>
      <c r="D225">
        <v>100</v>
      </c>
      <c r="E225">
        <v>3</v>
      </c>
      <c r="F225">
        <v>26.787800000000001</v>
      </c>
      <c r="G225">
        <v>0.36280000000000001</v>
      </c>
      <c r="H225">
        <v>0.66700000000000004</v>
      </c>
      <c r="I225">
        <f t="shared" si="6"/>
        <v>68.437978168624568</v>
      </c>
      <c r="J225">
        <f t="shared" si="7"/>
        <v>2.1925395875674108E-4</v>
      </c>
    </row>
    <row r="226" spans="2:10" x14ac:dyDescent="0.3">
      <c r="C226">
        <v>43.122552621672291</v>
      </c>
      <c r="D226">
        <v>100</v>
      </c>
      <c r="E226">
        <v>6</v>
      </c>
      <c r="F226">
        <v>26.787800000000001</v>
      </c>
      <c r="G226">
        <v>0.36280000000000001</v>
      </c>
      <c r="H226">
        <v>0.66700000000000004</v>
      </c>
      <c r="I226">
        <f t="shared" si="6"/>
        <v>43.103264534092553</v>
      </c>
      <c r="J226">
        <f t="shared" si="7"/>
        <v>3.7203032248366431E-4</v>
      </c>
    </row>
    <row r="227" spans="2:10" x14ac:dyDescent="0.3">
      <c r="C227">
        <v>27.165505886622118</v>
      </c>
      <c r="D227">
        <v>100</v>
      </c>
      <c r="E227">
        <v>12</v>
      </c>
      <c r="F227">
        <v>26.787800000000001</v>
      </c>
      <c r="G227">
        <v>0.36280000000000001</v>
      </c>
      <c r="H227">
        <v>0.66700000000000004</v>
      </c>
      <c r="I227">
        <f t="shared" si="6"/>
        <v>27.147082120373227</v>
      </c>
      <c r="J227">
        <f t="shared" si="7"/>
        <v>3.3943516279375365E-4</v>
      </c>
    </row>
    <row r="228" spans="2:10" x14ac:dyDescent="0.3">
      <c r="C228">
        <v>17.113196348799153</v>
      </c>
      <c r="D228">
        <v>100</v>
      </c>
      <c r="E228">
        <v>24</v>
      </c>
      <c r="F228">
        <v>26.787800000000001</v>
      </c>
      <c r="G228">
        <v>0.36280000000000001</v>
      </c>
      <c r="H228">
        <v>0.66700000000000004</v>
      </c>
      <c r="I228">
        <f t="shared" si="6"/>
        <v>17.097639253458066</v>
      </c>
      <c r="J228">
        <f t="shared" si="7"/>
        <v>2.4202321545167986E-4</v>
      </c>
    </row>
    <row r="229" spans="2:10" x14ac:dyDescent="0.3">
      <c r="B229" t="s">
        <v>55</v>
      </c>
      <c r="C229">
        <v>113.70974068013933</v>
      </c>
      <c r="D229">
        <v>2</v>
      </c>
      <c r="E229">
        <v>0.16667000000000001</v>
      </c>
      <c r="F229">
        <v>26.779</v>
      </c>
      <c r="G229">
        <v>0.3629</v>
      </c>
      <c r="H229">
        <v>0.66700000000000004</v>
      </c>
      <c r="I229">
        <f t="shared" si="6"/>
        <v>113.77824517066119</v>
      </c>
      <c r="J229">
        <f t="shared" si="7"/>
        <v>4.692865221659656E-3</v>
      </c>
    </row>
    <row r="230" spans="2:10" x14ac:dyDescent="0.3">
      <c r="C230">
        <v>71.634080583456083</v>
      </c>
      <c r="D230">
        <v>2</v>
      </c>
      <c r="E230">
        <v>0.33333333333333331</v>
      </c>
      <c r="F230">
        <v>26.779</v>
      </c>
      <c r="G230">
        <v>0.3629</v>
      </c>
      <c r="H230">
        <v>0.66700000000000004</v>
      </c>
      <c r="I230">
        <f t="shared" si="6"/>
        <v>71.660200272521422</v>
      </c>
      <c r="J230">
        <f t="shared" si="7"/>
        <v>6.8223815687001367E-4</v>
      </c>
    </row>
    <row r="231" spans="2:10" x14ac:dyDescent="0.3">
      <c r="C231">
        <v>54.667034864063496</v>
      </c>
      <c r="D231">
        <v>2</v>
      </c>
      <c r="E231">
        <v>0.5</v>
      </c>
      <c r="F231">
        <v>26.779</v>
      </c>
      <c r="G231">
        <v>0.3629</v>
      </c>
      <c r="H231">
        <v>0.66700000000000004</v>
      </c>
      <c r="I231">
        <f t="shared" si="6"/>
        <v>54.679577197791097</v>
      </c>
      <c r="J231">
        <f t="shared" si="7"/>
        <v>1.5731013533453839E-4</v>
      </c>
    </row>
    <row r="232" spans="2:10" x14ac:dyDescent="0.3">
      <c r="C232">
        <v>34.438073980285246</v>
      </c>
      <c r="D232">
        <v>2</v>
      </c>
      <c r="E232">
        <v>1</v>
      </c>
      <c r="F232">
        <v>26.779</v>
      </c>
      <c r="G232">
        <v>0.3629</v>
      </c>
      <c r="H232">
        <v>0.66700000000000004</v>
      </c>
      <c r="I232">
        <f t="shared" si="6"/>
        <v>34.438017364592937</v>
      </c>
      <c r="J232">
        <f t="shared" si="7"/>
        <v>3.2053366155736811E-9</v>
      </c>
    </row>
    <row r="233" spans="2:10" x14ac:dyDescent="0.3">
      <c r="C233">
        <v>21.694627162799158</v>
      </c>
      <c r="D233">
        <v>2</v>
      </c>
      <c r="E233">
        <v>2</v>
      </c>
      <c r="F233">
        <v>26.779</v>
      </c>
      <c r="G233">
        <v>0.3629</v>
      </c>
      <c r="H233">
        <v>0.66700000000000004</v>
      </c>
      <c r="I233">
        <f t="shared" si="6"/>
        <v>21.689579561195199</v>
      </c>
      <c r="J233">
        <f t="shared" si="7"/>
        <v>2.5478281952288417E-5</v>
      </c>
    </row>
    <row r="234" spans="2:10" x14ac:dyDescent="0.3">
      <c r="C234">
        <v>16.556099133427054</v>
      </c>
      <c r="D234">
        <v>2</v>
      </c>
      <c r="E234">
        <v>3</v>
      </c>
      <c r="F234">
        <v>26.779</v>
      </c>
      <c r="G234">
        <v>0.3629</v>
      </c>
      <c r="H234">
        <v>0.66700000000000004</v>
      </c>
      <c r="I234">
        <f t="shared" si="6"/>
        <v>16.550010124082441</v>
      </c>
      <c r="J234">
        <f t="shared" si="7"/>
        <v>3.707603479878829E-5</v>
      </c>
    </row>
    <row r="235" spans="2:10" x14ac:dyDescent="0.3">
      <c r="C235">
        <v>10.429688901175506</v>
      </c>
      <c r="D235">
        <v>2</v>
      </c>
      <c r="E235">
        <v>6</v>
      </c>
      <c r="F235">
        <v>26.779</v>
      </c>
      <c r="G235">
        <v>0.3629</v>
      </c>
      <c r="H235">
        <v>0.66700000000000004</v>
      </c>
      <c r="I235">
        <f t="shared" si="6"/>
        <v>10.42344446036361</v>
      </c>
      <c r="J235">
        <f t="shared" si="7"/>
        <v>3.8993041053272534E-5</v>
      </c>
    </row>
    <row r="236" spans="2:10" x14ac:dyDescent="0.3">
      <c r="C236">
        <v>6.5702922952229734</v>
      </c>
      <c r="D236">
        <v>2</v>
      </c>
      <c r="E236">
        <v>12</v>
      </c>
      <c r="F236">
        <v>26.779</v>
      </c>
      <c r="G236">
        <v>0.3629</v>
      </c>
      <c r="H236">
        <v>0.66700000000000004</v>
      </c>
      <c r="I236">
        <f t="shared" si="6"/>
        <v>6.5648415682953223</v>
      </c>
      <c r="J236">
        <f t="shared" si="7"/>
        <v>2.971042403982123E-5</v>
      </c>
    </row>
    <row r="237" spans="2:10" x14ac:dyDescent="0.3">
      <c r="C237">
        <v>4.1390247833567617</v>
      </c>
      <c r="D237">
        <v>2</v>
      </c>
      <c r="E237">
        <v>24</v>
      </c>
      <c r="F237">
        <v>26.779</v>
      </c>
      <c r="G237">
        <v>0.3629</v>
      </c>
      <c r="H237">
        <v>0.66700000000000004</v>
      </c>
      <c r="I237">
        <f t="shared" si="6"/>
        <v>4.1346356265148447</v>
      </c>
      <c r="J237">
        <f t="shared" si="7"/>
        <v>1.9264697782946689E-5</v>
      </c>
    </row>
    <row r="238" spans="2:10" x14ac:dyDescent="0.3">
      <c r="C238">
        <v>272.32578559502588</v>
      </c>
      <c r="D238">
        <v>10</v>
      </c>
      <c r="E238">
        <v>0.16667000000000001</v>
      </c>
      <c r="F238">
        <v>26.779</v>
      </c>
      <c r="G238">
        <v>0.3629</v>
      </c>
      <c r="H238">
        <v>0.66700000000000004</v>
      </c>
      <c r="I238">
        <f t="shared" si="6"/>
        <v>204.04006153187663</v>
      </c>
      <c r="J238">
        <f t="shared" si="7"/>
        <v>4662.9401108285601</v>
      </c>
    </row>
    <row r="239" spans="2:10" x14ac:dyDescent="0.3">
      <c r="C239">
        <v>171.55792594006257</v>
      </c>
      <c r="D239">
        <v>10</v>
      </c>
      <c r="E239">
        <v>0.33333333333333331</v>
      </c>
      <c r="F239">
        <v>26.779</v>
      </c>
      <c r="G239">
        <v>0.3629</v>
      </c>
      <c r="H239">
        <v>0.66700000000000004</v>
      </c>
      <c r="I239">
        <f t="shared" si="6"/>
        <v>128.5092035921308</v>
      </c>
      <c r="J239">
        <f t="shared" si="7"/>
        <v>1853.1924957893204</v>
      </c>
    </row>
    <row r="240" spans="2:10" x14ac:dyDescent="0.3">
      <c r="C240">
        <v>130.92320083099955</v>
      </c>
      <c r="D240">
        <v>10</v>
      </c>
      <c r="E240">
        <v>0.5</v>
      </c>
      <c r="F240">
        <v>26.779</v>
      </c>
      <c r="G240">
        <v>0.3629</v>
      </c>
      <c r="H240">
        <v>0.66700000000000004</v>
      </c>
      <c r="I240">
        <f t="shared" si="6"/>
        <v>98.05762322348761</v>
      </c>
      <c r="J240">
        <f t="shared" si="7"/>
        <v>1080.1461914753902</v>
      </c>
    </row>
    <row r="241" spans="3:10" x14ac:dyDescent="0.3">
      <c r="C241">
        <v>82.476448323295159</v>
      </c>
      <c r="D241">
        <v>10</v>
      </c>
      <c r="E241">
        <v>1</v>
      </c>
      <c r="F241">
        <v>26.779</v>
      </c>
      <c r="G241">
        <v>0.3629</v>
      </c>
      <c r="H241">
        <v>0.66700000000000004</v>
      </c>
      <c r="I241">
        <f t="shared" si="6"/>
        <v>61.758160987345669</v>
      </c>
      <c r="J241">
        <f t="shared" si="7"/>
        <v>429.24743013496504</v>
      </c>
    </row>
    <row r="242" spans="3:10" x14ac:dyDescent="0.3">
      <c r="C242">
        <v>51.956906681543146</v>
      </c>
      <c r="D242">
        <v>10</v>
      </c>
      <c r="E242">
        <v>2</v>
      </c>
      <c r="F242">
        <v>26.779</v>
      </c>
      <c r="G242">
        <v>0.3629</v>
      </c>
      <c r="H242">
        <v>0.66700000000000004</v>
      </c>
      <c r="I242">
        <f t="shared" si="6"/>
        <v>38.896215543039247</v>
      </c>
      <c r="J242">
        <f t="shared" si="7"/>
        <v>170.58165301539427</v>
      </c>
    </row>
    <row r="243" spans="3:10" x14ac:dyDescent="0.3">
      <c r="C243">
        <v>39.650540718251214</v>
      </c>
      <c r="D243">
        <v>10</v>
      </c>
      <c r="E243">
        <v>3</v>
      </c>
      <c r="F243">
        <v>26.779</v>
      </c>
      <c r="G243">
        <v>0.3629</v>
      </c>
      <c r="H243">
        <v>0.66700000000000004</v>
      </c>
      <c r="I243">
        <f t="shared" si="6"/>
        <v>29.679356356796045</v>
      </c>
      <c r="J243">
        <f t="shared" si="7"/>
        <v>99.424517570128131</v>
      </c>
    </row>
    <row r="244" spans="3:10" x14ac:dyDescent="0.3">
      <c r="C244">
        <v>24.978275445319245</v>
      </c>
      <c r="D244">
        <v>10</v>
      </c>
      <c r="E244">
        <v>6</v>
      </c>
      <c r="F244">
        <v>26.779</v>
      </c>
      <c r="G244">
        <v>0.3629</v>
      </c>
      <c r="H244">
        <v>0.66700000000000004</v>
      </c>
      <c r="I244">
        <f t="shared" si="6"/>
        <v>18.69250352628136</v>
      </c>
      <c r="J244">
        <f t="shared" si="7"/>
        <v>39.51092861816521</v>
      </c>
    </row>
    <row r="245" spans="3:10" x14ac:dyDescent="0.3">
      <c r="C245">
        <v>15.735327511814972</v>
      </c>
      <c r="D245">
        <v>10</v>
      </c>
      <c r="E245">
        <v>12</v>
      </c>
      <c r="F245">
        <v>26.779</v>
      </c>
      <c r="G245">
        <v>0.3629</v>
      </c>
      <c r="H245">
        <v>0.66700000000000004</v>
      </c>
      <c r="I245">
        <f t="shared" si="6"/>
        <v>11.772818920988241</v>
      </c>
      <c r="J245">
        <f t="shared" si="7"/>
        <v>15.701474332375648</v>
      </c>
    </row>
    <row r="246" spans="3:10" x14ac:dyDescent="0.3">
      <c r="C246">
        <v>9.9126351795628036</v>
      </c>
      <c r="D246">
        <v>10</v>
      </c>
      <c r="E246">
        <v>24</v>
      </c>
      <c r="F246">
        <v>26.779</v>
      </c>
      <c r="G246">
        <v>0.3629</v>
      </c>
      <c r="H246">
        <v>0.66700000000000004</v>
      </c>
      <c r="I246">
        <f t="shared" si="6"/>
        <v>7.41469783068439</v>
      </c>
      <c r="J246">
        <f t="shared" si="7"/>
        <v>6.2396909989217173</v>
      </c>
    </row>
    <row r="247" spans="3:10" x14ac:dyDescent="0.3">
      <c r="C247">
        <v>352.15917849094183</v>
      </c>
      <c r="D247">
        <v>25</v>
      </c>
      <c r="E247">
        <v>0.16667000000000001</v>
      </c>
      <c r="F247">
        <v>26.779</v>
      </c>
      <c r="G247">
        <v>0.3629</v>
      </c>
      <c r="H247">
        <v>0.66700000000000004</v>
      </c>
      <c r="I247">
        <f t="shared" si="6"/>
        <v>284.52987624590838</v>
      </c>
      <c r="J247">
        <f t="shared" si="7"/>
        <v>4573.7225221500858</v>
      </c>
    </row>
    <row r="248" spans="3:10" x14ac:dyDescent="0.3">
      <c r="C248">
        <v>221.85081787483071</v>
      </c>
      <c r="D248">
        <v>25</v>
      </c>
      <c r="E248">
        <v>0.33333333333333331</v>
      </c>
      <c r="F248">
        <v>26.779</v>
      </c>
      <c r="G248">
        <v>0.3629</v>
      </c>
      <c r="H248">
        <v>0.66700000000000004</v>
      </c>
      <c r="I248">
        <f t="shared" si="6"/>
        <v>179.20357169083098</v>
      </c>
      <c r="J248">
        <f t="shared" si="7"/>
        <v>1818.7876070786792</v>
      </c>
    </row>
    <row r="249" spans="3:10" x14ac:dyDescent="0.3">
      <c r="C249">
        <v>169.30386062894934</v>
      </c>
      <c r="D249">
        <v>25</v>
      </c>
      <c r="E249">
        <v>0.5</v>
      </c>
      <c r="F249">
        <v>26.779</v>
      </c>
      <c r="G249">
        <v>0.3629</v>
      </c>
      <c r="H249">
        <v>0.66700000000000004</v>
      </c>
      <c r="I249">
        <f t="shared" si="6"/>
        <v>136.73943828128108</v>
      </c>
      <c r="J249">
        <f t="shared" si="7"/>
        <v>1060.4416028373157</v>
      </c>
    </row>
    <row r="250" spans="3:10" x14ac:dyDescent="0.3">
      <c r="C250">
        <v>106.6547489174406</v>
      </c>
      <c r="D250">
        <v>25</v>
      </c>
      <c r="E250">
        <v>1</v>
      </c>
      <c r="F250">
        <v>26.779</v>
      </c>
      <c r="G250">
        <v>0.3629</v>
      </c>
      <c r="H250">
        <v>0.66700000000000004</v>
      </c>
      <c r="I250">
        <f t="shared" si="6"/>
        <v>86.120547950134366</v>
      </c>
      <c r="J250">
        <f t="shared" si="7"/>
        <v>421.65340936572028</v>
      </c>
    </row>
    <row r="251" spans="3:10" x14ac:dyDescent="0.3">
      <c r="C251">
        <v>67.188281616167899</v>
      </c>
      <c r="D251">
        <v>25</v>
      </c>
      <c r="E251">
        <v>2</v>
      </c>
      <c r="F251">
        <v>26.779</v>
      </c>
      <c r="G251">
        <v>0.3629</v>
      </c>
      <c r="H251">
        <v>0.66700000000000004</v>
      </c>
      <c r="I251">
        <f t="shared" si="6"/>
        <v>54.240012043743398</v>
      </c>
      <c r="J251">
        <f t="shared" si="7"/>
        <v>167.65768492017415</v>
      </c>
    </row>
    <row r="252" spans="3:10" x14ac:dyDescent="0.3">
      <c r="C252">
        <v>51.274255265807746</v>
      </c>
      <c r="D252">
        <v>25</v>
      </c>
      <c r="E252">
        <v>3</v>
      </c>
      <c r="F252">
        <v>26.779</v>
      </c>
      <c r="G252">
        <v>0.3629</v>
      </c>
      <c r="H252">
        <v>0.66700000000000004</v>
      </c>
      <c r="I252">
        <f t="shared" si="6"/>
        <v>41.387282124192581</v>
      </c>
      <c r="J252">
        <f t="shared" si="7"/>
        <v>97.752237903019648</v>
      </c>
    </row>
    <row r="253" spans="3:10" x14ac:dyDescent="0.3">
      <c r="C253">
        <v>32.300756763537116</v>
      </c>
      <c r="D253">
        <v>25</v>
      </c>
      <c r="E253">
        <v>6</v>
      </c>
      <c r="F253">
        <v>26.779</v>
      </c>
      <c r="G253">
        <v>0.3629</v>
      </c>
      <c r="H253">
        <v>0.66700000000000004</v>
      </c>
      <c r="I253">
        <f t="shared" si="6"/>
        <v>26.066330676087031</v>
      </c>
      <c r="J253">
        <f t="shared" si="7"/>
        <v>38.868068639878182</v>
      </c>
    </row>
    <row r="254" spans="3:10" x14ac:dyDescent="0.3">
      <c r="C254">
        <v>20.348201686957296</v>
      </c>
      <c r="D254">
        <v>25</v>
      </c>
      <c r="E254">
        <v>12</v>
      </c>
      <c r="F254">
        <v>26.779</v>
      </c>
      <c r="G254">
        <v>0.3629</v>
      </c>
      <c r="H254">
        <v>0.66700000000000004</v>
      </c>
      <c r="I254">
        <f t="shared" si="6"/>
        <v>16.416965793410892</v>
      </c>
      <c r="J254">
        <f t="shared" si="7"/>
        <v>15.454615650707593</v>
      </c>
    </row>
    <row r="255" spans="3:10" x14ac:dyDescent="0.3">
      <c r="C255">
        <v>12.818563816451935</v>
      </c>
      <c r="D255">
        <v>25</v>
      </c>
      <c r="E255">
        <v>24</v>
      </c>
      <c r="F255">
        <v>26.779</v>
      </c>
      <c r="G255">
        <v>0.3629</v>
      </c>
      <c r="H255">
        <v>0.66700000000000004</v>
      </c>
      <c r="I255">
        <f t="shared" si="6"/>
        <v>10.339651146575651</v>
      </c>
      <c r="J255">
        <f t="shared" si="7"/>
        <v>6.1450080248731647</v>
      </c>
    </row>
    <row r="256" spans="3:10" x14ac:dyDescent="0.3">
      <c r="C256">
        <v>411.38414988386256</v>
      </c>
      <c r="D256">
        <v>50</v>
      </c>
      <c r="E256">
        <v>0.16667000000000001</v>
      </c>
      <c r="F256">
        <v>26.779</v>
      </c>
      <c r="G256">
        <v>0.3629</v>
      </c>
      <c r="H256">
        <v>0.66700000000000004</v>
      </c>
      <c r="I256">
        <f t="shared" si="6"/>
        <v>365.90779412607156</v>
      </c>
      <c r="J256">
        <f t="shared" si="7"/>
        <v>2068.0989330091707</v>
      </c>
    </row>
    <row r="257" spans="3:10" x14ac:dyDescent="0.3">
      <c r="C257">
        <v>259.16095813139333</v>
      </c>
      <c r="D257">
        <v>50</v>
      </c>
      <c r="E257">
        <v>0.33333333333333331</v>
      </c>
      <c r="F257">
        <v>26.779</v>
      </c>
      <c r="G257">
        <v>0.3629</v>
      </c>
      <c r="H257">
        <v>0.66700000000000004</v>
      </c>
      <c r="I257">
        <f t="shared" si="6"/>
        <v>230.45728793778378</v>
      </c>
      <c r="J257">
        <f t="shared" si="7"/>
        <v>823.90068258350948</v>
      </c>
    </row>
    <row r="258" spans="3:10" x14ac:dyDescent="0.3">
      <c r="C258">
        <v>197.77682659118244</v>
      </c>
      <c r="D258">
        <v>50</v>
      </c>
      <c r="E258">
        <v>0.5</v>
      </c>
      <c r="F258">
        <v>26.779</v>
      </c>
      <c r="G258">
        <v>0.3629</v>
      </c>
      <c r="H258">
        <v>0.66700000000000004</v>
      </c>
      <c r="I258">
        <f t="shared" si="6"/>
        <v>175.84805817825315</v>
      </c>
      <c r="J258">
        <f t="shared" si="7"/>
        <v>480.87088410788522</v>
      </c>
    </row>
    <row r="259" spans="3:10" x14ac:dyDescent="0.3">
      <c r="C259">
        <v>124.59159350181946</v>
      </c>
      <c r="D259">
        <v>50</v>
      </c>
      <c r="E259">
        <v>1</v>
      </c>
      <c r="F259">
        <v>26.779</v>
      </c>
      <c r="G259">
        <v>0.3629</v>
      </c>
      <c r="H259">
        <v>0.66700000000000004</v>
      </c>
      <c r="I259">
        <f t="shared" si="6"/>
        <v>110.75174299843107</v>
      </c>
      <c r="J259">
        <f t="shared" si="7"/>
        <v>191.5414619561399</v>
      </c>
    </row>
    <row r="260" spans="3:10" x14ac:dyDescent="0.3">
      <c r="C260">
        <v>78.487785646443811</v>
      </c>
      <c r="D260">
        <v>50</v>
      </c>
      <c r="E260">
        <v>2</v>
      </c>
      <c r="F260">
        <v>26.779</v>
      </c>
      <c r="G260">
        <v>0.3629</v>
      </c>
      <c r="H260">
        <v>0.66700000000000004</v>
      </c>
      <c r="I260">
        <f t="shared" si="6"/>
        <v>69.75310790612663</v>
      </c>
      <c r="J260">
        <f t="shared" si="7"/>
        <v>76.29459522719246</v>
      </c>
    </row>
    <row r="261" spans="3:10" x14ac:dyDescent="0.3">
      <c r="C261">
        <v>59.897390730638158</v>
      </c>
      <c r="D261">
        <v>50</v>
      </c>
      <c r="E261">
        <v>3</v>
      </c>
      <c r="F261">
        <v>26.779</v>
      </c>
      <c r="G261">
        <v>0.3629</v>
      </c>
      <c r="H261">
        <v>0.66700000000000004</v>
      </c>
      <c r="I261">
        <f t="shared" ref="I261:I324" si="8">F261*(D261^G261)/(E261^H261)</f>
        <v>53.224390024506171</v>
      </c>
      <c r="J261">
        <f t="shared" ref="J261:J324" si="9">(C261-I261)^2</f>
        <v>44.528938424037996</v>
      </c>
    </row>
    <row r="262" spans="3:10" x14ac:dyDescent="0.3">
      <c r="C262">
        <v>37.732991707654527</v>
      </c>
      <c r="D262">
        <v>50</v>
      </c>
      <c r="E262">
        <v>6</v>
      </c>
      <c r="F262">
        <v>26.779</v>
      </c>
      <c r="G262">
        <v>0.3629</v>
      </c>
      <c r="H262">
        <v>0.66700000000000004</v>
      </c>
      <c r="I262">
        <f t="shared" si="8"/>
        <v>33.521518669640635</v>
      </c>
      <c r="J262">
        <f t="shared" si="9"/>
        <v>17.736505149917964</v>
      </c>
    </row>
    <row r="263" spans="3:10" x14ac:dyDescent="0.3">
      <c r="C263">
        <v>23.770295263991311</v>
      </c>
      <c r="D263">
        <v>50</v>
      </c>
      <c r="E263">
        <v>12</v>
      </c>
      <c r="F263">
        <v>26.779</v>
      </c>
      <c r="G263">
        <v>0.3629</v>
      </c>
      <c r="H263">
        <v>0.66700000000000004</v>
      </c>
      <c r="I263">
        <f t="shared" si="8"/>
        <v>21.112354944822904</v>
      </c>
      <c r="J263">
        <f t="shared" si="9"/>
        <v>7.0646467402610549</v>
      </c>
    </row>
    <row r="264" spans="3:10" x14ac:dyDescent="0.3">
      <c r="C264">
        <v>14.974347682659536</v>
      </c>
      <c r="D264">
        <v>50</v>
      </c>
      <c r="E264">
        <v>24</v>
      </c>
      <c r="F264">
        <v>26.779</v>
      </c>
      <c r="G264">
        <v>0.3629</v>
      </c>
      <c r="H264">
        <v>0.66700000000000004</v>
      </c>
      <c r="I264">
        <f t="shared" si="8"/>
        <v>13.296877617894825</v>
      </c>
      <c r="J264">
        <f t="shared" si="9"/>
        <v>2.813905818181722</v>
      </c>
    </row>
    <row r="265" spans="3:10" x14ac:dyDescent="0.3">
      <c r="C265">
        <v>470.17181338461126</v>
      </c>
      <c r="D265">
        <v>100</v>
      </c>
      <c r="E265">
        <v>0.16667000000000001</v>
      </c>
      <c r="F265">
        <v>26.779</v>
      </c>
      <c r="G265">
        <v>0.3629</v>
      </c>
      <c r="H265">
        <v>0.66700000000000004</v>
      </c>
      <c r="I265">
        <f t="shared" si="8"/>
        <v>470.56047529607349</v>
      </c>
      <c r="J265">
        <f t="shared" si="9"/>
        <v>0.1510580814214792</v>
      </c>
    </row>
    <row r="266" spans="3:10" x14ac:dyDescent="0.3">
      <c r="C266">
        <v>296.19560616890544</v>
      </c>
      <c r="D266">
        <v>100</v>
      </c>
      <c r="E266">
        <v>0.33333333333333331</v>
      </c>
      <c r="F266">
        <v>26.779</v>
      </c>
      <c r="G266">
        <v>0.3629</v>
      </c>
      <c r="H266">
        <v>0.66700000000000004</v>
      </c>
      <c r="I266">
        <f t="shared" si="8"/>
        <v>296.36999454043814</v>
      </c>
      <c r="J266">
        <f t="shared" si="9"/>
        <v>3.0411304125827064E-2</v>
      </c>
    </row>
    <row r="267" spans="3:10" x14ac:dyDescent="0.3">
      <c r="C267">
        <v>226.03955264217569</v>
      </c>
      <c r="D267">
        <v>100</v>
      </c>
      <c r="E267">
        <v>0.5</v>
      </c>
      <c r="F267">
        <v>26.779</v>
      </c>
      <c r="G267">
        <v>0.3629</v>
      </c>
      <c r="H267">
        <v>0.66700000000000004</v>
      </c>
      <c r="I267">
        <f t="shared" si="8"/>
        <v>226.14206957215103</v>
      </c>
      <c r="J267">
        <f t="shared" si="9"/>
        <v>1.0509720931568198E-2</v>
      </c>
    </row>
    <row r="268" spans="3:10" x14ac:dyDescent="0.3">
      <c r="C268">
        <v>142.3959952413488</v>
      </c>
      <c r="D268">
        <v>100</v>
      </c>
      <c r="E268">
        <v>1</v>
      </c>
      <c r="F268">
        <v>26.779</v>
      </c>
      <c r="G268">
        <v>0.3629</v>
      </c>
      <c r="H268">
        <v>0.66700000000000004</v>
      </c>
      <c r="I268">
        <f t="shared" si="8"/>
        <v>142.42766528021599</v>
      </c>
      <c r="J268">
        <f t="shared" si="9"/>
        <v>1.0029913618493532E-3</v>
      </c>
    </row>
    <row r="269" spans="3:10" x14ac:dyDescent="0.3">
      <c r="C269">
        <v>89.703855912652728</v>
      </c>
      <c r="D269">
        <v>100</v>
      </c>
      <c r="E269">
        <v>2</v>
      </c>
      <c r="F269">
        <v>26.779</v>
      </c>
      <c r="G269">
        <v>0.3629</v>
      </c>
      <c r="H269">
        <v>0.66700000000000004</v>
      </c>
      <c r="I269">
        <f t="shared" si="8"/>
        <v>89.703078580436696</v>
      </c>
      <c r="J269">
        <f t="shared" si="9"/>
        <v>6.0424537408094472E-7</v>
      </c>
    </row>
    <row r="270" spans="3:10" x14ac:dyDescent="0.3">
      <c r="C270">
        <v>68.456854316777026</v>
      </c>
      <c r="D270">
        <v>100</v>
      </c>
      <c r="E270">
        <v>3</v>
      </c>
      <c r="F270">
        <v>26.779</v>
      </c>
      <c r="G270">
        <v>0.3629</v>
      </c>
      <c r="H270">
        <v>0.66700000000000004</v>
      </c>
      <c r="I270">
        <f t="shared" si="8"/>
        <v>68.447009518048134</v>
      </c>
      <c r="J270">
        <f t="shared" si="9"/>
        <v>9.6920062012395531E-5</v>
      </c>
    </row>
    <row r="271" spans="3:10" x14ac:dyDescent="0.3">
      <c r="C271">
        <v>43.125115881647048</v>
      </c>
      <c r="D271">
        <v>100</v>
      </c>
      <c r="E271">
        <v>6</v>
      </c>
      <c r="F271">
        <v>26.779</v>
      </c>
      <c r="G271">
        <v>0.3629</v>
      </c>
      <c r="H271">
        <v>0.66700000000000004</v>
      </c>
      <c r="I271">
        <f t="shared" si="8"/>
        <v>43.108952613339213</v>
      </c>
      <c r="J271">
        <f t="shared" si="9"/>
        <v>2.612512423910701E-4</v>
      </c>
    </row>
    <row r="272" spans="3:10" x14ac:dyDescent="0.3">
      <c r="C272">
        <v>27.167120639221395</v>
      </c>
      <c r="D272">
        <v>100</v>
      </c>
      <c r="E272">
        <v>12</v>
      </c>
      <c r="F272">
        <v>26.779</v>
      </c>
      <c r="G272">
        <v>0.3629</v>
      </c>
      <c r="H272">
        <v>0.66700000000000004</v>
      </c>
      <c r="I272">
        <f t="shared" si="8"/>
        <v>27.150664557946929</v>
      </c>
      <c r="J272">
        <f t="shared" si="9"/>
        <v>2.7080261091183289E-4</v>
      </c>
    </row>
    <row r="273" spans="2:10" x14ac:dyDescent="0.3">
      <c r="C273">
        <v>17.114213579194256</v>
      </c>
      <c r="D273">
        <v>100</v>
      </c>
      <c r="E273">
        <v>24</v>
      </c>
      <c r="F273">
        <v>26.779</v>
      </c>
      <c r="G273">
        <v>0.3629</v>
      </c>
      <c r="H273">
        <v>0.66700000000000004</v>
      </c>
      <c r="I273">
        <f t="shared" si="8"/>
        <v>17.099895526342628</v>
      </c>
      <c r="J273">
        <f t="shared" si="9"/>
        <v>2.0500663746201951E-4</v>
      </c>
    </row>
    <row r="274" spans="2:10" x14ac:dyDescent="0.3">
      <c r="B274" t="s">
        <v>56</v>
      </c>
      <c r="C274">
        <v>99.4335230478802</v>
      </c>
      <c r="D274">
        <v>2</v>
      </c>
      <c r="E274">
        <v>0.16667000000000001</v>
      </c>
      <c r="F274">
        <v>24.244</v>
      </c>
      <c r="G274">
        <v>0.31280000000000002</v>
      </c>
      <c r="H274">
        <v>0.66700000000000004</v>
      </c>
      <c r="I274">
        <f t="shared" si="8"/>
        <v>99.491859652168685</v>
      </c>
      <c r="J274">
        <f t="shared" si="9"/>
        <v>3.4031593999112575E-3</v>
      </c>
    </row>
    <row r="275" spans="2:10" x14ac:dyDescent="0.3">
      <c r="C275">
        <v>62.640447160503214</v>
      </c>
      <c r="D275">
        <v>2</v>
      </c>
      <c r="E275">
        <v>0.33333333333333331</v>
      </c>
      <c r="F275">
        <v>24.244</v>
      </c>
      <c r="G275">
        <v>0.31280000000000002</v>
      </c>
      <c r="H275">
        <v>0.66700000000000004</v>
      </c>
      <c r="I275">
        <f t="shared" si="8"/>
        <v>62.662300490449454</v>
      </c>
      <c r="J275">
        <f t="shared" si="9"/>
        <v>4.7756802973920117E-4</v>
      </c>
    </row>
    <row r="276" spans="2:10" x14ac:dyDescent="0.3">
      <c r="C276">
        <v>47.803608016358254</v>
      </c>
      <c r="D276">
        <v>2</v>
      </c>
      <c r="E276">
        <v>0.5</v>
      </c>
      <c r="F276">
        <v>24.244</v>
      </c>
      <c r="G276">
        <v>0.31280000000000002</v>
      </c>
      <c r="H276">
        <v>0.66700000000000004</v>
      </c>
      <c r="I276">
        <f t="shared" si="8"/>
        <v>47.813822512753568</v>
      </c>
      <c r="J276">
        <f t="shared" si="9"/>
        <v>1.0433593660987632E-4</v>
      </c>
    </row>
    <row r="277" spans="2:10" x14ac:dyDescent="0.3">
      <c r="C277">
        <v>30.114386000366558</v>
      </c>
      <c r="D277">
        <v>2</v>
      </c>
      <c r="E277">
        <v>1</v>
      </c>
      <c r="F277">
        <v>24.244</v>
      </c>
      <c r="G277">
        <v>0.31280000000000002</v>
      </c>
      <c r="H277">
        <v>0.66700000000000004</v>
      </c>
      <c r="I277">
        <f t="shared" si="8"/>
        <v>30.113862146474144</v>
      </c>
      <c r="J277">
        <f t="shared" si="9"/>
        <v>2.7442290059723486E-7</v>
      </c>
    </row>
    <row r="278" spans="2:10" x14ac:dyDescent="0.3">
      <c r="C278">
        <v>18.970874413260642</v>
      </c>
      <c r="D278">
        <v>2</v>
      </c>
      <c r="E278">
        <v>2</v>
      </c>
      <c r="F278">
        <v>24.244</v>
      </c>
      <c r="G278">
        <v>0.31280000000000002</v>
      </c>
      <c r="H278">
        <v>0.66700000000000004</v>
      </c>
      <c r="I278">
        <f t="shared" si="8"/>
        <v>18.966161785850989</v>
      </c>
      <c r="J278">
        <f t="shared" si="9"/>
        <v>2.2208857102210157E-5</v>
      </c>
    </row>
    <row r="279" spans="2:10" x14ac:dyDescent="0.3">
      <c r="C279">
        <v>14.477486756366707</v>
      </c>
      <c r="D279">
        <v>2</v>
      </c>
      <c r="E279">
        <v>3</v>
      </c>
      <c r="F279">
        <v>24.244</v>
      </c>
      <c r="G279">
        <v>0.31280000000000002</v>
      </c>
      <c r="H279">
        <v>0.66700000000000004</v>
      </c>
      <c r="I279">
        <f t="shared" si="8"/>
        <v>14.471934261575079</v>
      </c>
      <c r="J279">
        <f t="shared" si="9"/>
        <v>3.083019841105488E-5</v>
      </c>
    </row>
    <row r="280" spans="2:10" x14ac:dyDescent="0.3">
      <c r="C280">
        <v>9.1202451569603245</v>
      </c>
      <c r="D280">
        <v>2</v>
      </c>
      <c r="E280">
        <v>6</v>
      </c>
      <c r="F280">
        <v>24.244</v>
      </c>
      <c r="G280">
        <v>0.31280000000000002</v>
      </c>
      <c r="H280">
        <v>0.66700000000000004</v>
      </c>
      <c r="I280">
        <f t="shared" si="8"/>
        <v>9.1146411318539489</v>
      </c>
      <c r="J280">
        <f t="shared" si="9"/>
        <v>3.1405097392887912E-5</v>
      </c>
    </row>
    <row r="281" spans="2:10" x14ac:dyDescent="0.3">
      <c r="C281">
        <v>5.7453944267280415</v>
      </c>
      <c r="D281">
        <v>2</v>
      </c>
      <c r="E281">
        <v>12</v>
      </c>
      <c r="F281">
        <v>24.244</v>
      </c>
      <c r="G281">
        <v>0.31280000000000002</v>
      </c>
      <c r="H281">
        <v>0.66700000000000004</v>
      </c>
      <c r="I281">
        <f t="shared" si="8"/>
        <v>5.7405376130724655</v>
      </c>
      <c r="J281">
        <f t="shared" si="9"/>
        <v>2.3588638884989487E-5</v>
      </c>
    </row>
    <row r="282" spans="2:10" x14ac:dyDescent="0.3">
      <c r="C282">
        <v>3.6193716890916741</v>
      </c>
      <c r="D282">
        <v>2</v>
      </c>
      <c r="E282">
        <v>24</v>
      </c>
      <c r="F282">
        <v>24.244</v>
      </c>
      <c r="G282">
        <v>0.31280000000000002</v>
      </c>
      <c r="H282">
        <v>0.66700000000000004</v>
      </c>
      <c r="I282">
        <f t="shared" si="8"/>
        <v>3.6154766392208804</v>
      </c>
      <c r="J282">
        <f t="shared" si="9"/>
        <v>1.5171413495970009E-5</v>
      </c>
    </row>
    <row r="283" spans="2:10" x14ac:dyDescent="0.3">
      <c r="C283">
        <v>205.61374860567594</v>
      </c>
      <c r="D283">
        <v>10</v>
      </c>
      <c r="E283">
        <v>0.16667000000000001</v>
      </c>
      <c r="F283">
        <v>24.244</v>
      </c>
      <c r="G283">
        <v>0.31280000000000002</v>
      </c>
      <c r="H283">
        <v>0.66700000000000004</v>
      </c>
      <c r="I283">
        <f t="shared" si="8"/>
        <v>164.59830776319609</v>
      </c>
      <c r="J283">
        <f t="shared" si="9"/>
        <v>1682.2663875029639</v>
      </c>
    </row>
    <row r="284" spans="2:10" x14ac:dyDescent="0.3">
      <c r="C284">
        <v>129.53113557894207</v>
      </c>
      <c r="D284">
        <v>10</v>
      </c>
      <c r="E284">
        <v>0.33333333333333331</v>
      </c>
      <c r="F284">
        <v>24.244</v>
      </c>
      <c r="G284">
        <v>0.31280000000000002</v>
      </c>
      <c r="H284">
        <v>0.66700000000000004</v>
      </c>
      <c r="I284">
        <f t="shared" si="8"/>
        <v>103.66786445982417</v>
      </c>
      <c r="J284">
        <f t="shared" si="9"/>
        <v>668.90879298099787</v>
      </c>
    </row>
    <row r="285" spans="2:10" x14ac:dyDescent="0.3">
      <c r="C285">
        <v>98.850757167547741</v>
      </c>
      <c r="D285">
        <v>10</v>
      </c>
      <c r="E285">
        <v>0.5</v>
      </c>
      <c r="F285">
        <v>24.244</v>
      </c>
      <c r="G285">
        <v>0.31280000000000002</v>
      </c>
      <c r="H285">
        <v>0.66700000000000004</v>
      </c>
      <c r="I285">
        <f t="shared" si="8"/>
        <v>79.102695444666921</v>
      </c>
      <c r="J285">
        <f t="shared" si="9"/>
        <v>389.98594181071059</v>
      </c>
    </row>
    <row r="286" spans="2:10" x14ac:dyDescent="0.3">
      <c r="C286">
        <v>62.272074876719934</v>
      </c>
      <c r="D286">
        <v>10</v>
      </c>
      <c r="E286">
        <v>1</v>
      </c>
      <c r="F286">
        <v>24.244</v>
      </c>
      <c r="G286">
        <v>0.31280000000000002</v>
      </c>
      <c r="H286">
        <v>0.66700000000000004</v>
      </c>
      <c r="I286">
        <f t="shared" si="8"/>
        <v>49.820063338375519</v>
      </c>
      <c r="J286">
        <f t="shared" si="9"/>
        <v>155.05259135106243</v>
      </c>
    </row>
    <row r="287" spans="2:10" x14ac:dyDescent="0.3">
      <c r="C287">
        <v>39.228948978904562</v>
      </c>
      <c r="D287">
        <v>10</v>
      </c>
      <c r="E287">
        <v>2</v>
      </c>
      <c r="F287">
        <v>24.244</v>
      </c>
      <c r="G287">
        <v>0.31280000000000002</v>
      </c>
      <c r="H287">
        <v>0.66700000000000004</v>
      </c>
      <c r="I287">
        <f t="shared" si="8"/>
        <v>31.377422691948063</v>
      </c>
      <c r="J287">
        <f t="shared" si="9"/>
        <v>61.646465034768909</v>
      </c>
    </row>
    <row r="288" spans="2:10" x14ac:dyDescent="0.3">
      <c r="C288">
        <v>29.937291077700024</v>
      </c>
      <c r="D288">
        <v>10</v>
      </c>
      <c r="E288">
        <v>3</v>
      </c>
      <c r="F288">
        <v>24.244</v>
      </c>
      <c r="G288">
        <v>0.31280000000000002</v>
      </c>
      <c r="H288">
        <v>0.66700000000000004</v>
      </c>
      <c r="I288">
        <f t="shared" si="8"/>
        <v>23.942218969906989</v>
      </c>
      <c r="J288">
        <f t="shared" si="9"/>
        <v>35.940889577638025</v>
      </c>
    </row>
    <row r="289" spans="3:10" x14ac:dyDescent="0.3">
      <c r="C289">
        <v>18.859311602812117</v>
      </c>
      <c r="D289">
        <v>10</v>
      </c>
      <c r="E289">
        <v>6</v>
      </c>
      <c r="F289">
        <v>24.244</v>
      </c>
      <c r="G289">
        <v>0.31280000000000002</v>
      </c>
      <c r="H289">
        <v>0.66700000000000004</v>
      </c>
      <c r="I289">
        <f t="shared" si="8"/>
        <v>15.079168400480091</v>
      </c>
      <c r="J289">
        <f t="shared" si="9"/>
        <v>14.289482630137021</v>
      </c>
    </row>
    <row r="290" spans="3:10" x14ac:dyDescent="0.3">
      <c r="C290">
        <v>11.880621837454806</v>
      </c>
      <c r="D290">
        <v>10</v>
      </c>
      <c r="E290">
        <v>12</v>
      </c>
      <c r="F290">
        <v>24.244</v>
      </c>
      <c r="G290">
        <v>0.31280000000000002</v>
      </c>
      <c r="H290">
        <v>0.66700000000000004</v>
      </c>
      <c r="I290">
        <f t="shared" si="8"/>
        <v>9.4970862949600967</v>
      </c>
      <c r="J290">
        <f t="shared" si="9"/>
        <v>5.6812416823355463</v>
      </c>
    </row>
    <row r="291" spans="3:10" x14ac:dyDescent="0.3">
      <c r="C291">
        <v>7.484322769425007</v>
      </c>
      <c r="D291">
        <v>10</v>
      </c>
      <c r="E291">
        <v>24</v>
      </c>
      <c r="F291">
        <v>24.244</v>
      </c>
      <c r="G291">
        <v>0.31280000000000002</v>
      </c>
      <c r="H291">
        <v>0.66700000000000004</v>
      </c>
      <c r="I291">
        <f t="shared" si="8"/>
        <v>5.9814073096396543</v>
      </c>
      <c r="J291">
        <f t="shared" si="9"/>
        <v>2.2587548792618182</v>
      </c>
    </row>
    <row r="292" spans="3:10" x14ac:dyDescent="0.3">
      <c r="C292">
        <v>259.05555311719996</v>
      </c>
      <c r="D292">
        <v>25</v>
      </c>
      <c r="E292">
        <v>0.16667000000000001</v>
      </c>
      <c r="F292">
        <v>24.244</v>
      </c>
      <c r="G292">
        <v>0.31280000000000002</v>
      </c>
      <c r="H292">
        <v>0.66700000000000004</v>
      </c>
      <c r="I292">
        <f t="shared" si="8"/>
        <v>219.23051326039678</v>
      </c>
      <c r="J292">
        <f t="shared" si="9"/>
        <v>1586.0337995959624</v>
      </c>
    </row>
    <row r="293" spans="3:10" x14ac:dyDescent="0.3">
      <c r="C293">
        <v>163.19803612770448</v>
      </c>
      <c r="D293">
        <v>25</v>
      </c>
      <c r="E293">
        <v>0.33333333333333331</v>
      </c>
      <c r="F293">
        <v>24.244</v>
      </c>
      <c r="G293">
        <v>0.31280000000000002</v>
      </c>
      <c r="H293">
        <v>0.66700000000000004</v>
      </c>
      <c r="I293">
        <f t="shared" si="8"/>
        <v>138.07650542090357</v>
      </c>
      <c r="J293">
        <f t="shared" si="9"/>
        <v>631.09130505274106</v>
      </c>
    </row>
    <row r="294" spans="3:10" x14ac:dyDescent="0.3">
      <c r="C294">
        <v>124.5434108747444</v>
      </c>
      <c r="D294">
        <v>25</v>
      </c>
      <c r="E294">
        <v>0.5</v>
      </c>
      <c r="F294">
        <v>24.244</v>
      </c>
      <c r="G294">
        <v>0.31280000000000002</v>
      </c>
      <c r="H294">
        <v>0.66700000000000004</v>
      </c>
      <c r="I294">
        <f t="shared" si="8"/>
        <v>105.35785427128651</v>
      </c>
      <c r="J294">
        <f t="shared" si="9"/>
        <v>368.08558218448638</v>
      </c>
    </row>
    <row r="295" spans="3:10" x14ac:dyDescent="0.3">
      <c r="C295">
        <v>78.457432493398215</v>
      </c>
      <c r="D295">
        <v>25</v>
      </c>
      <c r="E295">
        <v>1</v>
      </c>
      <c r="F295">
        <v>24.244</v>
      </c>
      <c r="G295">
        <v>0.31280000000000002</v>
      </c>
      <c r="H295">
        <v>0.66700000000000004</v>
      </c>
      <c r="I295">
        <f t="shared" si="8"/>
        <v>66.355955931520825</v>
      </c>
      <c r="J295">
        <f t="shared" si="9"/>
        <v>146.44573497766783</v>
      </c>
    </row>
    <row r="296" spans="3:10" x14ac:dyDescent="0.3">
      <c r="C296">
        <v>49.425085359569209</v>
      </c>
      <c r="D296">
        <v>25</v>
      </c>
      <c r="E296">
        <v>2</v>
      </c>
      <c r="F296">
        <v>24.244</v>
      </c>
      <c r="G296">
        <v>0.31280000000000002</v>
      </c>
      <c r="H296">
        <v>0.66700000000000004</v>
      </c>
      <c r="I296">
        <f t="shared" si="8"/>
        <v>41.791975719706052</v>
      </c>
      <c r="J296">
        <f t="shared" si="9"/>
        <v>58.264362774171857</v>
      </c>
    </row>
    <row r="297" spans="3:10" x14ac:dyDescent="0.3">
      <c r="C297">
        <v>37.718399433675351</v>
      </c>
      <c r="D297">
        <v>25</v>
      </c>
      <c r="E297">
        <v>3</v>
      </c>
      <c r="F297">
        <v>24.244</v>
      </c>
      <c r="G297">
        <v>0.31280000000000002</v>
      </c>
      <c r="H297">
        <v>0.66700000000000004</v>
      </c>
      <c r="I297">
        <f t="shared" si="8"/>
        <v>31.888936312255058</v>
      </c>
      <c r="J297">
        <f t="shared" si="9"/>
        <v>33.982640283999224</v>
      </c>
    </row>
    <row r="298" spans="3:10" x14ac:dyDescent="0.3">
      <c r="C298">
        <v>23.761102707415223</v>
      </c>
      <c r="D298">
        <v>25</v>
      </c>
      <c r="E298">
        <v>6</v>
      </c>
      <c r="F298">
        <v>24.244</v>
      </c>
      <c r="G298">
        <v>0.31280000000000002</v>
      </c>
      <c r="H298">
        <v>0.66700000000000004</v>
      </c>
      <c r="I298">
        <f t="shared" si="8"/>
        <v>20.084130103774864</v>
      </c>
      <c r="J298">
        <f t="shared" si="9"/>
        <v>13.520127527921755</v>
      </c>
    </row>
    <row r="299" spans="3:10" x14ac:dyDescent="0.3">
      <c r="C299">
        <v>14.968556734893255</v>
      </c>
      <c r="D299">
        <v>25</v>
      </c>
      <c r="E299">
        <v>12</v>
      </c>
      <c r="F299">
        <v>24.244</v>
      </c>
      <c r="G299">
        <v>0.31280000000000002</v>
      </c>
      <c r="H299">
        <v>0.66700000000000004</v>
      </c>
      <c r="I299">
        <f t="shared" si="8"/>
        <v>12.649286199939446</v>
      </c>
      <c r="J299">
        <f t="shared" si="9"/>
        <v>5.3790158143049265</v>
      </c>
    </row>
    <row r="300" spans="3:10" x14ac:dyDescent="0.3">
      <c r="C300">
        <v>9.4295998584188414</v>
      </c>
      <c r="D300">
        <v>25</v>
      </c>
      <c r="E300">
        <v>24</v>
      </c>
      <c r="F300">
        <v>24.244</v>
      </c>
      <c r="G300">
        <v>0.31280000000000002</v>
      </c>
      <c r="H300">
        <v>0.66700000000000004</v>
      </c>
      <c r="I300">
        <f t="shared" si="8"/>
        <v>7.9667100611893193</v>
      </c>
      <c r="J300">
        <f t="shared" si="9"/>
        <v>2.140046558838232</v>
      </c>
    </row>
    <row r="301" spans="3:10" x14ac:dyDescent="0.3">
      <c r="C301">
        <v>298.70173660720405</v>
      </c>
      <c r="D301">
        <v>50</v>
      </c>
      <c r="E301">
        <v>0.16667000000000001</v>
      </c>
      <c r="F301">
        <v>24.244</v>
      </c>
      <c r="G301">
        <v>0.31280000000000002</v>
      </c>
      <c r="H301">
        <v>0.66700000000000004</v>
      </c>
      <c r="I301">
        <f t="shared" si="8"/>
        <v>272.30974486983825</v>
      </c>
      <c r="J301">
        <f t="shared" si="9"/>
        <v>696.5372278651846</v>
      </c>
    </row>
    <row r="302" spans="3:10" x14ac:dyDescent="0.3">
      <c r="C302">
        <v>188.17406620184116</v>
      </c>
      <c r="D302">
        <v>50</v>
      </c>
      <c r="E302">
        <v>0.33333333333333331</v>
      </c>
      <c r="F302">
        <v>24.244</v>
      </c>
      <c r="G302">
        <v>0.31280000000000002</v>
      </c>
      <c r="H302">
        <v>0.66700000000000004</v>
      </c>
      <c r="I302">
        <f t="shared" si="8"/>
        <v>171.50704710080757</v>
      </c>
      <c r="J302">
        <f t="shared" si="9"/>
        <v>277.78952571421848</v>
      </c>
    </row>
    <row r="303" spans="3:10" x14ac:dyDescent="0.3">
      <c r="C303">
        <v>143.60368910694746</v>
      </c>
      <c r="D303">
        <v>50</v>
      </c>
      <c r="E303">
        <v>0.5</v>
      </c>
      <c r="F303">
        <v>24.244</v>
      </c>
      <c r="G303">
        <v>0.31280000000000002</v>
      </c>
      <c r="H303">
        <v>0.66700000000000004</v>
      </c>
      <c r="I303">
        <f t="shared" si="8"/>
        <v>130.86668452292662</v>
      </c>
      <c r="J303">
        <f t="shared" si="9"/>
        <v>162.23128577336783</v>
      </c>
    </row>
    <row r="304" spans="3:10" x14ac:dyDescent="0.3">
      <c r="C304">
        <v>90.464655374201044</v>
      </c>
      <c r="D304">
        <v>50</v>
      </c>
      <c r="E304">
        <v>1</v>
      </c>
      <c r="F304">
        <v>24.244</v>
      </c>
      <c r="G304">
        <v>0.31280000000000002</v>
      </c>
      <c r="H304">
        <v>0.66700000000000004</v>
      </c>
      <c r="I304">
        <f t="shared" si="8"/>
        <v>82.42179960069835</v>
      </c>
      <c r="J304">
        <f t="shared" si="9"/>
        <v>64.687528993365618</v>
      </c>
    </row>
    <row r="305" spans="2:10" x14ac:dyDescent="0.3">
      <c r="C305">
        <v>56.989161788720637</v>
      </c>
      <c r="D305">
        <v>50</v>
      </c>
      <c r="E305">
        <v>2</v>
      </c>
      <c r="F305">
        <v>24.244</v>
      </c>
      <c r="G305">
        <v>0.31280000000000002</v>
      </c>
      <c r="H305">
        <v>0.66700000000000004</v>
      </c>
      <c r="I305">
        <f t="shared" si="8"/>
        <v>51.910484889128121</v>
      </c>
      <c r="J305">
        <f t="shared" si="9"/>
        <v>25.792959050454648</v>
      </c>
    </row>
    <row r="306" spans="2:10" x14ac:dyDescent="0.3">
      <c r="C306">
        <v>43.490870113816406</v>
      </c>
      <c r="D306">
        <v>50</v>
      </c>
      <c r="E306">
        <v>3</v>
      </c>
      <c r="F306">
        <v>24.244</v>
      </c>
      <c r="G306">
        <v>0.31280000000000002</v>
      </c>
      <c r="H306">
        <v>0.66700000000000004</v>
      </c>
      <c r="I306">
        <f t="shared" si="8"/>
        <v>39.609760439900263</v>
      </c>
      <c r="J306">
        <f t="shared" si="9"/>
        <v>15.063012300965468</v>
      </c>
    </row>
    <row r="307" spans="2:10" x14ac:dyDescent="0.3">
      <c r="C307">
        <v>27.397531367320568</v>
      </c>
      <c r="D307">
        <v>50</v>
      </c>
      <c r="E307">
        <v>6</v>
      </c>
      <c r="F307">
        <v>24.244</v>
      </c>
      <c r="G307">
        <v>0.31280000000000002</v>
      </c>
      <c r="H307">
        <v>0.66700000000000004</v>
      </c>
      <c r="I307">
        <f t="shared" si="8"/>
        <v>24.94682087431643</v>
      </c>
      <c r="J307">
        <f t="shared" si="9"/>
        <v>6.0059819205205844</v>
      </c>
    </row>
    <row r="308" spans="2:10" x14ac:dyDescent="0.3">
      <c r="C308">
        <v>17.259363242421127</v>
      </c>
      <c r="D308">
        <v>50</v>
      </c>
      <c r="E308">
        <v>12</v>
      </c>
      <c r="F308">
        <v>24.244</v>
      </c>
      <c r="G308">
        <v>0.31280000000000002</v>
      </c>
      <c r="H308">
        <v>0.66700000000000004</v>
      </c>
      <c r="I308">
        <f t="shared" si="8"/>
        <v>15.711881738833284</v>
      </c>
      <c r="J308">
        <f t="shared" si="9"/>
        <v>2.3946990039464908</v>
      </c>
    </row>
    <row r="309" spans="2:10" x14ac:dyDescent="0.3">
      <c r="C309">
        <v>10.872717528454105</v>
      </c>
      <c r="D309">
        <v>50</v>
      </c>
      <c r="E309">
        <v>24</v>
      </c>
      <c r="F309">
        <v>24.244</v>
      </c>
      <c r="G309">
        <v>0.31280000000000002</v>
      </c>
      <c r="H309">
        <v>0.66700000000000004</v>
      </c>
      <c r="I309">
        <f t="shared" si="8"/>
        <v>9.8955786398112391</v>
      </c>
      <c r="J309">
        <f t="shared" si="9"/>
        <v>0.95480040769821528</v>
      </c>
    </row>
    <row r="310" spans="2:10" x14ac:dyDescent="0.3">
      <c r="C310">
        <v>338.05517890161252</v>
      </c>
      <c r="D310">
        <v>100</v>
      </c>
      <c r="E310">
        <v>0.16667000000000001</v>
      </c>
      <c r="F310">
        <v>24.244</v>
      </c>
      <c r="G310">
        <v>0.31280000000000002</v>
      </c>
      <c r="H310">
        <v>0.66700000000000004</v>
      </c>
      <c r="I310">
        <f t="shared" si="8"/>
        <v>338.24031175350001</v>
      </c>
      <c r="J310">
        <f t="shared" si="9"/>
        <v>3.4274172847994555E-2</v>
      </c>
    </row>
    <row r="311" spans="2:10" x14ac:dyDescent="0.3">
      <c r="C311">
        <v>212.96567719041869</v>
      </c>
      <c r="D311">
        <v>100</v>
      </c>
      <c r="E311">
        <v>0.33333333333333331</v>
      </c>
      <c r="F311">
        <v>24.244</v>
      </c>
      <c r="G311">
        <v>0.31280000000000002</v>
      </c>
      <c r="H311">
        <v>0.66700000000000004</v>
      </c>
      <c r="I311">
        <f t="shared" si="8"/>
        <v>213.03166035070811</v>
      </c>
      <c r="J311">
        <f t="shared" si="9"/>
        <v>4.3537774417793038E-3</v>
      </c>
    </row>
    <row r="312" spans="2:10" x14ac:dyDescent="0.3">
      <c r="C312">
        <v>162.52322923659176</v>
      </c>
      <c r="D312">
        <v>100</v>
      </c>
      <c r="E312">
        <v>0.5</v>
      </c>
      <c r="F312">
        <v>24.244</v>
      </c>
      <c r="G312">
        <v>0.31280000000000002</v>
      </c>
      <c r="H312">
        <v>0.66700000000000004</v>
      </c>
      <c r="I312">
        <f t="shared" si="8"/>
        <v>162.55161265837049</v>
      </c>
      <c r="J312">
        <f t="shared" si="9"/>
        <v>8.0561863186913256E-4</v>
      </c>
    </row>
    <row r="313" spans="2:10" x14ac:dyDescent="0.3">
      <c r="C313">
        <v>102.38321880603584</v>
      </c>
      <c r="D313">
        <v>100</v>
      </c>
      <c r="E313">
        <v>1</v>
      </c>
      <c r="F313">
        <v>24.244</v>
      </c>
      <c r="G313">
        <v>0.31280000000000002</v>
      </c>
      <c r="H313">
        <v>0.66700000000000004</v>
      </c>
      <c r="I313">
        <f t="shared" si="8"/>
        <v>102.37744229664033</v>
      </c>
      <c r="J313">
        <f t="shared" si="9"/>
        <v>3.3368060796494815E-5</v>
      </c>
    </row>
    <row r="314" spans="2:10" x14ac:dyDescent="0.3">
      <c r="C314">
        <v>64.497386264858605</v>
      </c>
      <c r="D314">
        <v>100</v>
      </c>
      <c r="E314">
        <v>2</v>
      </c>
      <c r="F314">
        <v>24.244</v>
      </c>
      <c r="G314">
        <v>0.31280000000000002</v>
      </c>
      <c r="H314">
        <v>0.66700000000000004</v>
      </c>
      <c r="I314">
        <f t="shared" si="8"/>
        <v>64.478847793591541</v>
      </c>
      <c r="J314">
        <f t="shared" si="9"/>
        <v>3.4367491691975689E-4</v>
      </c>
    </row>
    <row r="315" spans="2:10" x14ac:dyDescent="0.3">
      <c r="C315">
        <v>49.22071777656484</v>
      </c>
      <c r="D315">
        <v>100</v>
      </c>
      <c r="E315">
        <v>3</v>
      </c>
      <c r="F315">
        <v>24.244</v>
      </c>
      <c r="G315">
        <v>0.31280000000000002</v>
      </c>
      <c r="H315">
        <v>0.66700000000000004</v>
      </c>
      <c r="I315">
        <f t="shared" si="8"/>
        <v>49.199920208794829</v>
      </c>
      <c r="J315">
        <f t="shared" si="9"/>
        <v>4.325388251481802E-4</v>
      </c>
    </row>
    <row r="316" spans="2:10" x14ac:dyDescent="0.3">
      <c r="C316">
        <v>31.007109208814413</v>
      </c>
      <c r="D316">
        <v>100</v>
      </c>
      <c r="E316">
        <v>6</v>
      </c>
      <c r="F316">
        <v>24.244</v>
      </c>
      <c r="G316">
        <v>0.31280000000000002</v>
      </c>
      <c r="H316">
        <v>0.66700000000000004</v>
      </c>
      <c r="I316">
        <f t="shared" si="8"/>
        <v>30.986847253008936</v>
      </c>
      <c r="J316">
        <f t="shared" si="9"/>
        <v>4.1054685306310602E-4</v>
      </c>
    </row>
    <row r="317" spans="2:10" x14ac:dyDescent="0.3">
      <c r="C317">
        <v>19.533254794287227</v>
      </c>
      <c r="D317">
        <v>100</v>
      </c>
      <c r="E317">
        <v>12</v>
      </c>
      <c r="F317">
        <v>24.244</v>
      </c>
      <c r="G317">
        <v>0.31280000000000002</v>
      </c>
      <c r="H317">
        <v>0.66700000000000004</v>
      </c>
      <c r="I317">
        <f t="shared" si="8"/>
        <v>19.515980891970386</v>
      </c>
      <c r="J317">
        <f t="shared" si="9"/>
        <v>2.9838770125176889E-4</v>
      </c>
    </row>
    <row r="318" spans="2:10" x14ac:dyDescent="0.3">
      <c r="C318">
        <v>12.305179444141215</v>
      </c>
      <c r="D318">
        <v>100</v>
      </c>
      <c r="E318">
        <v>24</v>
      </c>
      <c r="F318">
        <v>24.244</v>
      </c>
      <c r="G318">
        <v>0.31280000000000002</v>
      </c>
      <c r="H318">
        <v>0.66700000000000004</v>
      </c>
      <c r="I318">
        <f t="shared" si="8"/>
        <v>12.291457309803242</v>
      </c>
      <c r="J318">
        <f t="shared" si="9"/>
        <v>1.8829697078938325E-4</v>
      </c>
    </row>
    <row r="319" spans="2:10" x14ac:dyDescent="0.3">
      <c r="B319" t="s">
        <v>57</v>
      </c>
      <c r="C319">
        <v>103.08399798902362</v>
      </c>
      <c r="D319">
        <v>2</v>
      </c>
      <c r="E319">
        <v>0.16667000000000001</v>
      </c>
      <c r="F319">
        <v>25.689</v>
      </c>
      <c r="G319">
        <v>0.28129999999999999</v>
      </c>
      <c r="H319">
        <v>0.66700000000000004</v>
      </c>
      <c r="I319">
        <f t="shared" si="8"/>
        <v>103.1449636380125</v>
      </c>
      <c r="J319">
        <f t="shared" si="9"/>
        <v>3.7168103566357466E-3</v>
      </c>
    </row>
    <row r="320" spans="2:10" x14ac:dyDescent="0.3">
      <c r="C320">
        <v>64.940148263835539</v>
      </c>
      <c r="D320">
        <v>2</v>
      </c>
      <c r="E320">
        <v>0.33333333333333331</v>
      </c>
      <c r="F320">
        <v>25.689</v>
      </c>
      <c r="G320">
        <v>0.28129999999999999</v>
      </c>
      <c r="H320">
        <v>0.66700000000000004</v>
      </c>
      <c r="I320">
        <f t="shared" si="8"/>
        <v>64.963110832964887</v>
      </c>
      <c r="J320">
        <f t="shared" si="9"/>
        <v>5.2727958102007652E-4</v>
      </c>
    </row>
    <row r="321" spans="3:10" x14ac:dyDescent="0.3">
      <c r="C321">
        <v>49.558608420758368</v>
      </c>
      <c r="D321">
        <v>2</v>
      </c>
      <c r="E321">
        <v>0.5</v>
      </c>
      <c r="F321">
        <v>25.689</v>
      </c>
      <c r="G321">
        <v>0.28129999999999999</v>
      </c>
      <c r="H321">
        <v>0.66700000000000004</v>
      </c>
      <c r="I321">
        <f t="shared" si="8"/>
        <v>49.569432129564674</v>
      </c>
      <c r="J321">
        <f t="shared" si="9"/>
        <v>1.1715267232371347E-4</v>
      </c>
    </row>
    <row r="322" spans="3:10" x14ac:dyDescent="0.3">
      <c r="C322">
        <v>31.219966976405399</v>
      </c>
      <c r="D322">
        <v>2</v>
      </c>
      <c r="E322">
        <v>1</v>
      </c>
      <c r="F322">
        <v>25.689</v>
      </c>
      <c r="G322">
        <v>0.28129999999999999</v>
      </c>
      <c r="H322">
        <v>0.66700000000000004</v>
      </c>
      <c r="I322">
        <f t="shared" si="8"/>
        <v>31.219571399683762</v>
      </c>
      <c r="J322">
        <f t="shared" si="9"/>
        <v>1.5648094270092978E-7</v>
      </c>
    </row>
    <row r="323" spans="3:10" x14ac:dyDescent="0.3">
      <c r="C323">
        <v>19.66734678529798</v>
      </c>
      <c r="D323">
        <v>2</v>
      </c>
      <c r="E323">
        <v>2</v>
      </c>
      <c r="F323">
        <v>25.689</v>
      </c>
      <c r="G323">
        <v>0.28129999999999999</v>
      </c>
      <c r="H323">
        <v>0.66700000000000004</v>
      </c>
      <c r="I323">
        <f t="shared" si="8"/>
        <v>19.66255404807503</v>
      </c>
      <c r="J323">
        <f t="shared" si="9"/>
        <v>2.2970330088245527E-5</v>
      </c>
    </row>
    <row r="324" spans="3:10" x14ac:dyDescent="0.3">
      <c r="C324">
        <v>15.008994652244057</v>
      </c>
      <c r="D324">
        <v>2</v>
      </c>
      <c r="E324">
        <v>3</v>
      </c>
      <c r="F324">
        <v>25.689</v>
      </c>
      <c r="G324">
        <v>0.28129999999999999</v>
      </c>
      <c r="H324">
        <v>0.66700000000000004</v>
      </c>
      <c r="I324">
        <f t="shared" si="8"/>
        <v>15.003309199370577</v>
      </c>
      <c r="J324">
        <f t="shared" si="9"/>
        <v>3.2324374376569456E-5</v>
      </c>
    </row>
    <row r="325" spans="3:10" x14ac:dyDescent="0.3">
      <c r="C325">
        <v>9.4550741500609341</v>
      </c>
      <c r="D325">
        <v>2</v>
      </c>
      <c r="E325">
        <v>6</v>
      </c>
      <c r="F325">
        <v>25.689</v>
      </c>
      <c r="G325">
        <v>0.28129999999999999</v>
      </c>
      <c r="H325">
        <v>0.66700000000000004</v>
      </c>
      <c r="I325">
        <f t="shared" ref="I325:I388" si="10">F325*(D325^G325)/(E325^H325)</f>
        <v>9.4493090329738951</v>
      </c>
      <c r="J325">
        <f t="shared" ref="J325:J388" si="11">(C325-I325)^2</f>
        <v>3.323657502726874E-5</v>
      </c>
    </row>
    <row r="326" spans="3:10" x14ac:dyDescent="0.3">
      <c r="C326">
        <v>5.9563234749893246</v>
      </c>
      <c r="D326">
        <v>2</v>
      </c>
      <c r="E326">
        <v>12</v>
      </c>
      <c r="F326">
        <v>25.689</v>
      </c>
      <c r="G326">
        <v>0.28129999999999999</v>
      </c>
      <c r="H326">
        <v>0.66700000000000004</v>
      </c>
      <c r="I326">
        <f t="shared" si="10"/>
        <v>5.9513164738608433</v>
      </c>
      <c r="J326">
        <f t="shared" si="11"/>
        <v>2.5070060300612931E-5</v>
      </c>
    </row>
    <row r="327" spans="3:10" x14ac:dyDescent="0.3">
      <c r="C327">
        <v>3.7522486630610143</v>
      </c>
      <c r="D327">
        <v>2</v>
      </c>
      <c r="E327">
        <v>24</v>
      </c>
      <c r="F327">
        <v>25.689</v>
      </c>
      <c r="G327">
        <v>0.28129999999999999</v>
      </c>
      <c r="H327">
        <v>0.66700000000000004</v>
      </c>
      <c r="I327">
        <f t="shared" si="10"/>
        <v>3.7482283253149804</v>
      </c>
      <c r="J327">
        <f t="shared" si="11"/>
        <v>1.6163115592185276E-5</v>
      </c>
    </row>
    <row r="328" spans="3:10" x14ac:dyDescent="0.3">
      <c r="C328">
        <v>195.09547192342603</v>
      </c>
      <c r="D328">
        <v>10</v>
      </c>
      <c r="E328">
        <v>0.16667000000000001</v>
      </c>
      <c r="F328">
        <v>25.689</v>
      </c>
      <c r="G328">
        <v>0.28129999999999999</v>
      </c>
      <c r="H328">
        <v>0.66700000000000004</v>
      </c>
      <c r="I328">
        <f t="shared" si="10"/>
        <v>162.20651340130553</v>
      </c>
      <c r="J328">
        <f t="shared" si="11"/>
        <v>1081.6835926697629</v>
      </c>
    </row>
    <row r="329" spans="3:10" x14ac:dyDescent="0.3">
      <c r="C329">
        <v>122.90490395666757</v>
      </c>
      <c r="D329">
        <v>10</v>
      </c>
      <c r="E329">
        <v>0.33333333333333331</v>
      </c>
      <c r="F329">
        <v>25.689</v>
      </c>
      <c r="G329">
        <v>0.28129999999999999</v>
      </c>
      <c r="H329">
        <v>0.66700000000000004</v>
      </c>
      <c r="I329">
        <f t="shared" si="10"/>
        <v>102.16145642262269</v>
      </c>
      <c r="J329">
        <f t="shared" si="11"/>
        <v>430.29061559767246</v>
      </c>
    </row>
    <row r="330" spans="3:10" x14ac:dyDescent="0.3">
      <c r="C330">
        <v>93.793996025897798</v>
      </c>
      <c r="D330">
        <v>10</v>
      </c>
      <c r="E330">
        <v>0.5</v>
      </c>
      <c r="F330">
        <v>25.689</v>
      </c>
      <c r="G330">
        <v>0.28129999999999999</v>
      </c>
      <c r="H330">
        <v>0.66700000000000004</v>
      </c>
      <c r="I330">
        <f t="shared" si="10"/>
        <v>77.953246318816298</v>
      </c>
      <c r="J330">
        <f t="shared" si="11"/>
        <v>250.92935128240262</v>
      </c>
    </row>
    <row r="331" spans="3:10" x14ac:dyDescent="0.3">
      <c r="C331">
        <v>59.086514973392362</v>
      </c>
      <c r="D331">
        <v>10</v>
      </c>
      <c r="E331">
        <v>1</v>
      </c>
      <c r="F331">
        <v>25.689</v>
      </c>
      <c r="G331">
        <v>0.28129999999999999</v>
      </c>
      <c r="H331">
        <v>0.66700000000000004</v>
      </c>
      <c r="I331">
        <f t="shared" si="10"/>
        <v>49.096123048702623</v>
      </c>
      <c r="J331">
        <f t="shared" si="11"/>
        <v>99.807930808905937</v>
      </c>
    </row>
    <row r="332" spans="3:10" x14ac:dyDescent="0.3">
      <c r="C332">
        <v>37.222171989952827</v>
      </c>
      <c r="D332">
        <v>10</v>
      </c>
      <c r="E332">
        <v>2</v>
      </c>
      <c r="F332">
        <v>25.689</v>
      </c>
      <c r="G332">
        <v>0.28129999999999999</v>
      </c>
      <c r="H332">
        <v>0.66700000000000004</v>
      </c>
      <c r="I332">
        <f t="shared" si="10"/>
        <v>30.921474245666172</v>
      </c>
      <c r="J332">
        <f t="shared" si="11"/>
        <v>39.698792064858942</v>
      </c>
    </row>
    <row r="333" spans="3:10" x14ac:dyDescent="0.3">
      <c r="C333">
        <v>28.405833610445796</v>
      </c>
      <c r="D333">
        <v>10</v>
      </c>
      <c r="E333">
        <v>3</v>
      </c>
      <c r="F333">
        <v>25.689</v>
      </c>
      <c r="G333">
        <v>0.28129999999999999</v>
      </c>
      <c r="H333">
        <v>0.66700000000000004</v>
      </c>
      <c r="I333">
        <f t="shared" si="10"/>
        <v>23.594312207549756</v>
      </c>
      <c r="J333">
        <f t="shared" si="11"/>
        <v>23.150738210526686</v>
      </c>
    </row>
    <row r="334" spans="3:10" x14ac:dyDescent="0.3">
      <c r="C334">
        <v>17.894553852805966</v>
      </c>
      <c r="D334">
        <v>10</v>
      </c>
      <c r="E334">
        <v>6</v>
      </c>
      <c r="F334">
        <v>25.689</v>
      </c>
      <c r="G334">
        <v>0.28129999999999999</v>
      </c>
      <c r="H334">
        <v>0.66700000000000004</v>
      </c>
      <c r="I334">
        <f t="shared" si="10"/>
        <v>14.860051506434289</v>
      </c>
      <c r="J334">
        <f t="shared" si="11"/>
        <v>9.208204490135218</v>
      </c>
    </row>
    <row r="335" spans="3:10" x14ac:dyDescent="0.3">
      <c r="C335">
        <v>11.27286253881382</v>
      </c>
      <c r="D335">
        <v>10</v>
      </c>
      <c r="E335">
        <v>12</v>
      </c>
      <c r="F335">
        <v>25.689</v>
      </c>
      <c r="G335">
        <v>0.28129999999999999</v>
      </c>
      <c r="H335">
        <v>0.66700000000000004</v>
      </c>
      <c r="I335">
        <f t="shared" si="10"/>
        <v>9.359083190533573</v>
      </c>
      <c r="J335">
        <f t="shared" si="11"/>
        <v>3.6625513939039678</v>
      </c>
    </row>
    <row r="336" spans="3:10" x14ac:dyDescent="0.3">
      <c r="C336">
        <v>7.1014584026114465</v>
      </c>
      <c r="D336">
        <v>10</v>
      </c>
      <c r="E336">
        <v>24</v>
      </c>
      <c r="F336">
        <v>25.689</v>
      </c>
      <c r="G336">
        <v>0.28129999999999999</v>
      </c>
      <c r="H336">
        <v>0.66700000000000004</v>
      </c>
      <c r="I336">
        <f t="shared" si="10"/>
        <v>5.8944908858089224</v>
      </c>
      <c r="J336">
        <f t="shared" si="11"/>
        <v>1.4567705866164511</v>
      </c>
    </row>
    <row r="337" spans="3:10" x14ac:dyDescent="0.3">
      <c r="C337">
        <v>241.4059706720181</v>
      </c>
      <c r="D337">
        <v>25</v>
      </c>
      <c r="E337">
        <v>0.16667000000000001</v>
      </c>
      <c r="F337">
        <v>25.689</v>
      </c>
      <c r="G337">
        <v>0.28129999999999999</v>
      </c>
      <c r="H337">
        <v>0.66700000000000004</v>
      </c>
      <c r="I337">
        <f t="shared" si="10"/>
        <v>209.89824808315595</v>
      </c>
      <c r="J337">
        <f t="shared" si="11"/>
        <v>992.73658273669423</v>
      </c>
    </row>
    <row r="338" spans="3:10" x14ac:dyDescent="0.3">
      <c r="C338">
        <v>152.07927353463035</v>
      </c>
      <c r="D338">
        <v>25</v>
      </c>
      <c r="E338">
        <v>0.33333333333333331</v>
      </c>
      <c r="F338">
        <v>25.689</v>
      </c>
      <c r="G338">
        <v>0.28129999999999999</v>
      </c>
      <c r="H338">
        <v>0.66700000000000004</v>
      </c>
      <c r="I338">
        <f t="shared" si="10"/>
        <v>132.19882651493816</v>
      </c>
      <c r="J338">
        <f t="shared" si="11"/>
        <v>395.23217370278786</v>
      </c>
    </row>
    <row r="339" spans="3:10" x14ac:dyDescent="0.3">
      <c r="C339">
        <v>116.05820694150353</v>
      </c>
      <c r="D339">
        <v>25</v>
      </c>
      <c r="E339">
        <v>0.5</v>
      </c>
      <c r="F339">
        <v>25.689</v>
      </c>
      <c r="G339">
        <v>0.28129999999999999</v>
      </c>
      <c r="H339">
        <v>0.66700000000000004</v>
      </c>
      <c r="I339">
        <f t="shared" si="10"/>
        <v>100.87295196484121</v>
      </c>
      <c r="J339">
        <f t="shared" si="11"/>
        <v>230.5919687062478</v>
      </c>
    </row>
    <row r="340" spans="3:10" x14ac:dyDescent="0.3">
      <c r="C340">
        <v>73.1120889693278</v>
      </c>
      <c r="D340">
        <v>25</v>
      </c>
      <c r="E340">
        <v>1</v>
      </c>
      <c r="F340">
        <v>25.689</v>
      </c>
      <c r="G340">
        <v>0.28129999999999999</v>
      </c>
      <c r="H340">
        <v>0.66700000000000004</v>
      </c>
      <c r="I340">
        <f t="shared" si="10"/>
        <v>63.53129723035395</v>
      </c>
      <c r="J340">
        <f t="shared" si="11"/>
        <v>91.791570345589577</v>
      </c>
    </row>
    <row r="341" spans="3:10" x14ac:dyDescent="0.3">
      <c r="C341">
        <v>46.05772994712143</v>
      </c>
      <c r="D341">
        <v>25</v>
      </c>
      <c r="E341">
        <v>2</v>
      </c>
      <c r="F341">
        <v>25.689</v>
      </c>
      <c r="G341">
        <v>0.28129999999999999</v>
      </c>
      <c r="H341">
        <v>0.66700000000000004</v>
      </c>
      <c r="I341">
        <f t="shared" si="10"/>
        <v>40.012963328151507</v>
      </c>
      <c r="J341">
        <f t="shared" si="11"/>
        <v>36.539203477813082</v>
      </c>
    </row>
    <row r="342" spans="3:10" x14ac:dyDescent="0.3">
      <c r="C342">
        <v>35.14862630009668</v>
      </c>
      <c r="D342">
        <v>25</v>
      </c>
      <c r="E342">
        <v>3</v>
      </c>
      <c r="F342">
        <v>25.689</v>
      </c>
      <c r="G342">
        <v>0.28129999999999999</v>
      </c>
      <c r="H342">
        <v>0.66700000000000004</v>
      </c>
      <c r="I342">
        <f t="shared" si="10"/>
        <v>30.531479243618669</v>
      </c>
      <c r="J342">
        <f t="shared" si="11"/>
        <v>21.31804694114356</v>
      </c>
    </row>
    <row r="343" spans="3:10" x14ac:dyDescent="0.3">
      <c r="C343">
        <v>22.14224707519017</v>
      </c>
      <c r="D343">
        <v>25</v>
      </c>
      <c r="E343">
        <v>6</v>
      </c>
      <c r="F343">
        <v>25.689</v>
      </c>
      <c r="G343">
        <v>0.28129999999999999</v>
      </c>
      <c r="H343">
        <v>0.66700000000000004</v>
      </c>
      <c r="I343">
        <f t="shared" si="10"/>
        <v>19.229183293701912</v>
      </c>
      <c r="J343">
        <f t="shared" si="11"/>
        <v>8.4859405950186702</v>
      </c>
    </row>
    <row r="344" spans="3:10" x14ac:dyDescent="0.3">
      <c r="C344">
        <v>13.948741591002642</v>
      </c>
      <c r="D344">
        <v>25</v>
      </c>
      <c r="E344">
        <v>12</v>
      </c>
      <c r="F344">
        <v>25.689</v>
      </c>
      <c r="G344">
        <v>0.28129999999999999</v>
      </c>
      <c r="H344">
        <v>0.66700000000000004</v>
      </c>
      <c r="I344">
        <f t="shared" si="10"/>
        <v>12.110827883325303</v>
      </c>
      <c r="J344">
        <f t="shared" si="11"/>
        <v>3.3779267968682642</v>
      </c>
    </row>
    <row r="345" spans="3:10" x14ac:dyDescent="0.3">
      <c r="C345">
        <v>8.7871565750241647</v>
      </c>
      <c r="D345">
        <v>25</v>
      </c>
      <c r="E345">
        <v>24</v>
      </c>
      <c r="F345">
        <v>25.689</v>
      </c>
      <c r="G345">
        <v>0.28129999999999999</v>
      </c>
      <c r="H345">
        <v>0.66700000000000004</v>
      </c>
      <c r="I345">
        <f t="shared" si="10"/>
        <v>7.6275809419097271</v>
      </c>
      <c r="J345">
        <f t="shared" si="11"/>
        <v>1.3446156489127488</v>
      </c>
    </row>
    <row r="346" spans="3:10" x14ac:dyDescent="0.3">
      <c r="C346">
        <v>275.76174416586355</v>
      </c>
      <c r="D346">
        <v>50</v>
      </c>
      <c r="E346">
        <v>0.16667000000000001</v>
      </c>
      <c r="F346">
        <v>25.689</v>
      </c>
      <c r="G346">
        <v>0.28129999999999999</v>
      </c>
      <c r="H346">
        <v>0.66700000000000004</v>
      </c>
      <c r="I346">
        <f t="shared" si="10"/>
        <v>255.08713234071482</v>
      </c>
      <c r="J346">
        <f t="shared" si="11"/>
        <v>427.43957412057972</v>
      </c>
    </row>
    <row r="347" spans="3:10" x14ac:dyDescent="0.3">
      <c r="C347">
        <v>173.7224874954106</v>
      </c>
      <c r="D347">
        <v>50</v>
      </c>
      <c r="E347">
        <v>0.33333333333333331</v>
      </c>
      <c r="F347">
        <v>25.689</v>
      </c>
      <c r="G347">
        <v>0.28129999999999999</v>
      </c>
      <c r="H347">
        <v>0.66700000000000004</v>
      </c>
      <c r="I347">
        <f t="shared" si="10"/>
        <v>160.6598428641644</v>
      </c>
      <c r="J347">
        <f t="shared" si="11"/>
        <v>170.63268476222518</v>
      </c>
    </row>
    <row r="348" spans="3:10" x14ac:dyDescent="0.3">
      <c r="C348">
        <v>132.57507045852637</v>
      </c>
      <c r="D348">
        <v>50</v>
      </c>
      <c r="E348">
        <v>0.5</v>
      </c>
      <c r="F348">
        <v>25.689</v>
      </c>
      <c r="G348">
        <v>0.28129999999999999</v>
      </c>
      <c r="H348">
        <v>0.66700000000000004</v>
      </c>
      <c r="I348">
        <f t="shared" si="10"/>
        <v>122.58983713508626</v>
      </c>
      <c r="J348">
        <f t="shared" si="11"/>
        <v>99.70488452353888</v>
      </c>
    </row>
    <row r="349" spans="3:10" x14ac:dyDescent="0.3">
      <c r="C349">
        <v>83.517060980996661</v>
      </c>
      <c r="D349">
        <v>50</v>
      </c>
      <c r="E349">
        <v>1</v>
      </c>
      <c r="F349">
        <v>25.689</v>
      </c>
      <c r="G349">
        <v>0.28129999999999999</v>
      </c>
      <c r="H349">
        <v>0.66700000000000004</v>
      </c>
      <c r="I349">
        <f t="shared" si="10"/>
        <v>77.208917046111821</v>
      </c>
      <c r="J349">
        <f t="shared" si="11"/>
        <v>39.792679903224382</v>
      </c>
    </row>
    <row r="350" spans="3:10" x14ac:dyDescent="0.3">
      <c r="C350">
        <v>52.612451577655733</v>
      </c>
      <c r="D350">
        <v>50</v>
      </c>
      <c r="E350">
        <v>2</v>
      </c>
      <c r="F350">
        <v>25.689</v>
      </c>
      <c r="G350">
        <v>0.28129999999999999</v>
      </c>
      <c r="H350">
        <v>0.66700000000000004</v>
      </c>
      <c r="I350">
        <f t="shared" si="10"/>
        <v>48.627333315277127</v>
      </c>
      <c r="J350">
        <f t="shared" si="11"/>
        <v>15.881167565143478</v>
      </c>
    </row>
    <row r="351" spans="3:10" x14ac:dyDescent="0.3">
      <c r="C351">
        <v>40.150815104393352</v>
      </c>
      <c r="D351">
        <v>50</v>
      </c>
      <c r="E351">
        <v>3</v>
      </c>
      <c r="F351">
        <v>25.689</v>
      </c>
      <c r="G351">
        <v>0.28129999999999999</v>
      </c>
      <c r="H351">
        <v>0.66700000000000004</v>
      </c>
      <c r="I351">
        <f t="shared" si="10"/>
        <v>37.104585471762853</v>
      </c>
      <c r="J351">
        <f t="shared" si="11"/>
        <v>9.2795149747161467</v>
      </c>
    </row>
    <row r="352" spans="3:10" x14ac:dyDescent="0.3">
      <c r="C352">
        <v>25.293428560231092</v>
      </c>
      <c r="D352">
        <v>50</v>
      </c>
      <c r="E352">
        <v>6</v>
      </c>
      <c r="F352">
        <v>25.689</v>
      </c>
      <c r="G352">
        <v>0.28129999999999999</v>
      </c>
      <c r="H352">
        <v>0.66700000000000004</v>
      </c>
      <c r="I352">
        <f t="shared" si="10"/>
        <v>23.369024126876603</v>
      </c>
      <c r="J352">
        <f t="shared" si="11"/>
        <v>3.7033324231144125</v>
      </c>
    </row>
    <row r="353" spans="2:10" x14ac:dyDescent="0.3">
      <c r="C353">
        <v>15.933861533523663</v>
      </c>
      <c r="D353">
        <v>50</v>
      </c>
      <c r="E353">
        <v>12</v>
      </c>
      <c r="F353">
        <v>25.689</v>
      </c>
      <c r="G353">
        <v>0.28129999999999999</v>
      </c>
      <c r="H353">
        <v>0.66700000000000004</v>
      </c>
      <c r="I353">
        <f t="shared" si="10"/>
        <v>14.718161696163934</v>
      </c>
      <c r="J353">
        <f t="shared" si="11"/>
        <v>1.4779260945564714</v>
      </c>
    </row>
    <row r="354" spans="2:10" x14ac:dyDescent="0.3">
      <c r="C354">
        <v>10.037703776098335</v>
      </c>
      <c r="D354">
        <v>50</v>
      </c>
      <c r="E354">
        <v>24</v>
      </c>
      <c r="F354">
        <v>25.689</v>
      </c>
      <c r="G354">
        <v>0.28129999999999999</v>
      </c>
      <c r="H354">
        <v>0.66700000000000004</v>
      </c>
      <c r="I354">
        <f t="shared" si="10"/>
        <v>9.2697188611007775</v>
      </c>
      <c r="J354">
        <f t="shared" si="11"/>
        <v>0.58980082966380498</v>
      </c>
    </row>
    <row r="355" spans="2:10" x14ac:dyDescent="0.3">
      <c r="C355">
        <v>309.86384002108491</v>
      </c>
      <c r="D355">
        <v>100</v>
      </c>
      <c r="E355">
        <v>0.16667000000000001</v>
      </c>
      <c r="F355">
        <v>25.689</v>
      </c>
      <c r="G355">
        <v>0.28129999999999999</v>
      </c>
      <c r="H355">
        <v>0.66700000000000004</v>
      </c>
      <c r="I355">
        <f t="shared" si="10"/>
        <v>310.00470790032801</v>
      </c>
      <c r="J355">
        <f t="shared" si="11"/>
        <v>1.9843759402449531E-2</v>
      </c>
    </row>
    <row r="356" spans="2:10" x14ac:dyDescent="0.3">
      <c r="C356">
        <v>195.20589136165779</v>
      </c>
      <c r="D356">
        <v>100</v>
      </c>
      <c r="E356">
        <v>0.33333333333333331</v>
      </c>
      <c r="F356">
        <v>25.689</v>
      </c>
      <c r="G356">
        <v>0.28129999999999999</v>
      </c>
      <c r="H356">
        <v>0.66700000000000004</v>
      </c>
      <c r="I356">
        <f t="shared" si="10"/>
        <v>195.24821656583572</v>
      </c>
      <c r="J356">
        <f t="shared" si="11"/>
        <v>1.7914229087032806E-3</v>
      </c>
    </row>
    <row r="357" spans="2:10" x14ac:dyDescent="0.3">
      <c r="C357">
        <v>148.96997604800535</v>
      </c>
      <c r="D357">
        <v>100</v>
      </c>
      <c r="E357">
        <v>0.5</v>
      </c>
      <c r="F357">
        <v>25.689</v>
      </c>
      <c r="G357">
        <v>0.28129999999999999</v>
      </c>
      <c r="H357">
        <v>0.66700000000000004</v>
      </c>
      <c r="I357">
        <f t="shared" si="10"/>
        <v>148.98213917686283</v>
      </c>
      <c r="J357">
        <f t="shared" si="11"/>
        <v>1.4794170360367216E-4</v>
      </c>
    </row>
    <row r="358" spans="2:10" x14ac:dyDescent="0.3">
      <c r="C358">
        <v>93.845204312608502</v>
      </c>
      <c r="D358">
        <v>100</v>
      </c>
      <c r="E358">
        <v>1</v>
      </c>
      <c r="F358">
        <v>25.689</v>
      </c>
      <c r="G358">
        <v>0.28129999999999999</v>
      </c>
      <c r="H358">
        <v>0.66700000000000004</v>
      </c>
      <c r="I358">
        <f t="shared" si="10"/>
        <v>93.831184491936185</v>
      </c>
      <c r="J358">
        <f t="shared" si="11"/>
        <v>1.9655537168392699E-4</v>
      </c>
    </row>
    <row r="359" spans="2:10" x14ac:dyDescent="0.3">
      <c r="C359">
        <v>59.118774172570305</v>
      </c>
      <c r="D359">
        <v>100</v>
      </c>
      <c r="E359">
        <v>2</v>
      </c>
      <c r="F359">
        <v>25.689</v>
      </c>
      <c r="G359">
        <v>0.28129999999999999</v>
      </c>
      <c r="H359">
        <v>0.66700000000000004</v>
      </c>
      <c r="I359">
        <f t="shared" si="10"/>
        <v>59.096286520009158</v>
      </c>
      <c r="J359">
        <f t="shared" si="11"/>
        <v>5.0569451771083319E-4</v>
      </c>
    </row>
    <row r="360" spans="2:10" x14ac:dyDescent="0.3">
      <c r="C360">
        <v>45.116068531756866</v>
      </c>
      <c r="D360">
        <v>100</v>
      </c>
      <c r="E360">
        <v>3</v>
      </c>
      <c r="F360">
        <v>25.689</v>
      </c>
      <c r="G360">
        <v>0.28129999999999999</v>
      </c>
      <c r="H360">
        <v>0.66700000000000004</v>
      </c>
      <c r="I360">
        <f t="shared" si="10"/>
        <v>45.092812308434318</v>
      </c>
      <c r="J360">
        <f t="shared" si="11"/>
        <v>5.4085192322822332E-4</v>
      </c>
    </row>
    <row r="361" spans="2:10" x14ac:dyDescent="0.3">
      <c r="C361">
        <v>28.421342215830066</v>
      </c>
      <c r="D361">
        <v>100</v>
      </c>
      <c r="E361">
        <v>6</v>
      </c>
      <c r="F361">
        <v>25.689</v>
      </c>
      <c r="G361">
        <v>0.28129999999999999</v>
      </c>
      <c r="H361">
        <v>0.66700000000000004</v>
      </c>
      <c r="I361">
        <f t="shared" si="10"/>
        <v>28.40012913192248</v>
      </c>
      <c r="J361">
        <f t="shared" si="11"/>
        <v>4.4999492887028999E-4</v>
      </c>
    </row>
    <row r="362" spans="2:10" x14ac:dyDescent="0.3">
      <c r="C362">
        <v>17.904323661995047</v>
      </c>
      <c r="D362">
        <v>100</v>
      </c>
      <c r="E362">
        <v>12</v>
      </c>
      <c r="F362">
        <v>25.689</v>
      </c>
      <c r="G362">
        <v>0.28129999999999999</v>
      </c>
      <c r="H362">
        <v>0.66700000000000004</v>
      </c>
      <c r="I362">
        <f t="shared" si="10"/>
        <v>17.886827044473531</v>
      </c>
      <c r="J362">
        <f t="shared" si="11"/>
        <v>3.0613162469422421E-4</v>
      </c>
    </row>
    <row r="363" spans="2:10" x14ac:dyDescent="0.3">
      <c r="C363">
        <v>11.279017132939209</v>
      </c>
      <c r="D363">
        <v>100</v>
      </c>
      <c r="E363">
        <v>24</v>
      </c>
      <c r="F363">
        <v>25.689</v>
      </c>
      <c r="G363">
        <v>0.28129999999999999</v>
      </c>
      <c r="H363">
        <v>0.66700000000000004</v>
      </c>
      <c r="I363">
        <f t="shared" si="10"/>
        <v>11.265391795676397</v>
      </c>
      <c r="J363">
        <f t="shared" si="11"/>
        <v>1.8564981552538859E-4</v>
      </c>
    </row>
    <row r="364" spans="2:10" x14ac:dyDescent="0.3">
      <c r="B364" t="s">
        <v>58</v>
      </c>
      <c r="C364">
        <v>104.88770897181567</v>
      </c>
      <c r="D364">
        <v>2</v>
      </c>
      <c r="E364">
        <v>0.16667000000000001</v>
      </c>
      <c r="F364">
        <v>26.024000000000001</v>
      </c>
      <c r="G364">
        <v>0.2656</v>
      </c>
      <c r="H364">
        <v>0.65900000000000003</v>
      </c>
      <c r="I364">
        <f t="shared" si="10"/>
        <v>101.88812429314464</v>
      </c>
      <c r="J364">
        <f t="shared" si="11"/>
        <v>8.9975082445179702</v>
      </c>
    </row>
    <row r="365" spans="2:10" x14ac:dyDescent="0.3">
      <c r="C365">
        <v>60.034427828956431</v>
      </c>
      <c r="D365">
        <v>2</v>
      </c>
      <c r="E365">
        <v>0.33333333333333331</v>
      </c>
      <c r="F365">
        <v>26.024000000000001</v>
      </c>
      <c r="G365">
        <v>0.2656</v>
      </c>
      <c r="H365">
        <v>0.65900000000000003</v>
      </c>
      <c r="I365">
        <f t="shared" si="10"/>
        <v>64.528344608125522</v>
      </c>
      <c r="J365">
        <f t="shared" si="11"/>
        <v>20.195288018097493</v>
      </c>
    </row>
    <row r="366" spans="2:10" x14ac:dyDescent="0.3">
      <c r="C366">
        <v>50.425759560064527</v>
      </c>
      <c r="D366">
        <v>2</v>
      </c>
      <c r="E366">
        <v>0.5</v>
      </c>
      <c r="F366">
        <v>26.024000000000001</v>
      </c>
      <c r="G366">
        <v>0.2656</v>
      </c>
      <c r="H366">
        <v>0.65900000000000003</v>
      </c>
      <c r="I366">
        <f t="shared" si="10"/>
        <v>49.397660872652686</v>
      </c>
      <c r="J366">
        <f t="shared" si="11"/>
        <v>1.0569869110579508</v>
      </c>
    </row>
    <row r="367" spans="2:10" x14ac:dyDescent="0.3">
      <c r="C367">
        <v>31.766237963331466</v>
      </c>
      <c r="D367">
        <v>2</v>
      </c>
      <c r="E367">
        <v>1</v>
      </c>
      <c r="F367">
        <v>26.024000000000001</v>
      </c>
      <c r="G367">
        <v>0.2656</v>
      </c>
      <c r="H367">
        <v>0.65900000000000003</v>
      </c>
      <c r="I367">
        <f t="shared" si="10"/>
        <v>31.284384657552511</v>
      </c>
      <c r="J367">
        <f t="shared" si="11"/>
        <v>0.23218260829010723</v>
      </c>
    </row>
    <row r="368" spans="2:10" x14ac:dyDescent="0.3">
      <c r="C368">
        <v>20.011475942985477</v>
      </c>
      <c r="D368">
        <v>2</v>
      </c>
      <c r="E368">
        <v>2</v>
      </c>
      <c r="F368">
        <v>26.024000000000001</v>
      </c>
      <c r="G368">
        <v>0.2656</v>
      </c>
      <c r="H368">
        <v>0.65900000000000003</v>
      </c>
      <c r="I368">
        <f t="shared" si="10"/>
        <v>19.812936606954551</v>
      </c>
      <c r="J368">
        <f t="shared" si="11"/>
        <v>3.9417867951600946E-2</v>
      </c>
    </row>
    <row r="369" spans="3:10" x14ac:dyDescent="0.3">
      <c r="C369">
        <v>15.271614350965899</v>
      </c>
      <c r="D369">
        <v>2</v>
      </c>
      <c r="E369">
        <v>3</v>
      </c>
      <c r="F369">
        <v>26.024000000000001</v>
      </c>
      <c r="G369">
        <v>0.2656</v>
      </c>
      <c r="H369">
        <v>0.65900000000000003</v>
      </c>
      <c r="I369">
        <f t="shared" si="10"/>
        <v>15.167175438101442</v>
      </c>
      <c r="J369">
        <f t="shared" si="11"/>
        <v>1.0907486520309815E-2</v>
      </c>
    </row>
    <row r="370" spans="3:10" x14ac:dyDescent="0.3">
      <c r="C370">
        <v>9.620514193329285</v>
      </c>
      <c r="D370">
        <v>2</v>
      </c>
      <c r="E370">
        <v>6</v>
      </c>
      <c r="F370">
        <v>26.024000000000001</v>
      </c>
      <c r="G370">
        <v>0.2656</v>
      </c>
      <c r="H370">
        <v>0.65900000000000003</v>
      </c>
      <c r="I370">
        <f t="shared" si="10"/>
        <v>9.6056319710643692</v>
      </c>
      <c r="J370">
        <f t="shared" si="11"/>
        <v>2.2148053954235757E-4</v>
      </c>
    </row>
    <row r="371" spans="3:10" x14ac:dyDescent="0.3">
      <c r="C371">
        <v>6.0605441714939792</v>
      </c>
      <c r="D371">
        <v>2</v>
      </c>
      <c r="E371">
        <v>12</v>
      </c>
      <c r="F371">
        <v>26.024000000000001</v>
      </c>
      <c r="G371">
        <v>0.2656</v>
      </c>
      <c r="H371">
        <v>0.65900000000000003</v>
      </c>
      <c r="I371">
        <f t="shared" si="10"/>
        <v>6.0834112416044981</v>
      </c>
      <c r="J371">
        <f t="shared" si="11"/>
        <v>5.2290289543938757E-4</v>
      </c>
    </row>
    <row r="372" spans="3:10" x14ac:dyDescent="0.3">
      <c r="C372">
        <v>3.817903587741474</v>
      </c>
      <c r="D372">
        <v>2</v>
      </c>
      <c r="E372">
        <v>24</v>
      </c>
      <c r="F372">
        <v>26.024000000000001</v>
      </c>
      <c r="G372">
        <v>0.2656</v>
      </c>
      <c r="H372">
        <v>0.65900000000000003</v>
      </c>
      <c r="I372">
        <f t="shared" si="10"/>
        <v>3.8527285290505739</v>
      </c>
      <c r="J372">
        <f t="shared" si="11"/>
        <v>1.2127765371822573E-3</v>
      </c>
    </row>
    <row r="373" spans="3:10" x14ac:dyDescent="0.3">
      <c r="C373">
        <v>190.12289998225026</v>
      </c>
      <c r="D373">
        <v>10</v>
      </c>
      <c r="E373">
        <v>0.16667000000000001</v>
      </c>
      <c r="F373">
        <v>26.024000000000001</v>
      </c>
      <c r="G373">
        <v>0.2656</v>
      </c>
      <c r="H373">
        <v>0.65900000000000003</v>
      </c>
      <c r="I373">
        <f t="shared" si="10"/>
        <v>156.23200285012078</v>
      </c>
      <c r="J373">
        <f t="shared" si="11"/>
        <v>1148.5929084205823</v>
      </c>
    </row>
    <row r="374" spans="3:10" x14ac:dyDescent="0.3">
      <c r="C374">
        <v>108.82037208652673</v>
      </c>
      <c r="D374">
        <v>10</v>
      </c>
      <c r="E374">
        <v>0.33333333333333331</v>
      </c>
      <c r="F374">
        <v>26.024000000000001</v>
      </c>
      <c r="G374">
        <v>0.2656</v>
      </c>
      <c r="H374">
        <v>0.65900000000000003</v>
      </c>
      <c r="I374">
        <f t="shared" si="10"/>
        <v>98.945707251660053</v>
      </c>
      <c r="J374">
        <f t="shared" si="11"/>
        <v>97.509005600952563</v>
      </c>
    </row>
    <row r="375" spans="3:10" x14ac:dyDescent="0.3">
      <c r="C375">
        <v>91.403384966138304</v>
      </c>
      <c r="D375">
        <v>10</v>
      </c>
      <c r="E375">
        <v>0.5</v>
      </c>
      <c r="F375">
        <v>26.024000000000001</v>
      </c>
      <c r="G375">
        <v>0.2656</v>
      </c>
      <c r="H375">
        <v>0.65900000000000003</v>
      </c>
      <c r="I375">
        <f t="shared" si="10"/>
        <v>75.744798991896175</v>
      </c>
      <c r="J375">
        <f t="shared" si="11"/>
        <v>245.19131471273232</v>
      </c>
    </row>
    <row r="376" spans="3:10" x14ac:dyDescent="0.3">
      <c r="C376">
        <v>57.580524375241147</v>
      </c>
      <c r="D376">
        <v>10</v>
      </c>
      <c r="E376">
        <v>1</v>
      </c>
      <c r="F376">
        <v>26.024000000000001</v>
      </c>
      <c r="G376">
        <v>0.2656</v>
      </c>
      <c r="H376">
        <v>0.65900000000000003</v>
      </c>
      <c r="I376">
        <f t="shared" si="10"/>
        <v>47.970478472257767</v>
      </c>
      <c r="J376">
        <f t="shared" si="11"/>
        <v>92.35298225744765</v>
      </c>
    </row>
    <row r="377" spans="3:10" x14ac:dyDescent="0.3">
      <c r="C377">
        <v>36.273457362175563</v>
      </c>
      <c r="D377">
        <v>10</v>
      </c>
      <c r="E377">
        <v>2</v>
      </c>
      <c r="F377">
        <v>26.024000000000001</v>
      </c>
      <c r="G377">
        <v>0.2656</v>
      </c>
      <c r="H377">
        <v>0.65900000000000003</v>
      </c>
      <c r="I377">
        <f t="shared" si="10"/>
        <v>30.380525600226946</v>
      </c>
      <c r="J377">
        <f t="shared" si="11"/>
        <v>34.726644750982828</v>
      </c>
    </row>
    <row r="378" spans="3:10" x14ac:dyDescent="0.3">
      <c r="C378">
        <v>27.681828846088933</v>
      </c>
      <c r="D378">
        <v>10</v>
      </c>
      <c r="E378">
        <v>3</v>
      </c>
      <c r="F378">
        <v>26.024000000000001</v>
      </c>
      <c r="G378">
        <v>0.2656</v>
      </c>
      <c r="H378">
        <v>0.65900000000000003</v>
      </c>
      <c r="I378">
        <f t="shared" si="10"/>
        <v>23.256863473667661</v>
      </c>
      <c r="J378">
        <f t="shared" si="11"/>
        <v>19.580318547127334</v>
      </c>
    </row>
    <row r="379" spans="3:10" x14ac:dyDescent="0.3">
      <c r="C379">
        <v>17.438459431387265</v>
      </c>
      <c r="D379">
        <v>10</v>
      </c>
      <c r="E379">
        <v>6</v>
      </c>
      <c r="F379">
        <v>26.024000000000001</v>
      </c>
      <c r="G379">
        <v>0.2656</v>
      </c>
      <c r="H379">
        <v>0.65900000000000003</v>
      </c>
      <c r="I379">
        <f t="shared" si="10"/>
        <v>14.7289699549559</v>
      </c>
      <c r="J379">
        <f t="shared" si="11"/>
        <v>7.3413332228923132</v>
      </c>
    </row>
    <row r="380" spans="3:10" x14ac:dyDescent="0.3">
      <c r="C380">
        <v>10.9855410576713</v>
      </c>
      <c r="D380">
        <v>10</v>
      </c>
      <c r="E380">
        <v>12</v>
      </c>
      <c r="F380">
        <v>26.024000000000001</v>
      </c>
      <c r="G380">
        <v>0.2656</v>
      </c>
      <c r="H380">
        <v>0.65900000000000003</v>
      </c>
      <c r="I380">
        <f t="shared" si="10"/>
        <v>9.3281089335036285</v>
      </c>
      <c r="J380">
        <f t="shared" si="11"/>
        <v>2.7470812462229603</v>
      </c>
    </row>
    <row r="381" spans="3:10" x14ac:dyDescent="0.3">
      <c r="C381">
        <v>6.9204572115222307</v>
      </c>
      <c r="D381">
        <v>10</v>
      </c>
      <c r="E381">
        <v>24</v>
      </c>
      <c r="F381">
        <v>26.024000000000001</v>
      </c>
      <c r="G381">
        <v>0.2656</v>
      </c>
      <c r="H381">
        <v>0.65900000000000003</v>
      </c>
      <c r="I381">
        <f t="shared" si="10"/>
        <v>5.9076511488186263</v>
      </c>
      <c r="J381">
        <f t="shared" si="11"/>
        <v>1.0257761206491776</v>
      </c>
    </row>
    <row r="382" spans="3:10" x14ac:dyDescent="0.3">
      <c r="C382">
        <v>233.02281276311572</v>
      </c>
      <c r="D382">
        <v>25</v>
      </c>
      <c r="E382">
        <v>0.16667000000000001</v>
      </c>
      <c r="F382">
        <v>26.024000000000001</v>
      </c>
      <c r="G382">
        <v>0.2656</v>
      </c>
      <c r="H382">
        <v>0.65900000000000003</v>
      </c>
      <c r="I382">
        <f t="shared" si="10"/>
        <v>199.27961093710923</v>
      </c>
      <c r="J382">
        <f t="shared" si="11"/>
        <v>1138.6036694706083</v>
      </c>
    </row>
    <row r="383" spans="3:10" x14ac:dyDescent="0.3">
      <c r="C383">
        <v>133.37493375021455</v>
      </c>
      <c r="D383">
        <v>25</v>
      </c>
      <c r="E383">
        <v>0.33333333333333331</v>
      </c>
      <c r="F383">
        <v>26.024000000000001</v>
      </c>
      <c r="G383">
        <v>0.2656</v>
      </c>
      <c r="H383">
        <v>0.65900000000000003</v>
      </c>
      <c r="I383">
        <f t="shared" si="10"/>
        <v>126.20885404588974</v>
      </c>
      <c r="J383">
        <f t="shared" si="11"/>
        <v>51.352698328736032</v>
      </c>
    </row>
    <row r="384" spans="3:10" x14ac:dyDescent="0.3">
      <c r="C384">
        <v>112.02792437348629</v>
      </c>
      <c r="D384">
        <v>25</v>
      </c>
      <c r="E384">
        <v>0.5</v>
      </c>
      <c r="F384">
        <v>26.024000000000001</v>
      </c>
      <c r="G384">
        <v>0.2656</v>
      </c>
      <c r="H384">
        <v>0.65900000000000003</v>
      </c>
      <c r="I384">
        <f t="shared" si="10"/>
        <v>96.615250385641104</v>
      </c>
      <c r="J384">
        <f t="shared" si="11"/>
        <v>237.5505194555995</v>
      </c>
    </row>
    <row r="385" spans="3:10" x14ac:dyDescent="0.3">
      <c r="C385">
        <v>70.573170047093186</v>
      </c>
      <c r="D385">
        <v>25</v>
      </c>
      <c r="E385">
        <v>1</v>
      </c>
      <c r="F385">
        <v>26.024000000000001</v>
      </c>
      <c r="G385">
        <v>0.2656</v>
      </c>
      <c r="H385">
        <v>0.65900000000000003</v>
      </c>
      <c r="I385">
        <f t="shared" si="10"/>
        <v>61.188092785249161</v>
      </c>
      <c r="J385">
        <f t="shared" si="11"/>
        <v>88.07967521078173</v>
      </c>
    </row>
    <row r="386" spans="3:10" x14ac:dyDescent="0.3">
      <c r="C386">
        <v>44.458311250071503</v>
      </c>
      <c r="D386">
        <v>25</v>
      </c>
      <c r="E386">
        <v>2</v>
      </c>
      <c r="F386">
        <v>26.024000000000001</v>
      </c>
      <c r="G386">
        <v>0.2656</v>
      </c>
      <c r="H386">
        <v>0.65900000000000003</v>
      </c>
      <c r="I386">
        <f t="shared" si="10"/>
        <v>38.751467120895533</v>
      </c>
      <c r="J386">
        <f t="shared" si="11"/>
        <v>32.568069914710229</v>
      </c>
    </row>
    <row r="387" spans="3:10" x14ac:dyDescent="0.3">
      <c r="C387">
        <v>33.928041391883944</v>
      </c>
      <c r="D387">
        <v>25</v>
      </c>
      <c r="E387">
        <v>3</v>
      </c>
      <c r="F387">
        <v>26.024000000000001</v>
      </c>
      <c r="G387">
        <v>0.2656</v>
      </c>
      <c r="H387">
        <v>0.65900000000000003</v>
      </c>
      <c r="I387">
        <f t="shared" si="10"/>
        <v>29.664976573948945</v>
      </c>
      <c r="J387">
        <f t="shared" si="11"/>
        <v>18.173721641915172</v>
      </c>
    </row>
    <row r="388" spans="3:10" x14ac:dyDescent="0.3">
      <c r="C388">
        <v>21.373326765669546</v>
      </c>
      <c r="D388">
        <v>25</v>
      </c>
      <c r="E388">
        <v>6</v>
      </c>
      <c r="F388">
        <v>26.024000000000001</v>
      </c>
      <c r="G388">
        <v>0.2656</v>
      </c>
      <c r="H388">
        <v>0.65900000000000003</v>
      </c>
      <c r="I388">
        <f t="shared" si="10"/>
        <v>18.787337732230281</v>
      </c>
      <c r="J388">
        <f t="shared" si="11"/>
        <v>6.6873392810681453</v>
      </c>
    </row>
    <row r="389" spans="3:10" x14ac:dyDescent="0.3">
      <c r="C389">
        <v>13.464352149174289</v>
      </c>
      <c r="D389">
        <v>25</v>
      </c>
      <c r="E389">
        <v>12</v>
      </c>
      <c r="F389">
        <v>26.024000000000001</v>
      </c>
      <c r="G389">
        <v>0.2656</v>
      </c>
      <c r="H389">
        <v>0.65900000000000003</v>
      </c>
      <c r="I389">
        <f t="shared" ref="I389:I452" si="12">F389*(D389^G389)/(E389^H389)</f>
        <v>11.898342753954774</v>
      </c>
      <c r="J389">
        <f t="shared" ref="J389:J452" si="13">(C389-I389)^2</f>
        <v>2.4523854259157916</v>
      </c>
    </row>
    <row r="390" spans="3:10" x14ac:dyDescent="0.3">
      <c r="C390">
        <v>8.4820103479709825</v>
      </c>
      <c r="D390">
        <v>25</v>
      </c>
      <c r="E390">
        <v>24</v>
      </c>
      <c r="F390">
        <v>26.024000000000001</v>
      </c>
      <c r="G390">
        <v>0.2656</v>
      </c>
      <c r="H390">
        <v>0.65900000000000003</v>
      </c>
      <c r="I390">
        <f t="shared" si="12"/>
        <v>7.5354242473492814</v>
      </c>
      <c r="J390">
        <f t="shared" si="13"/>
        <v>0.89602524589019727</v>
      </c>
    </row>
    <row r="391" spans="3:10" x14ac:dyDescent="0.3">
      <c r="C391">
        <v>264.84841875380795</v>
      </c>
      <c r="D391">
        <v>50</v>
      </c>
      <c r="E391">
        <v>0.16667000000000001</v>
      </c>
      <c r="F391">
        <v>26.024000000000001</v>
      </c>
      <c r="G391">
        <v>0.2656</v>
      </c>
      <c r="H391">
        <v>0.65900000000000003</v>
      </c>
      <c r="I391">
        <f t="shared" si="12"/>
        <v>239.56117441453785</v>
      </c>
      <c r="J391">
        <f t="shared" si="13"/>
        <v>639.44472627394782</v>
      </c>
    </row>
    <row r="392" spans="3:10" x14ac:dyDescent="0.3">
      <c r="C392">
        <v>151.59091029017716</v>
      </c>
      <c r="D392">
        <v>50</v>
      </c>
      <c r="E392">
        <v>0.33333333333333331</v>
      </c>
      <c r="F392">
        <v>26.024000000000001</v>
      </c>
      <c r="G392">
        <v>0.2656</v>
      </c>
      <c r="H392">
        <v>0.65900000000000003</v>
      </c>
      <c r="I392">
        <f t="shared" si="12"/>
        <v>151.72019432679514</v>
      </c>
      <c r="J392">
        <f t="shared" si="13"/>
        <v>1.6714362124237801E-2</v>
      </c>
    </row>
    <row r="393" spans="3:10" x14ac:dyDescent="0.3">
      <c r="C393">
        <v>127.32838589821299</v>
      </c>
      <c r="D393">
        <v>50</v>
      </c>
      <c r="E393">
        <v>0.5</v>
      </c>
      <c r="F393">
        <v>26.024000000000001</v>
      </c>
      <c r="G393">
        <v>0.2656</v>
      </c>
      <c r="H393">
        <v>0.65900000000000003</v>
      </c>
      <c r="I393">
        <f t="shared" si="12"/>
        <v>116.14466096104152</v>
      </c>
      <c r="J393">
        <f t="shared" si="13"/>
        <v>125.07570347031083</v>
      </c>
    </row>
    <row r="394" spans="3:10" x14ac:dyDescent="0.3">
      <c r="C394">
        <v>80.211856821148075</v>
      </c>
      <c r="D394">
        <v>50</v>
      </c>
      <c r="E394">
        <v>1</v>
      </c>
      <c r="F394">
        <v>26.024000000000001</v>
      </c>
      <c r="G394">
        <v>0.2656</v>
      </c>
      <c r="H394">
        <v>0.65900000000000003</v>
      </c>
      <c r="I394">
        <f t="shared" si="12"/>
        <v>73.556402980162474</v>
      </c>
      <c r="J394">
        <f t="shared" si="13"/>
        <v>44.295065829489985</v>
      </c>
    </row>
    <row r="395" spans="3:10" x14ac:dyDescent="0.3">
      <c r="C395">
        <v>50.530303430059035</v>
      </c>
      <c r="D395">
        <v>50</v>
      </c>
      <c r="E395">
        <v>2</v>
      </c>
      <c r="F395">
        <v>26.024000000000001</v>
      </c>
      <c r="G395">
        <v>0.2656</v>
      </c>
      <c r="H395">
        <v>0.65900000000000003</v>
      </c>
      <c r="I395">
        <f t="shared" si="12"/>
        <v>46.584529797671181</v>
      </c>
      <c r="J395">
        <f t="shared" si="13"/>
        <v>15.569129558047248</v>
      </c>
    </row>
    <row r="396" spans="3:10" x14ac:dyDescent="0.3">
      <c r="C396">
        <v>38.561838677953403</v>
      </c>
      <c r="D396">
        <v>50</v>
      </c>
      <c r="E396">
        <v>3</v>
      </c>
      <c r="F396">
        <v>26.024000000000001</v>
      </c>
      <c r="G396">
        <v>0.2656</v>
      </c>
      <c r="H396">
        <v>0.65900000000000003</v>
      </c>
      <c r="I396">
        <f t="shared" si="12"/>
        <v>35.661333307589267</v>
      </c>
      <c r="J396">
        <f t="shared" si="13"/>
        <v>8.4129314035111964</v>
      </c>
    </row>
    <row r="397" spans="3:10" x14ac:dyDescent="0.3">
      <c r="C397">
        <v>24.292436136501863</v>
      </c>
      <c r="D397">
        <v>50</v>
      </c>
      <c r="E397">
        <v>6</v>
      </c>
      <c r="F397">
        <v>26.024000000000001</v>
      </c>
      <c r="G397">
        <v>0.2656</v>
      </c>
      <c r="H397">
        <v>0.65900000000000003</v>
      </c>
      <c r="I397">
        <f t="shared" si="12"/>
        <v>22.584933150416628</v>
      </c>
      <c r="J397">
        <f t="shared" si="13"/>
        <v>2.9155664474899932</v>
      </c>
    </row>
    <row r="398" spans="3:10" x14ac:dyDescent="0.3">
      <c r="C398">
        <v>15.303275820802797</v>
      </c>
      <c r="D398">
        <v>50</v>
      </c>
      <c r="E398">
        <v>12</v>
      </c>
      <c r="F398">
        <v>26.024000000000001</v>
      </c>
      <c r="G398">
        <v>0.2656</v>
      </c>
      <c r="H398">
        <v>0.65900000000000003</v>
      </c>
      <c r="I398">
        <f t="shared" si="12"/>
        <v>14.303424973183361</v>
      </c>
      <c r="J398">
        <f t="shared" si="13"/>
        <v>0.99970171748530523</v>
      </c>
    </row>
    <row r="399" spans="3:10" x14ac:dyDescent="0.3">
      <c r="C399">
        <v>9.6404596694883455</v>
      </c>
      <c r="D399">
        <v>50</v>
      </c>
      <c r="E399">
        <v>24</v>
      </c>
      <c r="F399">
        <v>26.024000000000001</v>
      </c>
      <c r="G399">
        <v>0.2656</v>
      </c>
      <c r="H399">
        <v>0.65900000000000003</v>
      </c>
      <c r="I399">
        <f t="shared" si="12"/>
        <v>9.0586040082970722</v>
      </c>
      <c r="J399">
        <f t="shared" si="13"/>
        <v>0.33855601046033384</v>
      </c>
    </row>
    <row r="400" spans="3:10" x14ac:dyDescent="0.3">
      <c r="C400">
        <v>296.43902946555693</v>
      </c>
      <c r="D400">
        <v>100</v>
      </c>
      <c r="E400">
        <v>0.16667000000000001</v>
      </c>
      <c r="F400">
        <v>26.024000000000001</v>
      </c>
      <c r="G400">
        <v>0.2656</v>
      </c>
      <c r="H400">
        <v>0.65900000000000003</v>
      </c>
      <c r="I400">
        <f t="shared" si="12"/>
        <v>287.98508797261877</v>
      </c>
      <c r="J400">
        <f t="shared" si="13"/>
        <v>71.469126766021432</v>
      </c>
    </row>
    <row r="401" spans="2:10" x14ac:dyDescent="0.3">
      <c r="C401">
        <v>169.67238291874571</v>
      </c>
      <c r="D401">
        <v>100</v>
      </c>
      <c r="E401">
        <v>0.33333333333333331</v>
      </c>
      <c r="F401">
        <v>26.024000000000001</v>
      </c>
      <c r="G401">
        <v>0.2656</v>
      </c>
      <c r="H401">
        <v>0.65900000000000003</v>
      </c>
      <c r="I401">
        <f t="shared" si="12"/>
        <v>182.38829233161991</v>
      </c>
      <c r="J401">
        <f t="shared" si="13"/>
        <v>161.69435219642261</v>
      </c>
    </row>
    <row r="402" spans="2:10" x14ac:dyDescent="0.3">
      <c r="C402">
        <v>142.51587121676732</v>
      </c>
      <c r="D402">
        <v>100</v>
      </c>
      <c r="E402">
        <v>0.5</v>
      </c>
      <c r="F402">
        <v>26.024000000000001</v>
      </c>
      <c r="G402">
        <v>0.2656</v>
      </c>
      <c r="H402">
        <v>0.65900000000000003</v>
      </c>
      <c r="I402">
        <f t="shared" si="12"/>
        <v>139.62166651653268</v>
      </c>
      <c r="J402">
        <f t="shared" si="13"/>
        <v>8.3764208468602739</v>
      </c>
    </row>
    <row r="403" spans="2:10" x14ac:dyDescent="0.3">
      <c r="C403">
        <v>89.779373045056062</v>
      </c>
      <c r="D403">
        <v>100</v>
      </c>
      <c r="E403">
        <v>1</v>
      </c>
      <c r="F403">
        <v>26.024000000000001</v>
      </c>
      <c r="G403">
        <v>0.2656</v>
      </c>
      <c r="H403">
        <v>0.65900000000000003</v>
      </c>
      <c r="I403">
        <f t="shared" si="12"/>
        <v>88.424792685880163</v>
      </c>
      <c r="J403">
        <f t="shared" si="13"/>
        <v>1.8348879494651056</v>
      </c>
    </row>
    <row r="404" spans="2:10" x14ac:dyDescent="0.3">
      <c r="C404">
        <v>56.557460972915223</v>
      </c>
      <c r="D404">
        <v>100</v>
      </c>
      <c r="E404">
        <v>2</v>
      </c>
      <c r="F404">
        <v>26.024000000000001</v>
      </c>
      <c r="G404">
        <v>0.2656</v>
      </c>
      <c r="H404">
        <v>0.65900000000000003</v>
      </c>
      <c r="I404">
        <f t="shared" si="12"/>
        <v>56.000935647155025</v>
      </c>
      <c r="J404">
        <f t="shared" si="13"/>
        <v>0.30972043821249462</v>
      </c>
    </row>
    <row r="405" spans="2:10" x14ac:dyDescent="0.3">
      <c r="C405">
        <v>43.161420732233552</v>
      </c>
      <c r="D405">
        <v>100</v>
      </c>
      <c r="E405">
        <v>3</v>
      </c>
      <c r="F405">
        <v>26.024000000000001</v>
      </c>
      <c r="G405">
        <v>0.2656</v>
      </c>
      <c r="H405">
        <v>0.65900000000000003</v>
      </c>
      <c r="I405">
        <f t="shared" si="12"/>
        <v>42.869769005372433</v>
      </c>
      <c r="J405">
        <f t="shared" si="13"/>
        <v>8.5060729781072611E-2</v>
      </c>
    </row>
    <row r="406" spans="2:10" x14ac:dyDescent="0.3">
      <c r="C406">
        <v>27.189991261954987</v>
      </c>
      <c r="D406">
        <v>100</v>
      </c>
      <c r="E406">
        <v>6</v>
      </c>
      <c r="F406">
        <v>26.024000000000001</v>
      </c>
      <c r="G406">
        <v>0.2656</v>
      </c>
      <c r="H406">
        <v>0.65900000000000003</v>
      </c>
      <c r="I406">
        <f t="shared" si="12"/>
        <v>27.150158935703324</v>
      </c>
      <c r="J406">
        <f t="shared" si="13"/>
        <v>1.5866142146188946E-3</v>
      </c>
    </row>
    <row r="407" spans="2:10" x14ac:dyDescent="0.3">
      <c r="C407">
        <v>17.128621168697389</v>
      </c>
      <c r="D407">
        <v>100</v>
      </c>
      <c r="E407">
        <v>12</v>
      </c>
      <c r="F407">
        <v>26.024000000000001</v>
      </c>
      <c r="G407">
        <v>0.2656</v>
      </c>
      <c r="H407">
        <v>0.65900000000000003</v>
      </c>
      <c r="I407">
        <f t="shared" si="12"/>
        <v>17.194660650995662</v>
      </c>
      <c r="J407">
        <f t="shared" si="13"/>
        <v>4.3612132222238323E-3</v>
      </c>
    </row>
    <row r="408" spans="2:10" x14ac:dyDescent="0.3">
      <c r="C408">
        <v>10.790355183058383</v>
      </c>
      <c r="D408">
        <v>100</v>
      </c>
      <c r="E408">
        <v>24</v>
      </c>
      <c r="F408">
        <v>26.024000000000001</v>
      </c>
      <c r="G408">
        <v>0.2656</v>
      </c>
      <c r="H408">
        <v>0.65900000000000003</v>
      </c>
      <c r="I408">
        <f t="shared" si="12"/>
        <v>10.889673080848937</v>
      </c>
      <c r="J408">
        <f t="shared" si="13"/>
        <v>9.864044821534931E-3</v>
      </c>
    </row>
    <row r="409" spans="2:10" x14ac:dyDescent="0.3">
      <c r="B409" t="s">
        <v>59</v>
      </c>
      <c r="C409">
        <v>104.89377053481775</v>
      </c>
      <c r="D409">
        <v>2</v>
      </c>
      <c r="E409">
        <v>0.16667000000000001</v>
      </c>
      <c r="F409">
        <v>26.428000000000001</v>
      </c>
      <c r="G409">
        <v>0.26550000000000001</v>
      </c>
      <c r="H409">
        <v>0.66700000000000004</v>
      </c>
      <c r="I409">
        <f t="shared" si="12"/>
        <v>104.95638225058761</v>
      </c>
      <c r="J409">
        <f t="shared" si="13"/>
        <v>3.9202269516459328E-3</v>
      </c>
    </row>
    <row r="410" spans="2:10" x14ac:dyDescent="0.3">
      <c r="C410">
        <v>66.080256328524754</v>
      </c>
      <c r="D410">
        <v>2</v>
      </c>
      <c r="E410">
        <v>0.33333333333333331</v>
      </c>
      <c r="F410">
        <v>26.428000000000001</v>
      </c>
      <c r="G410">
        <v>0.26550000000000001</v>
      </c>
      <c r="H410">
        <v>0.66700000000000004</v>
      </c>
      <c r="I410">
        <f t="shared" si="12"/>
        <v>66.103984647285031</v>
      </c>
      <c r="J410">
        <f t="shared" si="13"/>
        <v>5.6303311118931503E-4</v>
      </c>
    </row>
    <row r="411" spans="2:10" x14ac:dyDescent="0.3">
      <c r="C411">
        <v>50.428673713891484</v>
      </c>
      <c r="D411">
        <v>2</v>
      </c>
      <c r="E411">
        <v>0.5</v>
      </c>
      <c r="F411">
        <v>26.428000000000001</v>
      </c>
      <c r="G411">
        <v>0.26550000000000001</v>
      </c>
      <c r="H411">
        <v>0.66700000000000004</v>
      </c>
      <c r="I411">
        <f t="shared" si="12"/>
        <v>50.439964134301171</v>
      </c>
      <c r="J411">
        <f t="shared" si="13"/>
        <v>1.2747359302746366E-4</v>
      </c>
    </row>
    <row r="412" spans="2:10" x14ac:dyDescent="0.3">
      <c r="C412">
        <v>31.768073765206076</v>
      </c>
      <c r="D412">
        <v>2</v>
      </c>
      <c r="E412">
        <v>1</v>
      </c>
      <c r="F412">
        <v>26.428000000000001</v>
      </c>
      <c r="G412">
        <v>0.26550000000000001</v>
      </c>
      <c r="H412">
        <v>0.66700000000000004</v>
      </c>
      <c r="I412">
        <f t="shared" si="12"/>
        <v>31.767845505518665</v>
      </c>
      <c r="J412">
        <f t="shared" si="13"/>
        <v>5.210248489697904E-8</v>
      </c>
    </row>
    <row r="413" spans="2:10" x14ac:dyDescent="0.3">
      <c r="C413">
        <v>20.012632425698097</v>
      </c>
      <c r="D413">
        <v>2</v>
      </c>
      <c r="E413">
        <v>2</v>
      </c>
      <c r="F413">
        <v>26.428000000000001</v>
      </c>
      <c r="G413">
        <v>0.26550000000000001</v>
      </c>
      <c r="H413">
        <v>0.66700000000000004</v>
      </c>
      <c r="I413">
        <f t="shared" si="12"/>
        <v>20.007865298544278</v>
      </c>
      <c r="J413">
        <f t="shared" si="13"/>
        <v>2.2725501300680512E-5</v>
      </c>
    </row>
    <row r="414" spans="2:10" x14ac:dyDescent="0.3">
      <c r="C414">
        <v>15.272496912454171</v>
      </c>
      <c r="D414">
        <v>2</v>
      </c>
      <c r="E414">
        <v>3</v>
      </c>
      <c r="F414">
        <v>26.428000000000001</v>
      </c>
      <c r="G414">
        <v>0.26550000000000001</v>
      </c>
      <c r="H414">
        <v>0.66700000000000004</v>
      </c>
      <c r="I414">
        <f t="shared" si="12"/>
        <v>15.266795389829065</v>
      </c>
      <c r="J414">
        <f t="shared" si="13"/>
        <v>3.2507360244596034E-5</v>
      </c>
    </row>
    <row r="415" spans="2:10" x14ac:dyDescent="0.3">
      <c r="C415">
        <v>9.6210701722277339</v>
      </c>
      <c r="D415">
        <v>2</v>
      </c>
      <c r="E415">
        <v>6</v>
      </c>
      <c r="F415">
        <v>26.428000000000001</v>
      </c>
      <c r="G415">
        <v>0.26550000000000001</v>
      </c>
      <c r="H415">
        <v>0.66700000000000004</v>
      </c>
      <c r="I415">
        <f t="shared" si="12"/>
        <v>9.6152565853757164</v>
      </c>
      <c r="J415">
        <f t="shared" si="13"/>
        <v>3.3797792085950671E-5</v>
      </c>
    </row>
    <row r="416" spans="2:10" x14ac:dyDescent="0.3">
      <c r="C416">
        <v>6.0608944162527054</v>
      </c>
      <c r="D416">
        <v>2</v>
      </c>
      <c r="E416">
        <v>12</v>
      </c>
      <c r="F416">
        <v>26.428000000000001</v>
      </c>
      <c r="G416">
        <v>0.26550000000000001</v>
      </c>
      <c r="H416">
        <v>0.66700000000000004</v>
      </c>
      <c r="I416">
        <f t="shared" si="12"/>
        <v>6.0558327299129564</v>
      </c>
      <c r="J416">
        <f t="shared" si="13"/>
        <v>2.5620668602001795E-5</v>
      </c>
    </row>
    <row r="417" spans="3:10" x14ac:dyDescent="0.3">
      <c r="C417">
        <v>3.8181242281135415</v>
      </c>
      <c r="D417">
        <v>2</v>
      </c>
      <c r="E417">
        <v>24</v>
      </c>
      <c r="F417">
        <v>26.428000000000001</v>
      </c>
      <c r="G417">
        <v>0.26550000000000001</v>
      </c>
      <c r="H417">
        <v>0.66700000000000004</v>
      </c>
      <c r="I417">
        <f t="shared" si="12"/>
        <v>3.8140542300725309</v>
      </c>
      <c r="J417">
        <f t="shared" si="13"/>
        <v>1.6564884053830144E-5</v>
      </c>
    </row>
    <row r="418" spans="3:10" x14ac:dyDescent="0.3">
      <c r="C418">
        <v>190.12250914768424</v>
      </c>
      <c r="D418">
        <v>10</v>
      </c>
      <c r="E418">
        <v>0.16667000000000001</v>
      </c>
      <c r="F418">
        <v>26.428000000000001</v>
      </c>
      <c r="G418">
        <v>0.26550000000000001</v>
      </c>
      <c r="H418">
        <v>0.66700000000000004</v>
      </c>
      <c r="I418">
        <f t="shared" si="12"/>
        <v>160.91087213376059</v>
      </c>
      <c r="J418">
        <f t="shared" si="13"/>
        <v>853.31973703323422</v>
      </c>
    </row>
    <row r="419" spans="3:10" x14ac:dyDescent="0.3">
      <c r="C419">
        <v>119.77207106051233</v>
      </c>
      <c r="D419">
        <v>10</v>
      </c>
      <c r="E419">
        <v>0.33333333333333331</v>
      </c>
      <c r="F419">
        <v>26.428000000000001</v>
      </c>
      <c r="G419">
        <v>0.26550000000000001</v>
      </c>
      <c r="H419">
        <v>0.66700000000000004</v>
      </c>
      <c r="I419">
        <f t="shared" si="12"/>
        <v>101.34543124509996</v>
      </c>
      <c r="J419">
        <f t="shared" si="13"/>
        <v>339.54105488694051</v>
      </c>
    </row>
    <row r="420" spans="3:10" x14ac:dyDescent="0.3">
      <c r="C420">
        <v>91.403197068718796</v>
      </c>
      <c r="D420">
        <v>10</v>
      </c>
      <c r="E420">
        <v>0.5</v>
      </c>
      <c r="F420">
        <v>26.428000000000001</v>
      </c>
      <c r="G420">
        <v>0.26550000000000001</v>
      </c>
      <c r="H420">
        <v>0.66700000000000004</v>
      </c>
      <c r="I420">
        <f t="shared" si="12"/>
        <v>77.330586718089421</v>
      </c>
      <c r="J420">
        <f t="shared" si="13"/>
        <v>198.03836208064104</v>
      </c>
    </row>
    <row r="421" spans="3:10" x14ac:dyDescent="0.3">
      <c r="C421">
        <v>57.580406007284104</v>
      </c>
      <c r="D421">
        <v>10</v>
      </c>
      <c r="E421">
        <v>1</v>
      </c>
      <c r="F421">
        <v>26.428000000000001</v>
      </c>
      <c r="G421">
        <v>0.26550000000000001</v>
      </c>
      <c r="H421">
        <v>0.66700000000000004</v>
      </c>
      <c r="I421">
        <f t="shared" si="12"/>
        <v>48.703962698513806</v>
      </c>
      <c r="J421">
        <f t="shared" si="13"/>
        <v>78.791245813813006</v>
      </c>
    </row>
    <row r="422" spans="3:10" x14ac:dyDescent="0.3">
      <c r="C422">
        <v>36.273382795035225</v>
      </c>
      <c r="D422">
        <v>10</v>
      </c>
      <c r="E422">
        <v>2</v>
      </c>
      <c r="F422">
        <v>26.428000000000001</v>
      </c>
      <c r="G422">
        <v>0.26550000000000001</v>
      </c>
      <c r="H422">
        <v>0.66700000000000004</v>
      </c>
      <c r="I422">
        <f t="shared" si="12"/>
        <v>30.674485778643916</v>
      </c>
      <c r="J422">
        <f t="shared" si="13"/>
        <v>31.347647800155499</v>
      </c>
    </row>
    <row r="423" spans="3:10" x14ac:dyDescent="0.3">
      <c r="C423">
        <v>27.681771940710547</v>
      </c>
      <c r="D423">
        <v>10</v>
      </c>
      <c r="E423">
        <v>3</v>
      </c>
      <c r="F423">
        <v>26.428000000000001</v>
      </c>
      <c r="G423">
        <v>0.26550000000000001</v>
      </c>
      <c r="H423">
        <v>0.66700000000000004</v>
      </c>
      <c r="I423">
        <f t="shared" si="12"/>
        <v>23.405850203562224</v>
      </c>
      <c r="J423">
        <f t="shared" si="13"/>
        <v>18.283506702217533</v>
      </c>
    </row>
    <row r="424" spans="3:10" x14ac:dyDescent="0.3">
      <c r="C424">
        <v>17.438423583245225</v>
      </c>
      <c r="D424">
        <v>10</v>
      </c>
      <c r="E424">
        <v>6</v>
      </c>
      <c r="F424">
        <v>26.428000000000001</v>
      </c>
      <c r="G424">
        <v>0.26550000000000001</v>
      </c>
      <c r="H424">
        <v>0.66700000000000004</v>
      </c>
      <c r="I424">
        <f t="shared" si="12"/>
        <v>14.741355311282458</v>
      </c>
      <c r="J424">
        <f t="shared" si="13"/>
        <v>7.2741772636282249</v>
      </c>
    </row>
    <row r="425" spans="3:10" x14ac:dyDescent="0.3">
      <c r="C425">
        <v>10.985518474756923</v>
      </c>
      <c r="D425">
        <v>10</v>
      </c>
      <c r="E425">
        <v>12</v>
      </c>
      <c r="F425">
        <v>26.428000000000001</v>
      </c>
      <c r="G425">
        <v>0.26550000000000001</v>
      </c>
      <c r="H425">
        <v>0.66700000000000004</v>
      </c>
      <c r="I425">
        <f t="shared" si="12"/>
        <v>9.2843265475741052</v>
      </c>
      <c r="J425">
        <f t="shared" si="13"/>
        <v>2.8940539731119879</v>
      </c>
    </row>
    <row r="426" spans="3:10" x14ac:dyDescent="0.3">
      <c r="C426">
        <v>6.9204429851776341</v>
      </c>
      <c r="D426">
        <v>10</v>
      </c>
      <c r="E426">
        <v>24</v>
      </c>
      <c r="F426">
        <v>26.428000000000001</v>
      </c>
      <c r="G426">
        <v>0.26550000000000001</v>
      </c>
      <c r="H426">
        <v>0.66700000000000004</v>
      </c>
      <c r="I426">
        <f t="shared" si="12"/>
        <v>5.8474080314729386</v>
      </c>
      <c r="J426">
        <f t="shared" si="13"/>
        <v>1.1514040118720379</v>
      </c>
    </row>
    <row r="427" spans="3:10" x14ac:dyDescent="0.3">
      <c r="C427">
        <v>233.01917435803779</v>
      </c>
      <c r="D427">
        <v>25</v>
      </c>
      <c r="E427">
        <v>0.16667000000000001</v>
      </c>
      <c r="F427">
        <v>26.428000000000001</v>
      </c>
      <c r="G427">
        <v>0.26550000000000001</v>
      </c>
      <c r="H427">
        <v>0.66700000000000004</v>
      </c>
      <c r="I427">
        <f t="shared" si="12"/>
        <v>205.22887335968653</v>
      </c>
      <c r="J427">
        <f t="shared" si="13"/>
        <v>772.30082957896286</v>
      </c>
    </row>
    <row r="428" spans="3:10" x14ac:dyDescent="0.3">
      <c r="C428">
        <v>146.7958172590358</v>
      </c>
      <c r="D428">
        <v>25</v>
      </c>
      <c r="E428">
        <v>0.33333333333333331</v>
      </c>
      <c r="F428">
        <v>26.428000000000001</v>
      </c>
      <c r="G428">
        <v>0.26550000000000001</v>
      </c>
      <c r="H428">
        <v>0.66700000000000004</v>
      </c>
      <c r="I428">
        <f t="shared" si="12"/>
        <v>129.25794508958859</v>
      </c>
      <c r="J428">
        <f t="shared" si="13"/>
        <v>307.57696023187106</v>
      </c>
    </row>
    <row r="429" spans="3:10" x14ac:dyDescent="0.3">
      <c r="C429">
        <v>112.02617517578295</v>
      </c>
      <c r="D429">
        <v>25</v>
      </c>
      <c r="E429">
        <v>0.5</v>
      </c>
      <c r="F429">
        <v>26.428000000000001</v>
      </c>
      <c r="G429">
        <v>0.26550000000000001</v>
      </c>
      <c r="H429">
        <v>0.66700000000000004</v>
      </c>
      <c r="I429">
        <f t="shared" si="12"/>
        <v>98.628942705651141</v>
      </c>
      <c r="J429">
        <f t="shared" si="13"/>
        <v>179.48583785875411</v>
      </c>
    </row>
    <row r="430" spans="3:10" x14ac:dyDescent="0.3">
      <c r="C430">
        <v>70.572068121589751</v>
      </c>
      <c r="D430">
        <v>25</v>
      </c>
      <c r="E430">
        <v>1</v>
      </c>
      <c r="F430">
        <v>26.428000000000001</v>
      </c>
      <c r="G430">
        <v>0.26550000000000001</v>
      </c>
      <c r="H430">
        <v>0.66700000000000004</v>
      </c>
      <c r="I430">
        <f t="shared" si="12"/>
        <v>62.117986561276275</v>
      </c>
      <c r="J430">
        <f t="shared" si="13"/>
        <v>71.471495028432344</v>
      </c>
    </row>
    <row r="431" spans="3:10" x14ac:dyDescent="0.3">
      <c r="C431">
        <v>44.457617080502935</v>
      </c>
      <c r="D431">
        <v>25</v>
      </c>
      <c r="E431">
        <v>2</v>
      </c>
      <c r="F431">
        <v>26.428000000000001</v>
      </c>
      <c r="G431">
        <v>0.26550000000000001</v>
      </c>
      <c r="H431">
        <v>0.66700000000000004</v>
      </c>
      <c r="I431">
        <f t="shared" si="12"/>
        <v>39.122839083276631</v>
      </c>
      <c r="J431">
        <f t="shared" si="13"/>
        <v>28.459856279689895</v>
      </c>
    </row>
    <row r="432" spans="3:10" x14ac:dyDescent="0.3">
      <c r="C432">
        <v>33.927511641356006</v>
      </c>
      <c r="D432">
        <v>25</v>
      </c>
      <c r="E432">
        <v>3</v>
      </c>
      <c r="F432">
        <v>26.428000000000001</v>
      </c>
      <c r="G432">
        <v>0.26550000000000001</v>
      </c>
      <c r="H432">
        <v>0.66700000000000004</v>
      </c>
      <c r="I432">
        <f t="shared" si="12"/>
        <v>29.852279113306938</v>
      </c>
      <c r="J432">
        <f t="shared" si="13"/>
        <v>16.607520157669192</v>
      </c>
    </row>
    <row r="433" spans="3:10" x14ac:dyDescent="0.3">
      <c r="C433">
        <v>21.372993043748878</v>
      </c>
      <c r="D433">
        <v>25</v>
      </c>
      <c r="E433">
        <v>6</v>
      </c>
      <c r="F433">
        <v>26.428000000000001</v>
      </c>
      <c r="G433">
        <v>0.26550000000000001</v>
      </c>
      <c r="H433">
        <v>0.66700000000000004</v>
      </c>
      <c r="I433">
        <f t="shared" si="12"/>
        <v>18.801412870439492</v>
      </c>
      <c r="J433">
        <f t="shared" si="13"/>
        <v>6.6130245877579288</v>
      </c>
    </row>
    <row r="434" spans="3:10" x14ac:dyDescent="0.3">
      <c r="C434">
        <v>13.464141917537958</v>
      </c>
      <c r="D434">
        <v>25</v>
      </c>
      <c r="E434">
        <v>12</v>
      </c>
      <c r="F434">
        <v>26.428000000000001</v>
      </c>
      <c r="G434">
        <v>0.26550000000000001</v>
      </c>
      <c r="H434">
        <v>0.66700000000000004</v>
      </c>
      <c r="I434">
        <f t="shared" si="12"/>
        <v>11.841411658487237</v>
      </c>
      <c r="J434">
        <f t="shared" si="13"/>
        <v>2.6332534936388203</v>
      </c>
    </row>
    <row r="435" spans="3:10" x14ac:dyDescent="0.3">
      <c r="C435">
        <v>8.4818779103389961</v>
      </c>
      <c r="D435">
        <v>25</v>
      </c>
      <c r="E435">
        <v>24</v>
      </c>
      <c r="F435">
        <v>26.428000000000001</v>
      </c>
      <c r="G435">
        <v>0.26550000000000001</v>
      </c>
      <c r="H435">
        <v>0.66700000000000004</v>
      </c>
      <c r="I435">
        <f t="shared" si="12"/>
        <v>7.457898564964589</v>
      </c>
      <c r="J435">
        <f t="shared" si="13"/>
        <v>1.0485336997533992</v>
      </c>
    </row>
    <row r="436" spans="3:10" x14ac:dyDescent="0.3">
      <c r="C436">
        <v>264.84237111540443</v>
      </c>
      <c r="D436">
        <v>50</v>
      </c>
      <c r="E436">
        <v>0.16667000000000001</v>
      </c>
      <c r="F436">
        <v>26.428000000000001</v>
      </c>
      <c r="G436">
        <v>0.26550000000000001</v>
      </c>
      <c r="H436">
        <v>0.66700000000000004</v>
      </c>
      <c r="I436">
        <f t="shared" si="12"/>
        <v>246.69589610118726</v>
      </c>
      <c r="J436">
        <f t="shared" si="13"/>
        <v>329.29455544160817</v>
      </c>
    </row>
    <row r="437" spans="3:10" x14ac:dyDescent="0.3">
      <c r="C437">
        <v>166.84357594096679</v>
      </c>
      <c r="D437">
        <v>50</v>
      </c>
      <c r="E437">
        <v>0.33333333333333331</v>
      </c>
      <c r="F437">
        <v>26.428000000000001</v>
      </c>
      <c r="G437">
        <v>0.26550000000000001</v>
      </c>
      <c r="H437">
        <v>0.66700000000000004</v>
      </c>
      <c r="I437">
        <f t="shared" si="12"/>
        <v>155.37484599541642</v>
      </c>
      <c r="J437">
        <f t="shared" si="13"/>
        <v>131.53176656396369</v>
      </c>
    </row>
    <row r="438" spans="3:10" x14ac:dyDescent="0.3">
      <c r="C438">
        <v>127.32547843876867</v>
      </c>
      <c r="D438">
        <v>50</v>
      </c>
      <c r="E438">
        <v>0.5</v>
      </c>
      <c r="F438">
        <v>26.428000000000001</v>
      </c>
      <c r="G438">
        <v>0.26550000000000001</v>
      </c>
      <c r="H438">
        <v>0.66700000000000004</v>
      </c>
      <c r="I438">
        <f t="shared" si="12"/>
        <v>118.55717474821317</v>
      </c>
      <c r="J438">
        <f t="shared" si="13"/>
        <v>76.88314960980918</v>
      </c>
    </row>
    <row r="439" spans="3:10" x14ac:dyDescent="0.3">
      <c r="C439">
        <v>80.210025236470258</v>
      </c>
      <c r="D439">
        <v>50</v>
      </c>
      <c r="E439">
        <v>1</v>
      </c>
      <c r="F439">
        <v>26.428000000000001</v>
      </c>
      <c r="G439">
        <v>0.26550000000000001</v>
      </c>
      <c r="H439">
        <v>0.66700000000000004</v>
      </c>
      <c r="I439">
        <f t="shared" si="12"/>
        <v>74.669085825356035</v>
      </c>
      <c r="J439">
        <f t="shared" si="13"/>
        <v>30.702009557638835</v>
      </c>
    </row>
    <row r="440" spans="3:10" x14ac:dyDescent="0.3">
      <c r="C440">
        <v>50.529149604013945</v>
      </c>
      <c r="D440">
        <v>50</v>
      </c>
      <c r="E440">
        <v>2</v>
      </c>
      <c r="F440">
        <v>26.428000000000001</v>
      </c>
      <c r="G440">
        <v>0.26550000000000001</v>
      </c>
      <c r="H440">
        <v>0.66700000000000004</v>
      </c>
      <c r="I440">
        <f t="shared" si="12"/>
        <v>47.027709540441933</v>
      </c>
      <c r="J440">
        <f t="shared" si="13"/>
        <v>12.260082518787177</v>
      </c>
    </row>
    <row r="441" spans="3:10" x14ac:dyDescent="0.3">
      <c r="C441">
        <v>38.560958143881891</v>
      </c>
      <c r="D441">
        <v>50</v>
      </c>
      <c r="E441">
        <v>3</v>
      </c>
      <c r="F441">
        <v>26.428000000000001</v>
      </c>
      <c r="G441">
        <v>0.26550000000000001</v>
      </c>
      <c r="H441">
        <v>0.66700000000000004</v>
      </c>
      <c r="I441">
        <f t="shared" si="12"/>
        <v>35.884009038109447</v>
      </c>
      <c r="J441">
        <f t="shared" si="13"/>
        <v>7.1660565148958861</v>
      </c>
    </row>
    <row r="442" spans="3:10" x14ac:dyDescent="0.3">
      <c r="C442">
        <v>24.29188143479594</v>
      </c>
      <c r="D442">
        <v>50</v>
      </c>
      <c r="E442">
        <v>6</v>
      </c>
      <c r="F442">
        <v>26.428000000000001</v>
      </c>
      <c r="G442">
        <v>0.26550000000000001</v>
      </c>
      <c r="H442">
        <v>0.66700000000000004</v>
      </c>
      <c r="I442">
        <f t="shared" si="12"/>
        <v>22.60028679255305</v>
      </c>
      <c r="J442">
        <f t="shared" si="13"/>
        <v>2.8614924336648517</v>
      </c>
    </row>
    <row r="443" spans="3:10" x14ac:dyDescent="0.3">
      <c r="C443">
        <v>15.302926380624946</v>
      </c>
      <c r="D443">
        <v>50</v>
      </c>
      <c r="E443">
        <v>12</v>
      </c>
      <c r="F443">
        <v>26.428000000000001</v>
      </c>
      <c r="G443">
        <v>0.26550000000000001</v>
      </c>
      <c r="H443">
        <v>0.66700000000000004</v>
      </c>
      <c r="I443">
        <f t="shared" si="12"/>
        <v>14.233999399654536</v>
      </c>
      <c r="J443">
        <f t="shared" si="13"/>
        <v>1.1426048906465154</v>
      </c>
    </row>
    <row r="444" spans="3:10" x14ac:dyDescent="0.3">
      <c r="C444">
        <v>9.6402395359704673</v>
      </c>
      <c r="D444">
        <v>50</v>
      </c>
      <c r="E444">
        <v>24</v>
      </c>
      <c r="F444">
        <v>26.428000000000001</v>
      </c>
      <c r="G444">
        <v>0.26550000000000001</v>
      </c>
      <c r="H444">
        <v>0.66700000000000004</v>
      </c>
      <c r="I444">
        <f t="shared" si="12"/>
        <v>8.9647861891790672</v>
      </c>
      <c r="J444">
        <f t="shared" si="13"/>
        <v>0.45623722369170344</v>
      </c>
    </row>
    <row r="445" spans="3:10" x14ac:dyDescent="0.3">
      <c r="C445">
        <v>296.43059038322843</v>
      </c>
      <c r="D445">
        <v>100</v>
      </c>
      <c r="E445">
        <v>0.16667000000000001</v>
      </c>
      <c r="F445">
        <v>26.428000000000001</v>
      </c>
      <c r="G445">
        <v>0.26550000000000001</v>
      </c>
      <c r="H445">
        <v>0.66700000000000004</v>
      </c>
      <c r="I445">
        <f t="shared" si="12"/>
        <v>296.54143764900869</v>
      </c>
      <c r="J445">
        <f t="shared" si="13"/>
        <v>1.2287116330957568E-2</v>
      </c>
    </row>
    <row r="446" spans="3:10" x14ac:dyDescent="0.3">
      <c r="C446">
        <v>186.74330511970376</v>
      </c>
      <c r="D446">
        <v>100</v>
      </c>
      <c r="E446">
        <v>0.33333333333333331</v>
      </c>
      <c r="F446">
        <v>26.428000000000001</v>
      </c>
      <c r="G446">
        <v>0.26550000000000001</v>
      </c>
      <c r="H446">
        <v>0.66700000000000004</v>
      </c>
      <c r="I446">
        <f t="shared" si="12"/>
        <v>186.76873403307647</v>
      </c>
      <c r="J446">
        <f t="shared" si="13"/>
        <v>6.466296353166384E-4</v>
      </c>
    </row>
    <row r="447" spans="3:10" x14ac:dyDescent="0.3">
      <c r="C447">
        <v>142.51181404800491</v>
      </c>
      <c r="D447">
        <v>100</v>
      </c>
      <c r="E447">
        <v>0.5</v>
      </c>
      <c r="F447">
        <v>26.428000000000001</v>
      </c>
      <c r="G447">
        <v>0.26550000000000001</v>
      </c>
      <c r="H447">
        <v>0.66700000000000004</v>
      </c>
      <c r="I447">
        <f t="shared" si="12"/>
        <v>142.51195743045312</v>
      </c>
      <c r="J447">
        <f t="shared" si="13"/>
        <v>2.0558526456092554E-8</v>
      </c>
    </row>
    <row r="448" spans="3:10" x14ac:dyDescent="0.3">
      <c r="C448">
        <v>89.776817188892664</v>
      </c>
      <c r="D448">
        <v>100</v>
      </c>
      <c r="E448">
        <v>1</v>
      </c>
      <c r="F448">
        <v>26.428000000000001</v>
      </c>
      <c r="G448">
        <v>0.26550000000000001</v>
      </c>
      <c r="H448">
        <v>0.66700000000000004</v>
      </c>
      <c r="I448">
        <f t="shared" si="12"/>
        <v>89.756167040193148</v>
      </c>
      <c r="J448">
        <f t="shared" si="13"/>
        <v>4.2642864131214447E-4</v>
      </c>
    </row>
    <row r="449" spans="2:10" x14ac:dyDescent="0.3">
      <c r="C449">
        <v>56.555850884424885</v>
      </c>
      <c r="D449">
        <v>100</v>
      </c>
      <c r="E449">
        <v>2</v>
      </c>
      <c r="F449">
        <v>26.428000000000001</v>
      </c>
      <c r="G449">
        <v>0.26550000000000001</v>
      </c>
      <c r="H449">
        <v>0.66700000000000004</v>
      </c>
      <c r="I449">
        <f t="shared" si="12"/>
        <v>56.529779444496967</v>
      </c>
      <c r="J449">
        <f t="shared" si="13"/>
        <v>6.7971997991503948E-4</v>
      </c>
    </row>
    <row r="450" spans="2:10" x14ac:dyDescent="0.3">
      <c r="C450">
        <v>43.160192004749092</v>
      </c>
      <c r="D450">
        <v>100</v>
      </c>
      <c r="E450">
        <v>3</v>
      </c>
      <c r="F450">
        <v>26.428000000000001</v>
      </c>
      <c r="G450">
        <v>0.26550000000000001</v>
      </c>
      <c r="H450">
        <v>0.66700000000000004</v>
      </c>
      <c r="I450">
        <f t="shared" si="12"/>
        <v>43.134465538114746</v>
      </c>
      <c r="J450">
        <f t="shared" si="13"/>
        <v>6.6185108548811634E-4</v>
      </c>
    </row>
    <row r="451" spans="2:10" x14ac:dyDescent="0.3">
      <c r="C451">
        <v>27.189217212143863</v>
      </c>
      <c r="D451">
        <v>100</v>
      </c>
      <c r="E451">
        <v>6</v>
      </c>
      <c r="F451">
        <v>26.428000000000001</v>
      </c>
      <c r="G451">
        <v>0.26550000000000001</v>
      </c>
      <c r="H451">
        <v>0.66700000000000004</v>
      </c>
      <c r="I451">
        <f t="shared" si="12"/>
        <v>27.166732980408632</v>
      </c>
      <c r="J451">
        <f t="shared" si="13"/>
        <v>5.0554067672354674E-4</v>
      </c>
    </row>
    <row r="452" spans="2:10" x14ac:dyDescent="0.3">
      <c r="C452">
        <v>17.128133547872036</v>
      </c>
      <c r="D452">
        <v>100</v>
      </c>
      <c r="E452">
        <v>12</v>
      </c>
      <c r="F452">
        <v>26.428000000000001</v>
      </c>
      <c r="G452">
        <v>0.26550000000000001</v>
      </c>
      <c r="H452">
        <v>0.66700000000000004</v>
      </c>
      <c r="I452">
        <f t="shared" si="12"/>
        <v>17.110015659674239</v>
      </c>
      <c r="J452">
        <f t="shared" si="13"/>
        <v>3.2825787274784869E-4</v>
      </c>
    </row>
    <row r="453" spans="2:10" x14ac:dyDescent="0.3">
      <c r="C453">
        <v>10.790048001187268</v>
      </c>
      <c r="D453">
        <v>100</v>
      </c>
      <c r="E453">
        <v>24</v>
      </c>
      <c r="F453">
        <v>26.428000000000001</v>
      </c>
      <c r="G453">
        <v>0.26550000000000001</v>
      </c>
      <c r="H453">
        <v>0.66700000000000004</v>
      </c>
      <c r="I453">
        <f t="shared" ref="I453:I516" si="14">F453*(D453^G453)/(E453^H453)</f>
        <v>10.776144341147575</v>
      </c>
      <c r="J453">
        <f t="shared" ref="J453:J516" si="15">(C453-I453)^2</f>
        <v>1.9331176249935935E-4</v>
      </c>
    </row>
    <row r="454" spans="2:10" x14ac:dyDescent="0.3">
      <c r="B454" t="s">
        <v>60</v>
      </c>
      <c r="C454">
        <v>98.009244222111832</v>
      </c>
      <c r="D454">
        <v>2</v>
      </c>
      <c r="E454">
        <v>0.16667000000000001</v>
      </c>
      <c r="F454">
        <v>24.372</v>
      </c>
      <c r="G454">
        <v>0.26240000000000002</v>
      </c>
      <c r="H454">
        <v>0.65900000000000003</v>
      </c>
      <c r="I454">
        <f t="shared" si="14"/>
        <v>95.20886554349218</v>
      </c>
      <c r="J454">
        <f t="shared" si="15"/>
        <v>7.8421207436675449</v>
      </c>
    </row>
    <row r="455" spans="2:10" x14ac:dyDescent="0.3">
      <c r="C455">
        <v>56.097410807247236</v>
      </c>
      <c r="D455">
        <v>2</v>
      </c>
      <c r="E455">
        <v>0.33333333333333331</v>
      </c>
      <c r="F455">
        <v>24.372</v>
      </c>
      <c r="G455">
        <v>0.26240000000000002</v>
      </c>
      <c r="H455">
        <v>0.65900000000000003</v>
      </c>
      <c r="I455">
        <f t="shared" si="14"/>
        <v>60.298199894847968</v>
      </c>
      <c r="J455">
        <f t="shared" si="15"/>
        <v>17.646628958505392</v>
      </c>
    </row>
    <row r="456" spans="2:10" x14ac:dyDescent="0.3">
      <c r="C456">
        <v>47.118872480433971</v>
      </c>
      <c r="D456">
        <v>2</v>
      </c>
      <c r="E456">
        <v>0.5</v>
      </c>
      <c r="F456">
        <v>24.372</v>
      </c>
      <c r="G456">
        <v>0.26240000000000002</v>
      </c>
      <c r="H456">
        <v>0.65900000000000003</v>
      </c>
      <c r="I456">
        <f t="shared" si="14"/>
        <v>46.159405571703644</v>
      </c>
      <c r="J456">
        <f t="shared" si="15"/>
        <v>0.92057674894853037</v>
      </c>
    </row>
    <row r="457" spans="2:10" x14ac:dyDescent="0.3">
      <c r="C457">
        <v>29.683029642705502</v>
      </c>
      <c r="D457">
        <v>2</v>
      </c>
      <c r="E457">
        <v>1</v>
      </c>
      <c r="F457">
        <v>24.372</v>
      </c>
      <c r="G457">
        <v>0.26240000000000002</v>
      </c>
      <c r="H457">
        <v>0.65900000000000003</v>
      </c>
      <c r="I457">
        <f t="shared" si="14"/>
        <v>29.233542114311089</v>
      </c>
      <c r="J457">
        <f t="shared" si="15"/>
        <v>0.2020390381821191</v>
      </c>
    </row>
    <row r="458" spans="2:10" x14ac:dyDescent="0.3">
      <c r="C458">
        <v>18.699136935749074</v>
      </c>
      <c r="D458">
        <v>2</v>
      </c>
      <c r="E458">
        <v>2</v>
      </c>
      <c r="F458">
        <v>24.372</v>
      </c>
      <c r="G458">
        <v>0.26240000000000002</v>
      </c>
      <c r="H458">
        <v>0.65900000000000003</v>
      </c>
      <c r="I458">
        <f t="shared" si="14"/>
        <v>18.514102899823339</v>
      </c>
      <c r="J458">
        <f t="shared" si="15"/>
        <v>3.4237594450966261E-2</v>
      </c>
    </row>
    <row r="459" spans="2:10" x14ac:dyDescent="0.3">
      <c r="C459">
        <v>14.270112249204692</v>
      </c>
      <c r="D459">
        <v>2</v>
      </c>
      <c r="E459">
        <v>3</v>
      </c>
      <c r="F459">
        <v>24.372</v>
      </c>
      <c r="G459">
        <v>0.26240000000000002</v>
      </c>
      <c r="H459">
        <v>0.65900000000000003</v>
      </c>
      <c r="I459">
        <f t="shared" si="14"/>
        <v>14.172893818381123</v>
      </c>
      <c r="J459">
        <f t="shared" si="15"/>
        <v>9.4514232917969985E-3</v>
      </c>
    </row>
    <row r="460" spans="2:10" x14ac:dyDescent="0.3">
      <c r="C460">
        <v>8.9896074035678346</v>
      </c>
      <c r="D460">
        <v>2</v>
      </c>
      <c r="E460">
        <v>6</v>
      </c>
      <c r="F460">
        <v>24.372</v>
      </c>
      <c r="G460">
        <v>0.26240000000000002</v>
      </c>
      <c r="H460">
        <v>0.65900000000000003</v>
      </c>
      <c r="I460">
        <f t="shared" si="14"/>
        <v>8.975936392371791</v>
      </c>
      <c r="J460">
        <f t="shared" si="15"/>
        <v>1.8689654712235047E-4</v>
      </c>
    </row>
    <row r="461" spans="2:10" x14ac:dyDescent="0.3">
      <c r="C461">
        <v>5.6630977990229541</v>
      </c>
      <c r="D461">
        <v>2</v>
      </c>
      <c r="E461">
        <v>12</v>
      </c>
      <c r="F461">
        <v>24.372</v>
      </c>
      <c r="G461">
        <v>0.26240000000000002</v>
      </c>
      <c r="H461">
        <v>0.65900000000000003</v>
      </c>
      <c r="I461">
        <f t="shared" si="14"/>
        <v>5.6846142469094554</v>
      </c>
      <c r="J461">
        <f t="shared" si="15"/>
        <v>4.629575296525267E-4</v>
      </c>
    </row>
    <row r="462" spans="2:10" x14ac:dyDescent="0.3">
      <c r="C462">
        <v>3.567528062301172</v>
      </c>
      <c r="D462">
        <v>2</v>
      </c>
      <c r="E462">
        <v>24</v>
      </c>
      <c r="F462">
        <v>24.372</v>
      </c>
      <c r="G462">
        <v>0.26240000000000002</v>
      </c>
      <c r="H462">
        <v>0.65900000000000003</v>
      </c>
      <c r="I462">
        <f t="shared" si="14"/>
        <v>3.6001635621692656</v>
      </c>
      <c r="J462">
        <f t="shared" si="15"/>
        <v>1.0650758516403344E-3</v>
      </c>
    </row>
    <row r="463" spans="2:10" x14ac:dyDescent="0.3">
      <c r="C463">
        <v>176.14235554023205</v>
      </c>
      <c r="D463">
        <v>10</v>
      </c>
      <c r="E463">
        <v>0.16667000000000001</v>
      </c>
      <c r="F463">
        <v>24.372</v>
      </c>
      <c r="G463">
        <v>0.26240000000000002</v>
      </c>
      <c r="H463">
        <v>0.65900000000000003</v>
      </c>
      <c r="I463">
        <f t="shared" si="14"/>
        <v>145.24029405245179</v>
      </c>
      <c r="J463">
        <f t="shared" si="15"/>
        <v>954.93740419455185</v>
      </c>
    </row>
    <row r="464" spans="2:10" x14ac:dyDescent="0.3">
      <c r="C464">
        <v>100.81834787852932</v>
      </c>
      <c r="D464">
        <v>10</v>
      </c>
      <c r="E464">
        <v>0.33333333333333331</v>
      </c>
      <c r="F464">
        <v>24.372</v>
      </c>
      <c r="G464">
        <v>0.26240000000000002</v>
      </c>
      <c r="H464">
        <v>0.65900000000000003</v>
      </c>
      <c r="I464">
        <f t="shared" si="14"/>
        <v>91.984378067824323</v>
      </c>
      <c r="J464">
        <f t="shared" si="15"/>
        <v>78.039022616447326</v>
      </c>
    </row>
    <row r="465" spans="3:10" x14ac:dyDescent="0.3">
      <c r="C465">
        <v>84.682105805188797</v>
      </c>
      <c r="D465">
        <v>10</v>
      </c>
      <c r="E465">
        <v>0.5</v>
      </c>
      <c r="F465">
        <v>24.372</v>
      </c>
      <c r="G465">
        <v>0.26240000000000002</v>
      </c>
      <c r="H465">
        <v>0.65900000000000003</v>
      </c>
      <c r="I465">
        <f t="shared" si="14"/>
        <v>70.415770634910928</v>
      </c>
      <c r="J465">
        <f t="shared" si="15"/>
        <v>203.52831919070729</v>
      </c>
    </row>
    <row r="466" spans="3:10" x14ac:dyDescent="0.3">
      <c r="C466">
        <v>53.34638382669111</v>
      </c>
      <c r="D466">
        <v>10</v>
      </c>
      <c r="E466">
        <v>1</v>
      </c>
      <c r="F466">
        <v>24.372</v>
      </c>
      <c r="G466">
        <v>0.26240000000000002</v>
      </c>
      <c r="H466">
        <v>0.65900000000000003</v>
      </c>
      <c r="I466">
        <f t="shared" si="14"/>
        <v>44.595513544247829</v>
      </c>
      <c r="J466">
        <f t="shared" si="15"/>
        <v>76.577730700148933</v>
      </c>
    </row>
    <row r="467" spans="3:10" x14ac:dyDescent="0.3">
      <c r="C467">
        <v>33.606115959509772</v>
      </c>
      <c r="D467">
        <v>10</v>
      </c>
      <c r="E467">
        <v>2</v>
      </c>
      <c r="F467">
        <v>24.372</v>
      </c>
      <c r="G467">
        <v>0.26240000000000002</v>
      </c>
      <c r="H467">
        <v>0.65900000000000003</v>
      </c>
      <c r="I467">
        <f t="shared" si="14"/>
        <v>28.243102508760998</v>
      </c>
      <c r="J467">
        <f t="shared" si="15"/>
        <v>28.76191327291227</v>
      </c>
    </row>
    <row r="468" spans="3:10" x14ac:dyDescent="0.3">
      <c r="C468">
        <v>25.646266383833119</v>
      </c>
      <c r="D468">
        <v>10</v>
      </c>
      <c r="E468">
        <v>3</v>
      </c>
      <c r="F468">
        <v>24.372</v>
      </c>
      <c r="G468">
        <v>0.26240000000000002</v>
      </c>
      <c r="H468">
        <v>0.65900000000000003</v>
      </c>
      <c r="I468">
        <f t="shared" si="14"/>
        <v>21.620625915509123</v>
      </c>
      <c r="J468">
        <f t="shared" si="15"/>
        <v>16.20578118020784</v>
      </c>
    </row>
    <row r="469" spans="3:10" x14ac:dyDescent="0.3">
      <c r="C469">
        <v>16.156135434101291</v>
      </c>
      <c r="D469">
        <v>10</v>
      </c>
      <c r="E469">
        <v>6</v>
      </c>
      <c r="F469">
        <v>24.372</v>
      </c>
      <c r="G469">
        <v>0.26240000000000002</v>
      </c>
      <c r="H469">
        <v>0.65900000000000003</v>
      </c>
      <c r="I469">
        <f t="shared" si="14"/>
        <v>13.692712685759881</v>
      </c>
      <c r="J469">
        <f t="shared" si="15"/>
        <v>6.0684516370459445</v>
      </c>
    </row>
    <row r="470" spans="3:10" x14ac:dyDescent="0.3">
      <c r="C470">
        <v>10.177727559188336</v>
      </c>
      <c r="D470">
        <v>10</v>
      </c>
      <c r="E470">
        <v>12</v>
      </c>
      <c r="F470">
        <v>24.372</v>
      </c>
      <c r="G470">
        <v>0.26240000000000002</v>
      </c>
      <c r="H470">
        <v>0.65900000000000003</v>
      </c>
      <c r="I470">
        <f t="shared" si="14"/>
        <v>8.6718294570869503</v>
      </c>
      <c r="J470">
        <f t="shared" si="15"/>
        <v>2.2677290939125543</v>
      </c>
    </row>
    <row r="471" spans="3:10" x14ac:dyDescent="0.3">
      <c r="C471">
        <v>6.4115665959582762</v>
      </c>
      <c r="D471">
        <v>10</v>
      </c>
      <c r="E471">
        <v>24</v>
      </c>
      <c r="F471">
        <v>24.372</v>
      </c>
      <c r="G471">
        <v>0.26240000000000002</v>
      </c>
      <c r="H471">
        <v>0.65900000000000003</v>
      </c>
      <c r="I471">
        <f t="shared" si="14"/>
        <v>5.4920181163961734</v>
      </c>
      <c r="J471">
        <f t="shared" si="15"/>
        <v>0.8455694062649749</v>
      </c>
    </row>
    <row r="472" spans="3:10" x14ac:dyDescent="0.3">
      <c r="C472">
        <v>215.46770486026421</v>
      </c>
      <c r="D472">
        <v>25</v>
      </c>
      <c r="E472">
        <v>0.16667000000000001</v>
      </c>
      <c r="F472">
        <v>24.372</v>
      </c>
      <c r="G472">
        <v>0.26240000000000002</v>
      </c>
      <c r="H472">
        <v>0.65900000000000003</v>
      </c>
      <c r="I472">
        <f t="shared" si="14"/>
        <v>184.71687717566275</v>
      </c>
      <c r="J472">
        <f t="shared" si="15"/>
        <v>945.6134032880517</v>
      </c>
    </row>
    <row r="473" spans="3:10" x14ac:dyDescent="0.3">
      <c r="C473">
        <v>123.3269417714169</v>
      </c>
      <c r="D473">
        <v>25</v>
      </c>
      <c r="E473">
        <v>0.33333333333333331</v>
      </c>
      <c r="F473">
        <v>24.372</v>
      </c>
      <c r="G473">
        <v>0.26240000000000002</v>
      </c>
      <c r="H473">
        <v>0.65900000000000003</v>
      </c>
      <c r="I473">
        <f t="shared" si="14"/>
        <v>116.98590378437207</v>
      </c>
      <c r="J473">
        <f t="shared" si="15"/>
        <v>40.208762753145528</v>
      </c>
    </row>
    <row r="474" spans="3:10" x14ac:dyDescent="0.3">
      <c r="C474">
        <v>103.58813997131159</v>
      </c>
      <c r="D474">
        <v>25</v>
      </c>
      <c r="E474">
        <v>0.5</v>
      </c>
      <c r="F474">
        <v>24.372</v>
      </c>
      <c r="G474">
        <v>0.26240000000000002</v>
      </c>
      <c r="H474">
        <v>0.65900000000000003</v>
      </c>
      <c r="I474">
        <f t="shared" si="14"/>
        <v>89.554908577237967</v>
      </c>
      <c r="J474">
        <f t="shared" si="15"/>
        <v>196.93158335961354</v>
      </c>
    </row>
    <row r="475" spans="3:10" x14ac:dyDescent="0.3">
      <c r="C475">
        <v>65.256439034656012</v>
      </c>
      <c r="D475">
        <v>25</v>
      </c>
      <c r="E475">
        <v>1</v>
      </c>
      <c r="F475">
        <v>24.372</v>
      </c>
      <c r="G475">
        <v>0.26240000000000002</v>
      </c>
      <c r="H475">
        <v>0.65900000000000003</v>
      </c>
      <c r="I475">
        <f t="shared" si="14"/>
        <v>56.716657396490398</v>
      </c>
      <c r="J475">
        <f t="shared" si="15"/>
        <v>72.927870427550587</v>
      </c>
    </row>
    <row r="476" spans="3:10" x14ac:dyDescent="0.3">
      <c r="C476">
        <v>41.108980590472292</v>
      </c>
      <c r="D476">
        <v>25</v>
      </c>
      <c r="E476">
        <v>2</v>
      </c>
      <c r="F476">
        <v>24.372</v>
      </c>
      <c r="G476">
        <v>0.26240000000000002</v>
      </c>
      <c r="H476">
        <v>0.65900000000000003</v>
      </c>
      <c r="I476">
        <f t="shared" si="14"/>
        <v>35.919630507539516</v>
      </c>
      <c r="J476">
        <f t="shared" si="15"/>
        <v>26.929354283234414</v>
      </c>
    </row>
    <row r="477" spans="3:10" x14ac:dyDescent="0.3">
      <c r="C477">
        <v>31.372023719174749</v>
      </c>
      <c r="D477">
        <v>25</v>
      </c>
      <c r="E477">
        <v>3</v>
      </c>
      <c r="F477">
        <v>24.372</v>
      </c>
      <c r="G477">
        <v>0.26240000000000002</v>
      </c>
      <c r="H477">
        <v>0.65900000000000003</v>
      </c>
      <c r="I477">
        <f t="shared" si="14"/>
        <v>27.497152410430775</v>
      </c>
      <c r="J477">
        <f t="shared" si="15"/>
        <v>15.014627659327232</v>
      </c>
    </row>
    <row r="478" spans="3:10" x14ac:dyDescent="0.3">
      <c r="C478">
        <v>19.763136530794736</v>
      </c>
      <c r="D478">
        <v>25</v>
      </c>
      <c r="E478">
        <v>6</v>
      </c>
      <c r="F478">
        <v>24.372</v>
      </c>
      <c r="G478">
        <v>0.26240000000000002</v>
      </c>
      <c r="H478">
        <v>0.65900000000000003</v>
      </c>
      <c r="I478">
        <f t="shared" si="14"/>
        <v>17.414417561449781</v>
      </c>
      <c r="J478">
        <f t="shared" si="15"/>
        <v>5.5164807969608249</v>
      </c>
    </row>
    <row r="479" spans="3:10" x14ac:dyDescent="0.3">
      <c r="C479">
        <v>12.44999586354732</v>
      </c>
      <c r="D479">
        <v>25</v>
      </c>
      <c r="E479">
        <v>12</v>
      </c>
      <c r="F479">
        <v>24.372</v>
      </c>
      <c r="G479">
        <v>0.26240000000000002</v>
      </c>
      <c r="H479">
        <v>0.65900000000000003</v>
      </c>
      <c r="I479">
        <f t="shared" si="14"/>
        <v>11.028848895985719</v>
      </c>
      <c r="J479">
        <f t="shared" si="15"/>
        <v>2.0196587034095339</v>
      </c>
    </row>
    <row r="480" spans="3:10" x14ac:dyDescent="0.3">
      <c r="C480">
        <v>7.8430059297936836</v>
      </c>
      <c r="D480">
        <v>25</v>
      </c>
      <c r="E480">
        <v>24</v>
      </c>
      <c r="F480">
        <v>24.372</v>
      </c>
      <c r="G480">
        <v>0.26240000000000002</v>
      </c>
      <c r="H480">
        <v>0.65900000000000003</v>
      </c>
      <c r="I480">
        <f t="shared" si="14"/>
        <v>6.9847588953965039</v>
      </c>
      <c r="J480">
        <f t="shared" si="15"/>
        <v>0.7365879720515538</v>
      </c>
    </row>
    <row r="481" spans="3:10" x14ac:dyDescent="0.3">
      <c r="C481">
        <v>244.64149547607894</v>
      </c>
      <c r="D481">
        <v>50</v>
      </c>
      <c r="E481">
        <v>0.16667000000000001</v>
      </c>
      <c r="F481">
        <v>24.372</v>
      </c>
      <c r="G481">
        <v>0.26240000000000002</v>
      </c>
      <c r="H481">
        <v>0.65900000000000003</v>
      </c>
      <c r="I481">
        <f t="shared" si="14"/>
        <v>221.5628019095177</v>
      </c>
      <c r="J481">
        <f t="shared" si="15"/>
        <v>532.62609673923521</v>
      </c>
    </row>
    <row r="482" spans="3:10" x14ac:dyDescent="0.3">
      <c r="C482">
        <v>140.02510254154913</v>
      </c>
      <c r="D482">
        <v>50</v>
      </c>
      <c r="E482">
        <v>0.33333333333333331</v>
      </c>
      <c r="F482">
        <v>24.372</v>
      </c>
      <c r="G482">
        <v>0.26240000000000002</v>
      </c>
      <c r="H482">
        <v>0.65900000000000003</v>
      </c>
      <c r="I482">
        <f t="shared" si="14"/>
        <v>140.32136652967282</v>
      </c>
      <c r="J482">
        <f t="shared" si="15"/>
        <v>8.7772350658950338E-2</v>
      </c>
    </row>
    <row r="483" spans="3:10" x14ac:dyDescent="0.3">
      <c r="C483">
        <v>117.61371613719049</v>
      </c>
      <c r="D483">
        <v>50</v>
      </c>
      <c r="E483">
        <v>0.5</v>
      </c>
      <c r="F483">
        <v>24.372</v>
      </c>
      <c r="G483">
        <v>0.26240000000000002</v>
      </c>
      <c r="H483">
        <v>0.65900000000000003</v>
      </c>
      <c r="I483">
        <f t="shared" si="14"/>
        <v>107.41864399458254</v>
      </c>
      <c r="J483">
        <f t="shared" si="15"/>
        <v>103.93949599298077</v>
      </c>
    </row>
    <row r="484" spans="3:10" x14ac:dyDescent="0.3">
      <c r="C484">
        <v>74.091998358803352</v>
      </c>
      <c r="D484">
        <v>50</v>
      </c>
      <c r="E484">
        <v>1</v>
      </c>
      <c r="F484">
        <v>24.372</v>
      </c>
      <c r="G484">
        <v>0.26240000000000002</v>
      </c>
      <c r="H484">
        <v>0.65900000000000003</v>
      </c>
      <c r="I484">
        <f t="shared" si="14"/>
        <v>68.030066986019023</v>
      </c>
      <c r="J484">
        <f t="shared" si="15"/>
        <v>36.747011968346904</v>
      </c>
    </row>
    <row r="485" spans="3:10" x14ac:dyDescent="0.3">
      <c r="C485">
        <v>46.67503418051637</v>
      </c>
      <c r="D485">
        <v>50</v>
      </c>
      <c r="E485">
        <v>2</v>
      </c>
      <c r="F485">
        <v>24.372</v>
      </c>
      <c r="G485">
        <v>0.26240000000000002</v>
      </c>
      <c r="H485">
        <v>0.65900000000000003</v>
      </c>
      <c r="I485">
        <f t="shared" si="14"/>
        <v>43.084606563788356</v>
      </c>
      <c r="J485">
        <f t="shared" si="15"/>
        <v>12.89117047096321</v>
      </c>
    </row>
    <row r="486" spans="3:10" x14ac:dyDescent="0.3">
      <c r="C486">
        <v>35.619717598733793</v>
      </c>
      <c r="D486">
        <v>50</v>
      </c>
      <c r="E486">
        <v>3</v>
      </c>
      <c r="F486">
        <v>24.372</v>
      </c>
      <c r="G486">
        <v>0.26240000000000002</v>
      </c>
      <c r="H486">
        <v>0.65900000000000003</v>
      </c>
      <c r="I486">
        <f t="shared" si="14"/>
        <v>32.982076276627225</v>
      </c>
      <c r="J486">
        <f t="shared" si="15"/>
        <v>6.957151744084082</v>
      </c>
    </row>
    <row r="487" spans="3:10" x14ac:dyDescent="0.3">
      <c r="C487">
        <v>22.439015996977759</v>
      </c>
      <c r="D487">
        <v>50</v>
      </c>
      <c r="E487">
        <v>6</v>
      </c>
      <c r="F487">
        <v>24.372</v>
      </c>
      <c r="G487">
        <v>0.26240000000000002</v>
      </c>
      <c r="H487">
        <v>0.65900000000000003</v>
      </c>
      <c r="I487">
        <f t="shared" si="14"/>
        <v>20.888113785443988</v>
      </c>
      <c r="J487">
        <f t="shared" si="15"/>
        <v>2.405297669740341</v>
      </c>
    </row>
    <row r="488" spans="3:10" x14ac:dyDescent="0.3">
      <c r="C488">
        <v>14.135694296760043</v>
      </c>
      <c r="D488">
        <v>50</v>
      </c>
      <c r="E488">
        <v>12</v>
      </c>
      <c r="F488">
        <v>24.372</v>
      </c>
      <c r="G488">
        <v>0.26240000000000002</v>
      </c>
      <c r="H488">
        <v>0.65900000000000003</v>
      </c>
      <c r="I488">
        <f t="shared" si="14"/>
        <v>13.228800208155748</v>
      </c>
      <c r="J488">
        <f t="shared" si="15"/>
        <v>0.82245688794541461</v>
      </c>
    </row>
    <row r="489" spans="3:10" x14ac:dyDescent="0.3">
      <c r="C489">
        <v>8.9049293996834429</v>
      </c>
      <c r="D489">
        <v>50</v>
      </c>
      <c r="E489">
        <v>24</v>
      </c>
      <c r="F489">
        <v>24.372</v>
      </c>
      <c r="G489">
        <v>0.26240000000000002</v>
      </c>
      <c r="H489">
        <v>0.65900000000000003</v>
      </c>
      <c r="I489">
        <f t="shared" si="14"/>
        <v>8.3780257396554525</v>
      </c>
      <c r="J489">
        <f t="shared" si="15"/>
        <v>0.27762746695089208</v>
      </c>
    </row>
    <row r="490" spans="3:10" x14ac:dyDescent="0.3">
      <c r="C490">
        <v>273.59987140142078</v>
      </c>
      <c r="D490">
        <v>100</v>
      </c>
      <c r="E490">
        <v>0.16667000000000001</v>
      </c>
      <c r="F490">
        <v>24.372</v>
      </c>
      <c r="G490">
        <v>0.26240000000000002</v>
      </c>
      <c r="H490">
        <v>0.65900000000000003</v>
      </c>
      <c r="I490">
        <f t="shared" si="14"/>
        <v>265.75847286175332</v>
      </c>
      <c r="J490">
        <f t="shared" si="15"/>
        <v>61.487531057899069</v>
      </c>
    </row>
    <row r="491" spans="3:10" x14ac:dyDescent="0.3">
      <c r="C491">
        <v>156.59996671367895</v>
      </c>
      <c r="D491">
        <v>100</v>
      </c>
      <c r="E491">
        <v>0.33333333333333331</v>
      </c>
      <c r="F491">
        <v>24.372</v>
      </c>
      <c r="G491">
        <v>0.26240000000000002</v>
      </c>
      <c r="H491">
        <v>0.65900000000000003</v>
      </c>
      <c r="I491">
        <f t="shared" si="14"/>
        <v>168.31161078216286</v>
      </c>
      <c r="J491">
        <f t="shared" si="15"/>
        <v>137.16260678685427</v>
      </c>
    </row>
    <row r="492" spans="3:10" x14ac:dyDescent="0.3">
      <c r="C492">
        <v>131.53572965026697</v>
      </c>
      <c r="D492">
        <v>100</v>
      </c>
      <c r="E492">
        <v>0.5</v>
      </c>
      <c r="F492">
        <v>24.372</v>
      </c>
      <c r="G492">
        <v>0.26240000000000002</v>
      </c>
      <c r="H492">
        <v>0.65900000000000003</v>
      </c>
      <c r="I492">
        <f t="shared" si="14"/>
        <v>128.8457021614073</v>
      </c>
      <c r="J492">
        <f t="shared" si="15"/>
        <v>7.2362478908206613</v>
      </c>
    </row>
    <row r="493" spans="3:10" x14ac:dyDescent="0.3">
      <c r="C493">
        <v>82.862317299826316</v>
      </c>
      <c r="D493">
        <v>100</v>
      </c>
      <c r="E493">
        <v>1</v>
      </c>
      <c r="F493">
        <v>24.372</v>
      </c>
      <c r="G493">
        <v>0.26240000000000002</v>
      </c>
      <c r="H493">
        <v>0.65900000000000003</v>
      </c>
      <c r="I493">
        <f t="shared" si="14"/>
        <v>81.60018990132906</v>
      </c>
      <c r="J493">
        <f t="shared" si="15"/>
        <v>1.5929655700374514</v>
      </c>
    </row>
    <row r="494" spans="3:10" x14ac:dyDescent="0.3">
      <c r="C494">
        <v>52.199988904559646</v>
      </c>
      <c r="D494">
        <v>100</v>
      </c>
      <c r="E494">
        <v>2</v>
      </c>
      <c r="F494">
        <v>24.372</v>
      </c>
      <c r="G494">
        <v>0.26240000000000002</v>
      </c>
      <c r="H494">
        <v>0.65900000000000003</v>
      </c>
      <c r="I494">
        <f t="shared" si="14"/>
        <v>51.678797819671388</v>
      </c>
      <c r="J494">
        <f t="shared" si="15"/>
        <v>0.27164014696699951</v>
      </c>
    </row>
    <row r="495" spans="3:10" x14ac:dyDescent="0.3">
      <c r="C495">
        <v>39.836047173450226</v>
      </c>
      <c r="D495">
        <v>100</v>
      </c>
      <c r="E495">
        <v>3</v>
      </c>
      <c r="F495">
        <v>24.372</v>
      </c>
      <c r="G495">
        <v>0.26240000000000002</v>
      </c>
      <c r="H495">
        <v>0.65900000000000003</v>
      </c>
      <c r="I495">
        <f t="shared" si="14"/>
        <v>39.561091246110408</v>
      </c>
      <c r="J495">
        <f t="shared" si="15"/>
        <v>7.5600761979299089E-2</v>
      </c>
    </row>
    <row r="496" spans="3:10" x14ac:dyDescent="0.3">
      <c r="C496">
        <v>25.095137189217521</v>
      </c>
      <c r="D496">
        <v>100</v>
      </c>
      <c r="E496">
        <v>6</v>
      </c>
      <c r="F496">
        <v>24.372</v>
      </c>
      <c r="G496">
        <v>0.26240000000000002</v>
      </c>
      <c r="H496">
        <v>0.65900000000000003</v>
      </c>
      <c r="I496">
        <f t="shared" si="14"/>
        <v>25.05471664349659</v>
      </c>
      <c r="J496">
        <f t="shared" si="15"/>
        <v>1.6338205163778563E-3</v>
      </c>
    </row>
    <row r="497" spans="2:10" x14ac:dyDescent="0.3">
      <c r="C497">
        <v>15.808945797347414</v>
      </c>
      <c r="D497">
        <v>100</v>
      </c>
      <c r="E497">
        <v>12</v>
      </c>
      <c r="F497">
        <v>24.372</v>
      </c>
      <c r="G497">
        <v>0.26240000000000002</v>
      </c>
      <c r="H497">
        <v>0.65900000000000003</v>
      </c>
      <c r="I497">
        <f t="shared" si="14"/>
        <v>15.867581158990991</v>
      </c>
      <c r="J497">
        <f t="shared" si="15"/>
        <v>3.4381056350729659E-3</v>
      </c>
    </row>
    <row r="498" spans="2:10" x14ac:dyDescent="0.3">
      <c r="C498">
        <v>9.959011793362551</v>
      </c>
      <c r="D498">
        <v>100</v>
      </c>
      <c r="E498">
        <v>24</v>
      </c>
      <c r="F498">
        <v>24.372</v>
      </c>
      <c r="G498">
        <v>0.26240000000000002</v>
      </c>
      <c r="H498">
        <v>0.65900000000000003</v>
      </c>
      <c r="I498">
        <f t="shared" si="14"/>
        <v>10.049210909855573</v>
      </c>
      <c r="J498">
        <f t="shared" si="15"/>
        <v>8.1358806161216796E-3</v>
      </c>
    </row>
    <row r="499" spans="2:10" x14ac:dyDescent="0.3">
      <c r="B499" t="s">
        <v>61</v>
      </c>
      <c r="C499">
        <v>101.74951729044578</v>
      </c>
      <c r="D499">
        <v>2</v>
      </c>
      <c r="E499">
        <v>0.16667000000000001</v>
      </c>
      <c r="F499">
        <v>25.434000000000001</v>
      </c>
      <c r="G499">
        <v>0.27689999999999998</v>
      </c>
      <c r="H499">
        <v>0.66700000000000004</v>
      </c>
      <c r="I499">
        <f t="shared" si="14"/>
        <v>101.81012328027755</v>
      </c>
      <c r="J499">
        <f t="shared" si="15"/>
        <v>3.6730860034887313E-3</v>
      </c>
    </row>
    <row r="500" spans="2:10" x14ac:dyDescent="0.3">
      <c r="C500">
        <v>64.099461289024049</v>
      </c>
      <c r="D500">
        <v>2</v>
      </c>
      <c r="E500">
        <v>0.33333333333333331</v>
      </c>
      <c r="F500">
        <v>25.434000000000001</v>
      </c>
      <c r="G500">
        <v>0.27689999999999998</v>
      </c>
      <c r="H500">
        <v>0.66700000000000004</v>
      </c>
      <c r="I500">
        <f t="shared" si="14"/>
        <v>64.122397151508011</v>
      </c>
      <c r="J500">
        <f t="shared" si="15"/>
        <v>5.2605378788321349E-4</v>
      </c>
    </row>
    <row r="501" spans="2:10" x14ac:dyDescent="0.3">
      <c r="C501">
        <v>48.917044185027834</v>
      </c>
      <c r="D501">
        <v>2</v>
      </c>
      <c r="E501">
        <v>0.5</v>
      </c>
      <c r="F501">
        <v>25.434000000000001</v>
      </c>
      <c r="G501">
        <v>0.27689999999999998</v>
      </c>
      <c r="H501">
        <v>0.66700000000000004</v>
      </c>
      <c r="I501">
        <f t="shared" si="14"/>
        <v>48.92793422038163</v>
      </c>
      <c r="J501">
        <f t="shared" si="15"/>
        <v>1.1859287000693067E-4</v>
      </c>
    </row>
    <row r="502" spans="2:10" x14ac:dyDescent="0.3">
      <c r="C502">
        <v>30.815806833677087</v>
      </c>
      <c r="D502">
        <v>2</v>
      </c>
      <c r="E502">
        <v>1</v>
      </c>
      <c r="F502">
        <v>25.434000000000001</v>
      </c>
      <c r="G502">
        <v>0.27689999999999998</v>
      </c>
      <c r="H502">
        <v>0.66700000000000004</v>
      </c>
      <c r="I502">
        <f t="shared" si="14"/>
        <v>30.815546400443495</v>
      </c>
      <c r="J502">
        <f t="shared" si="15"/>
        <v>6.7825469159205528E-8</v>
      </c>
    </row>
    <row r="503" spans="2:10" x14ac:dyDescent="0.3">
      <c r="C503">
        <v>19.41274184962203</v>
      </c>
      <c r="D503">
        <v>2</v>
      </c>
      <c r="E503">
        <v>2</v>
      </c>
      <c r="F503">
        <v>25.434000000000001</v>
      </c>
      <c r="G503">
        <v>0.27689999999999998</v>
      </c>
      <c r="H503">
        <v>0.66700000000000004</v>
      </c>
      <c r="I503">
        <f t="shared" si="14"/>
        <v>19.408093047229396</v>
      </c>
      <c r="J503">
        <f t="shared" si="15"/>
        <v>2.1611363685756397E-5</v>
      </c>
    </row>
    <row r="504" spans="2:10" x14ac:dyDescent="0.3">
      <c r="C504">
        <v>14.814694721515636</v>
      </c>
      <c r="D504">
        <v>2</v>
      </c>
      <c r="E504">
        <v>3</v>
      </c>
      <c r="F504">
        <v>25.434000000000001</v>
      </c>
      <c r="G504">
        <v>0.27689999999999998</v>
      </c>
      <c r="H504">
        <v>0.66700000000000004</v>
      </c>
      <c r="I504">
        <f t="shared" si="14"/>
        <v>14.809145355470445</v>
      </c>
      <c r="J504">
        <f t="shared" si="15"/>
        <v>3.0795463503517149E-5</v>
      </c>
    </row>
    <row r="505" spans="2:10" x14ac:dyDescent="0.3">
      <c r="C505">
        <v>9.3326728637019993</v>
      </c>
      <c r="D505">
        <v>2</v>
      </c>
      <c r="E505">
        <v>6</v>
      </c>
      <c r="F505">
        <v>25.434000000000001</v>
      </c>
      <c r="G505">
        <v>0.27689999999999998</v>
      </c>
      <c r="H505">
        <v>0.66700000000000004</v>
      </c>
      <c r="I505">
        <f t="shared" si="14"/>
        <v>9.3270217335746786</v>
      </c>
      <c r="J505">
        <f t="shared" si="15"/>
        <v>3.1935271715912457E-5</v>
      </c>
    </row>
    <row r="506" spans="2:10" x14ac:dyDescent="0.3">
      <c r="C506">
        <v>5.8792154963804082</v>
      </c>
      <c r="D506">
        <v>2</v>
      </c>
      <c r="E506">
        <v>12</v>
      </c>
      <c r="F506">
        <v>25.434000000000001</v>
      </c>
      <c r="G506">
        <v>0.27689999999999998</v>
      </c>
      <c r="H506">
        <v>0.66700000000000004</v>
      </c>
      <c r="I506">
        <f t="shared" si="14"/>
        <v>5.8742980996158156</v>
      </c>
      <c r="J506">
        <f t="shared" si="15"/>
        <v>2.4180790940425516E-5</v>
      </c>
    </row>
    <row r="507" spans="2:10" x14ac:dyDescent="0.3">
      <c r="C507">
        <v>3.7036736803789072</v>
      </c>
      <c r="D507">
        <v>2</v>
      </c>
      <c r="E507">
        <v>24</v>
      </c>
      <c r="F507">
        <v>25.434000000000001</v>
      </c>
      <c r="G507">
        <v>0.27689999999999998</v>
      </c>
      <c r="H507">
        <v>0.66700000000000004</v>
      </c>
      <c r="I507">
        <f t="shared" si="14"/>
        <v>3.6997209987120576</v>
      </c>
      <c r="J507">
        <f t="shared" si="15"/>
        <v>1.5623692359448845E-5</v>
      </c>
    </row>
    <row r="508" spans="2:10" x14ac:dyDescent="0.3">
      <c r="C508">
        <v>190.20543515200367</v>
      </c>
      <c r="D508">
        <v>10</v>
      </c>
      <c r="E508">
        <v>0.16667000000000001</v>
      </c>
      <c r="F508">
        <v>25.434000000000001</v>
      </c>
      <c r="G508">
        <v>0.27689999999999998</v>
      </c>
      <c r="H508">
        <v>0.66700000000000004</v>
      </c>
      <c r="I508">
        <f t="shared" si="14"/>
        <v>158.97753452741327</v>
      </c>
      <c r="J508">
        <f t="shared" si="15"/>
        <v>975.18177741929378</v>
      </c>
    </row>
    <row r="509" spans="2:10" x14ac:dyDescent="0.3">
      <c r="C509">
        <v>119.82431221452732</v>
      </c>
      <c r="D509">
        <v>10</v>
      </c>
      <c r="E509">
        <v>0.33333333333333331</v>
      </c>
      <c r="F509">
        <v>25.434000000000001</v>
      </c>
      <c r="G509">
        <v>0.27689999999999998</v>
      </c>
      <c r="H509">
        <v>0.66700000000000004</v>
      </c>
      <c r="I509">
        <f t="shared" si="14"/>
        <v>100.12776999661227</v>
      </c>
      <c r="J509">
        <f t="shared" si="15"/>
        <v>387.95377534211002</v>
      </c>
    </row>
    <row r="510" spans="2:10" x14ac:dyDescent="0.3">
      <c r="C510">
        <v>91.443064530751059</v>
      </c>
      <c r="D510">
        <v>10</v>
      </c>
      <c r="E510">
        <v>0.5</v>
      </c>
      <c r="F510">
        <v>25.434000000000001</v>
      </c>
      <c r="G510">
        <v>0.27689999999999998</v>
      </c>
      <c r="H510">
        <v>0.66700000000000004</v>
      </c>
      <c r="I510">
        <f t="shared" si="14"/>
        <v>76.401462853179268</v>
      </c>
      <c r="J510">
        <f t="shared" si="15"/>
        <v>226.24978102673052</v>
      </c>
    </row>
    <row r="511" spans="2:10" x14ac:dyDescent="0.3">
      <c r="C511">
        <v>57.605520934594253</v>
      </c>
      <c r="D511">
        <v>10</v>
      </c>
      <c r="E511">
        <v>1</v>
      </c>
      <c r="F511">
        <v>25.434000000000001</v>
      </c>
      <c r="G511">
        <v>0.27689999999999998</v>
      </c>
      <c r="H511">
        <v>0.66700000000000004</v>
      </c>
      <c r="I511">
        <f t="shared" si="14"/>
        <v>48.118786560851085</v>
      </c>
      <c r="J511">
        <f t="shared" si="15"/>
        <v>89.998129077960186</v>
      </c>
    </row>
    <row r="512" spans="2:10" x14ac:dyDescent="0.3">
      <c r="C512">
        <v>36.289204207827552</v>
      </c>
      <c r="D512">
        <v>10</v>
      </c>
      <c r="E512">
        <v>2</v>
      </c>
      <c r="F512">
        <v>25.434000000000001</v>
      </c>
      <c r="G512">
        <v>0.27689999999999998</v>
      </c>
      <c r="H512">
        <v>0.66700000000000004</v>
      </c>
      <c r="I512">
        <f t="shared" si="14"/>
        <v>30.305933075369023</v>
      </c>
      <c r="J512">
        <f t="shared" si="15"/>
        <v>35.799533444511574</v>
      </c>
    </row>
    <row r="513" spans="3:10" x14ac:dyDescent="0.3">
      <c r="C513">
        <v>27.693845938417656</v>
      </c>
      <c r="D513">
        <v>10</v>
      </c>
      <c r="E513">
        <v>3</v>
      </c>
      <c r="F513">
        <v>25.434000000000001</v>
      </c>
      <c r="G513">
        <v>0.27689999999999998</v>
      </c>
      <c r="H513">
        <v>0.66700000000000004</v>
      </c>
      <c r="I513">
        <f t="shared" si="14"/>
        <v>23.124629862096032</v>
      </c>
      <c r="J513">
        <f t="shared" si="15"/>
        <v>20.877735552115972</v>
      </c>
    </row>
    <row r="514" spans="3:10" x14ac:dyDescent="0.3">
      <c r="C514">
        <v>17.44602972517902</v>
      </c>
      <c r="D514">
        <v>10</v>
      </c>
      <c r="E514">
        <v>6</v>
      </c>
      <c r="F514">
        <v>25.434000000000001</v>
      </c>
      <c r="G514">
        <v>0.27689999999999998</v>
      </c>
      <c r="H514">
        <v>0.66700000000000004</v>
      </c>
      <c r="I514">
        <f t="shared" si="14"/>
        <v>14.564238524741528</v>
      </c>
      <c r="J514">
        <f t="shared" si="15"/>
        <v>8.3047205229189629</v>
      </c>
    </row>
    <row r="515" spans="3:10" x14ac:dyDescent="0.3">
      <c r="C515">
        <v>10.990310043922364</v>
      </c>
      <c r="D515">
        <v>10</v>
      </c>
      <c r="E515">
        <v>12</v>
      </c>
      <c r="F515">
        <v>25.434000000000001</v>
      </c>
      <c r="G515">
        <v>0.27689999999999998</v>
      </c>
      <c r="H515">
        <v>0.66700000000000004</v>
      </c>
      <c r="I515">
        <f t="shared" si="14"/>
        <v>9.1727757404346555</v>
      </c>
      <c r="J515">
        <f t="shared" si="15"/>
        <v>3.303430944354548</v>
      </c>
    </row>
    <row r="516" spans="3:10" x14ac:dyDescent="0.3">
      <c r="C516">
        <v>6.923461484604414</v>
      </c>
      <c r="D516">
        <v>10</v>
      </c>
      <c r="E516">
        <v>24</v>
      </c>
      <c r="F516">
        <v>25.434000000000001</v>
      </c>
      <c r="G516">
        <v>0.27689999999999998</v>
      </c>
      <c r="H516">
        <v>0.66700000000000004</v>
      </c>
      <c r="I516">
        <f t="shared" si="14"/>
        <v>5.7771516609928479</v>
      </c>
      <c r="J516">
        <f t="shared" si="15"/>
        <v>1.3140262117083796</v>
      </c>
    </row>
    <row r="517" spans="3:10" x14ac:dyDescent="0.3">
      <c r="C517">
        <v>234.72637909812178</v>
      </c>
      <c r="D517">
        <v>25</v>
      </c>
      <c r="E517">
        <v>0.16667000000000001</v>
      </c>
      <c r="F517">
        <v>25.434000000000001</v>
      </c>
      <c r="G517">
        <v>0.27689999999999998</v>
      </c>
      <c r="H517">
        <v>0.66700000000000004</v>
      </c>
      <c r="I517">
        <f t="shared" ref="I517:I543" si="16">F517*(D517^G517)/(E517^H517)</f>
        <v>204.8921623905492</v>
      </c>
      <c r="J517">
        <f t="shared" ref="J517:J543" si="17">(C517-I517)^2</f>
        <v>890.08048655440291</v>
      </c>
    </row>
    <row r="518" spans="3:10" x14ac:dyDescent="0.3">
      <c r="C518">
        <v>147.87131036272365</v>
      </c>
      <c r="D518">
        <v>25</v>
      </c>
      <c r="E518">
        <v>0.33333333333333331</v>
      </c>
      <c r="F518">
        <v>25.434000000000001</v>
      </c>
      <c r="G518">
        <v>0.27689999999999998</v>
      </c>
      <c r="H518">
        <v>0.66700000000000004</v>
      </c>
      <c r="I518">
        <f t="shared" si="16"/>
        <v>129.04587664499144</v>
      </c>
      <c r="J518">
        <f t="shared" si="17"/>
        <v>354.3969546607288</v>
      </c>
    </row>
    <row r="519" spans="3:10" x14ac:dyDescent="0.3">
      <c r="C519">
        <v>112.84693002482258</v>
      </c>
      <c r="D519">
        <v>25</v>
      </c>
      <c r="E519">
        <v>0.5</v>
      </c>
      <c r="F519">
        <v>25.434000000000001</v>
      </c>
      <c r="G519">
        <v>0.27689999999999998</v>
      </c>
      <c r="H519">
        <v>0.66700000000000004</v>
      </c>
      <c r="I519">
        <f t="shared" si="16"/>
        <v>98.467126064845417</v>
      </c>
      <c r="J519">
        <f t="shared" si="17"/>
        <v>206.778761927375</v>
      </c>
    </row>
    <row r="520" spans="3:10" x14ac:dyDescent="0.3">
      <c r="C520">
        <v>71.089111277143871</v>
      </c>
      <c r="D520">
        <v>25</v>
      </c>
      <c r="E520">
        <v>1</v>
      </c>
      <c r="F520">
        <v>25.434000000000001</v>
      </c>
      <c r="G520">
        <v>0.27689999999999998</v>
      </c>
      <c r="H520">
        <v>0.66700000000000004</v>
      </c>
      <c r="I520">
        <f t="shared" si="16"/>
        <v>62.016072015269636</v>
      </c>
      <c r="J520">
        <f t="shared" si="17"/>
        <v>82.320041447511372</v>
      </c>
    </row>
    <row r="521" spans="3:10" x14ac:dyDescent="0.3">
      <c r="C521">
        <v>44.783333858196293</v>
      </c>
      <c r="D521">
        <v>25</v>
      </c>
      <c r="E521">
        <v>2</v>
      </c>
      <c r="F521">
        <v>25.434000000000001</v>
      </c>
      <c r="G521">
        <v>0.27689999999999998</v>
      </c>
      <c r="H521">
        <v>0.66700000000000004</v>
      </c>
      <c r="I521">
        <f t="shared" si="16"/>
        <v>39.058651774505286</v>
      </c>
      <c r="J521">
        <f t="shared" si="17"/>
        <v>32.771984959332812</v>
      </c>
    </row>
    <row r="522" spans="3:10" x14ac:dyDescent="0.3">
      <c r="C522">
        <v>34.176080064332083</v>
      </c>
      <c r="D522">
        <v>25</v>
      </c>
      <c r="E522">
        <v>3</v>
      </c>
      <c r="F522">
        <v>25.434000000000001</v>
      </c>
      <c r="G522">
        <v>0.27689999999999998</v>
      </c>
      <c r="H522">
        <v>0.66700000000000004</v>
      </c>
      <c r="I522">
        <f t="shared" si="16"/>
        <v>29.8033016489441</v>
      </c>
      <c r="J522">
        <f t="shared" si="17"/>
        <v>19.121191070083047</v>
      </c>
    </row>
    <row r="523" spans="3:10" x14ac:dyDescent="0.3">
      <c r="C523">
        <v>21.529581337972264</v>
      </c>
      <c r="D523">
        <v>25</v>
      </c>
      <c r="E523">
        <v>6</v>
      </c>
      <c r="F523">
        <v>25.434000000000001</v>
      </c>
      <c r="G523">
        <v>0.27689999999999998</v>
      </c>
      <c r="H523">
        <v>0.66700000000000004</v>
      </c>
      <c r="I523">
        <f t="shared" si="16"/>
        <v>18.770566129212874</v>
      </c>
      <c r="J523">
        <f t="shared" si="17"/>
        <v>7.6121649221656202</v>
      </c>
    </row>
    <row r="524" spans="3:10" x14ac:dyDescent="0.3">
      <c r="C524">
        <v>13.562786361567547</v>
      </c>
      <c r="D524">
        <v>25</v>
      </c>
      <c r="E524">
        <v>12</v>
      </c>
      <c r="F524">
        <v>25.434000000000001</v>
      </c>
      <c r="G524">
        <v>0.27689999999999998</v>
      </c>
      <c r="H524">
        <v>0.66700000000000004</v>
      </c>
      <c r="I524">
        <f t="shared" si="16"/>
        <v>11.821983918470872</v>
      </c>
      <c r="J524">
        <f t="shared" si="17"/>
        <v>3.0303931458913502</v>
      </c>
    </row>
    <row r="525" spans="3:10" x14ac:dyDescent="0.3">
      <c r="C525">
        <v>8.5440200160830191</v>
      </c>
      <c r="D525">
        <v>25</v>
      </c>
      <c r="E525">
        <v>24</v>
      </c>
      <c r="F525">
        <v>25.434000000000001</v>
      </c>
      <c r="G525">
        <v>0.27689999999999998</v>
      </c>
      <c r="H525">
        <v>0.66700000000000004</v>
      </c>
      <c r="I525">
        <f t="shared" si="16"/>
        <v>7.4456626830809709</v>
      </c>
      <c r="J525">
        <f t="shared" si="17"/>
        <v>1.2063888309593722</v>
      </c>
    </row>
    <row r="526" spans="3:10" x14ac:dyDescent="0.3">
      <c r="C526">
        <v>267.75455860982538</v>
      </c>
      <c r="D526">
        <v>50</v>
      </c>
      <c r="E526">
        <v>0.16667000000000001</v>
      </c>
      <c r="F526">
        <v>25.434000000000001</v>
      </c>
      <c r="G526">
        <v>0.27689999999999998</v>
      </c>
      <c r="H526">
        <v>0.66700000000000004</v>
      </c>
      <c r="I526">
        <f t="shared" si="16"/>
        <v>248.24502387485933</v>
      </c>
      <c r="J526">
        <f t="shared" si="17"/>
        <v>380.62194557484696</v>
      </c>
    </row>
    <row r="527" spans="3:10" x14ac:dyDescent="0.3">
      <c r="C527">
        <v>168.67817579496065</v>
      </c>
      <c r="D527">
        <v>50</v>
      </c>
      <c r="E527">
        <v>0.33333333333333331</v>
      </c>
      <c r="F527">
        <v>25.434000000000001</v>
      </c>
      <c r="G527">
        <v>0.27689999999999998</v>
      </c>
      <c r="H527">
        <v>0.66700000000000004</v>
      </c>
      <c r="I527">
        <f t="shared" si="16"/>
        <v>156.35052290397266</v>
      </c>
      <c r="J527">
        <f t="shared" si="17"/>
        <v>151.97102580068457</v>
      </c>
    </row>
    <row r="528" spans="3:10" x14ac:dyDescent="0.3">
      <c r="C528">
        <v>128.72554016027078</v>
      </c>
      <c r="D528">
        <v>50</v>
      </c>
      <c r="E528">
        <v>0.5</v>
      </c>
      <c r="F528">
        <v>25.434000000000001</v>
      </c>
      <c r="G528">
        <v>0.27689999999999998</v>
      </c>
      <c r="H528">
        <v>0.66700000000000004</v>
      </c>
      <c r="I528">
        <f t="shared" si="16"/>
        <v>119.30165495673361</v>
      </c>
      <c r="J528">
        <f t="shared" si="17"/>
        <v>88.809612329446765</v>
      </c>
    </row>
    <row r="529" spans="2:10" x14ac:dyDescent="0.3">
      <c r="C529">
        <v>81.092008853506485</v>
      </c>
      <c r="D529">
        <v>50</v>
      </c>
      <c r="E529">
        <v>1</v>
      </c>
      <c r="F529">
        <v>25.434000000000001</v>
      </c>
      <c r="G529">
        <v>0.27689999999999998</v>
      </c>
      <c r="H529">
        <v>0.66700000000000004</v>
      </c>
      <c r="I529">
        <f t="shared" si="16"/>
        <v>75.137970620420958</v>
      </c>
      <c r="J529">
        <f t="shared" si="17"/>
        <v>35.450571281044219</v>
      </c>
    </row>
    <row r="530" spans="2:10" x14ac:dyDescent="0.3">
      <c r="C530">
        <v>51.084764466397139</v>
      </c>
      <c r="D530">
        <v>50</v>
      </c>
      <c r="E530">
        <v>2</v>
      </c>
      <c r="F530">
        <v>25.434000000000001</v>
      </c>
      <c r="G530">
        <v>0.27689999999999998</v>
      </c>
      <c r="H530">
        <v>0.66700000000000004</v>
      </c>
      <c r="I530">
        <f t="shared" si="16"/>
        <v>47.32302021294457</v>
      </c>
      <c r="J530">
        <f t="shared" si="17"/>
        <v>14.150719828383428</v>
      </c>
    </row>
    <row r="531" spans="2:10" x14ac:dyDescent="0.3">
      <c r="C531">
        <v>38.984971641444751</v>
      </c>
      <c r="D531">
        <v>50</v>
      </c>
      <c r="E531">
        <v>3</v>
      </c>
      <c r="F531">
        <v>25.434000000000001</v>
      </c>
      <c r="G531">
        <v>0.27689999999999998</v>
      </c>
      <c r="H531">
        <v>0.66700000000000004</v>
      </c>
      <c r="I531">
        <f t="shared" si="16"/>
        <v>36.109342802919357</v>
      </c>
      <c r="J531">
        <f t="shared" si="17"/>
        <v>8.2692412169589051</v>
      </c>
    </row>
    <row r="532" spans="2:10" x14ac:dyDescent="0.3">
      <c r="C532">
        <v>24.558993200305469</v>
      </c>
      <c r="D532">
        <v>50</v>
      </c>
      <c r="E532">
        <v>6</v>
      </c>
      <c r="F532">
        <v>25.434000000000001</v>
      </c>
      <c r="G532">
        <v>0.27689999999999998</v>
      </c>
      <c r="H532">
        <v>0.66700000000000004</v>
      </c>
      <c r="I532">
        <f t="shared" si="16"/>
        <v>22.742205375377537</v>
      </c>
      <c r="J532">
        <f t="shared" si="17"/>
        <v>3.3007180008063659</v>
      </c>
    </row>
    <row r="533" spans="2:10" x14ac:dyDescent="0.3">
      <c r="C533">
        <v>15.471196248644965</v>
      </c>
      <c r="D533">
        <v>50</v>
      </c>
      <c r="E533">
        <v>12</v>
      </c>
      <c r="F533">
        <v>25.434000000000001</v>
      </c>
      <c r="G533">
        <v>0.27689999999999998</v>
      </c>
      <c r="H533">
        <v>0.66700000000000004</v>
      </c>
      <c r="I533">
        <f t="shared" si="16"/>
        <v>14.323381850473224</v>
      </c>
      <c r="J533">
        <f t="shared" si="17"/>
        <v>1.3174778926503565</v>
      </c>
    </row>
    <row r="534" spans="2:10" x14ac:dyDescent="0.3">
      <c r="C534">
        <v>9.7462429103611878</v>
      </c>
      <c r="D534">
        <v>50</v>
      </c>
      <c r="E534">
        <v>24</v>
      </c>
      <c r="F534">
        <v>25.434000000000001</v>
      </c>
      <c r="G534">
        <v>0.27689999999999998</v>
      </c>
      <c r="H534">
        <v>0.66700000000000004</v>
      </c>
      <c r="I534">
        <f t="shared" si="16"/>
        <v>9.0210805965452643</v>
      </c>
      <c r="J534">
        <f t="shared" si="17"/>
        <v>0.52586038137886404</v>
      </c>
    </row>
    <row r="535" spans="2:10" x14ac:dyDescent="0.3">
      <c r="C535">
        <v>300.53886322847552</v>
      </c>
      <c r="D535">
        <v>100</v>
      </c>
      <c r="E535">
        <v>0.16667000000000001</v>
      </c>
      <c r="F535">
        <v>25.434000000000001</v>
      </c>
      <c r="G535">
        <v>0.27689999999999998</v>
      </c>
      <c r="H535">
        <v>0.66700000000000004</v>
      </c>
      <c r="I535">
        <f t="shared" si="16"/>
        <v>300.77085994711535</v>
      </c>
      <c r="J535">
        <f t="shared" si="17"/>
        <v>5.3822477459650485E-2</v>
      </c>
    </row>
    <row r="536" spans="2:10" x14ac:dyDescent="0.3">
      <c r="C536">
        <v>189.33140659891706</v>
      </c>
      <c r="D536">
        <v>100</v>
      </c>
      <c r="E536">
        <v>0.33333333333333331</v>
      </c>
      <c r="F536">
        <v>25.434000000000001</v>
      </c>
      <c r="G536">
        <v>0.27689999999999998</v>
      </c>
      <c r="H536">
        <v>0.66700000000000004</v>
      </c>
      <c r="I536">
        <f t="shared" si="16"/>
        <v>189.43252312970725</v>
      </c>
      <c r="J536">
        <f t="shared" si="17"/>
        <v>1.0224552799044117E-2</v>
      </c>
    </row>
    <row r="537" spans="2:10" x14ac:dyDescent="0.3">
      <c r="C537">
        <v>144.48690513095752</v>
      </c>
      <c r="D537">
        <v>100</v>
      </c>
      <c r="E537">
        <v>0.5</v>
      </c>
      <c r="F537">
        <v>25.434000000000001</v>
      </c>
      <c r="G537">
        <v>0.27689999999999998</v>
      </c>
      <c r="H537">
        <v>0.66700000000000004</v>
      </c>
      <c r="I537">
        <f t="shared" si="16"/>
        <v>144.54453424427635</v>
      </c>
      <c r="J537">
        <f t="shared" si="17"/>
        <v>3.321114701913964E-3</v>
      </c>
    </row>
    <row r="538" spans="2:10" x14ac:dyDescent="0.3">
      <c r="C538">
        <v>91.021046604328461</v>
      </c>
      <c r="D538">
        <v>100</v>
      </c>
      <c r="E538">
        <v>1</v>
      </c>
      <c r="F538">
        <v>25.434000000000001</v>
      </c>
      <c r="G538">
        <v>0.27689999999999998</v>
      </c>
      <c r="H538">
        <v>0.66700000000000004</v>
      </c>
      <c r="I538">
        <f t="shared" si="16"/>
        <v>91.036314385812005</v>
      </c>
      <c r="J538">
        <f t="shared" si="17"/>
        <v>2.3310515142925637E-4</v>
      </c>
    </row>
    <row r="539" spans="2:10" x14ac:dyDescent="0.3">
      <c r="C539">
        <v>57.33966630012786</v>
      </c>
      <c r="D539">
        <v>100</v>
      </c>
      <c r="E539">
        <v>2</v>
      </c>
      <c r="F539">
        <v>25.434000000000001</v>
      </c>
      <c r="G539">
        <v>0.27689999999999998</v>
      </c>
      <c r="H539">
        <v>0.66700000000000004</v>
      </c>
      <c r="I539">
        <f t="shared" si="16"/>
        <v>57.336035432142765</v>
      </c>
      <c r="J539">
        <f t="shared" si="17"/>
        <v>1.318320232518572E-5</v>
      </c>
    </row>
    <row r="540" spans="2:10" x14ac:dyDescent="0.3">
      <c r="C540">
        <v>43.758355118007749</v>
      </c>
      <c r="D540">
        <v>100</v>
      </c>
      <c r="E540">
        <v>3</v>
      </c>
      <c r="F540">
        <v>25.434000000000001</v>
      </c>
      <c r="G540">
        <v>0.27689999999999998</v>
      </c>
      <c r="H540">
        <v>0.66700000000000004</v>
      </c>
      <c r="I540">
        <f t="shared" si="16"/>
        <v>43.749670859199576</v>
      </c>
      <c r="J540">
        <f t="shared" si="17"/>
        <v>7.5416351047342397E-5</v>
      </c>
    </row>
    <row r="541" spans="2:10" x14ac:dyDescent="0.3">
      <c r="C541">
        <v>27.566036360976515</v>
      </c>
      <c r="D541">
        <v>100</v>
      </c>
      <c r="E541">
        <v>6</v>
      </c>
      <c r="F541">
        <v>25.434000000000001</v>
      </c>
      <c r="G541">
        <v>0.27689999999999998</v>
      </c>
      <c r="H541">
        <v>0.66700000000000004</v>
      </c>
      <c r="I541">
        <f t="shared" si="16"/>
        <v>27.55419851353944</v>
      </c>
      <c r="J541">
        <f t="shared" si="17"/>
        <v>1.4013463194346445E-4</v>
      </c>
    </row>
    <row r="542" spans="2:10" x14ac:dyDescent="0.3">
      <c r="C542">
        <v>17.365514736680897</v>
      </c>
      <c r="D542">
        <v>100</v>
      </c>
      <c r="E542">
        <v>12</v>
      </c>
      <c r="F542">
        <v>25.434000000000001</v>
      </c>
      <c r="G542">
        <v>0.27689999999999998</v>
      </c>
      <c r="H542">
        <v>0.66700000000000004</v>
      </c>
      <c r="I542">
        <f t="shared" si="16"/>
        <v>17.354047260538174</v>
      </c>
      <c r="J542">
        <f t="shared" si="17"/>
        <v>1.3150300908392447E-4</v>
      </c>
    </row>
    <row r="543" spans="2:10" x14ac:dyDescent="0.3">
      <c r="C543">
        <v>10.939588779501937</v>
      </c>
      <c r="D543">
        <v>100</v>
      </c>
      <c r="E543">
        <v>24</v>
      </c>
      <c r="F543">
        <v>25.434000000000001</v>
      </c>
      <c r="G543">
        <v>0.27689999999999998</v>
      </c>
      <c r="H543">
        <v>0.66700000000000004</v>
      </c>
      <c r="I543">
        <f t="shared" si="16"/>
        <v>10.92983910139896</v>
      </c>
      <c r="J543">
        <f t="shared" si="17"/>
        <v>9.5056223111680016E-5</v>
      </c>
    </row>
    <row r="544" spans="2:10" x14ac:dyDescent="0.3">
      <c r="B544" s="6" t="s">
        <v>67</v>
      </c>
      <c r="C544" s="13">
        <f>SUM(C4:C543)</f>
        <v>44299.313130093993</v>
      </c>
      <c r="I544" s="6" t="s">
        <v>63</v>
      </c>
      <c r="J544" s="13">
        <f>SUM(J4:J543)</f>
        <v>102893.2433595227</v>
      </c>
    </row>
    <row r="545" spans="4:10" x14ac:dyDescent="0.3">
      <c r="I545" s="6" t="s">
        <v>64</v>
      </c>
      <c r="J545" s="13">
        <f>J544/540</f>
        <v>190.54304325837538</v>
      </c>
    </row>
    <row r="546" spans="4:10" x14ac:dyDescent="0.3">
      <c r="I546" s="6" t="s">
        <v>65</v>
      </c>
      <c r="J546" s="13">
        <f>J545^0.5</f>
        <v>13.803732946503109</v>
      </c>
    </row>
    <row r="547" spans="4:10" x14ac:dyDescent="0.3">
      <c r="I547" s="6" t="s">
        <v>66</v>
      </c>
      <c r="J547" s="13">
        <f>540*J546</f>
        <v>7454.0157911116785</v>
      </c>
    </row>
    <row r="551" spans="4:10" x14ac:dyDescent="0.3">
      <c r="D551" s="6" t="s">
        <v>62</v>
      </c>
      <c r="E551" s="6">
        <f>J547/C544*100</f>
        <v>16.826481641422831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6"/>
  <sheetViews>
    <sheetView topLeftCell="B56" workbookViewId="0">
      <selection activeCell="B62" sqref="B62:G106"/>
    </sheetView>
  </sheetViews>
  <sheetFormatPr defaultRowHeight="14.4" x14ac:dyDescent="0.3"/>
  <cols>
    <col min="3" max="3" width="20.77734375" bestFit="1" customWidth="1"/>
    <col min="7" max="7" width="11.5546875" customWidth="1"/>
    <col min="8" max="8" width="11.21875" customWidth="1"/>
    <col min="9" max="9" width="15" customWidth="1"/>
    <col min="16" max="16" width="13.44140625" customWidth="1"/>
    <col min="17" max="17" width="18.109375" bestFit="1" customWidth="1"/>
  </cols>
  <sheetData>
    <row r="1" spans="1:14" x14ac:dyDescent="0.3">
      <c r="F1" s="2" t="s">
        <v>12</v>
      </c>
      <c r="G1" s="2"/>
      <c r="H1" s="2"/>
    </row>
    <row r="2" spans="1:14" x14ac:dyDescent="0.3">
      <c r="A2" s="1" t="s">
        <v>0</v>
      </c>
      <c r="B2" s="1" t="s">
        <v>1</v>
      </c>
      <c r="C2" s="1" t="s">
        <v>2</v>
      </c>
      <c r="F2" s="1" t="s">
        <v>5</v>
      </c>
      <c r="G2" s="1" t="s">
        <v>38</v>
      </c>
      <c r="H2" s="1" t="s">
        <v>7</v>
      </c>
      <c r="I2" s="1" t="s">
        <v>8</v>
      </c>
      <c r="J2" s="1" t="s">
        <v>9</v>
      </c>
      <c r="K2" s="1" t="s">
        <v>39</v>
      </c>
      <c r="L2" s="1" t="s">
        <v>40</v>
      </c>
      <c r="M2" s="1" t="s">
        <v>10</v>
      </c>
      <c r="N2" s="1" t="s">
        <v>11</v>
      </c>
    </row>
    <row r="3" spans="1:14" x14ac:dyDescent="0.3">
      <c r="A3">
        <v>1</v>
      </c>
      <c r="B3">
        <v>1980</v>
      </c>
      <c r="C3">
        <v>105.36</v>
      </c>
      <c r="F3">
        <f t="shared" ref="F3:F44" si="0">C3*(10/1440)^(1/3)</f>
        <v>20.101182099236507</v>
      </c>
      <c r="G3">
        <f>C3*(20/1440)^(1/3)</f>
        <v>25.325902454598094</v>
      </c>
      <c r="H3">
        <f t="shared" ref="H3:H44" si="1">C3*(30/1440)^(1/3)</f>
        <v>28.990921245294821</v>
      </c>
      <c r="I3">
        <f t="shared" ref="I3:I44" si="2">C3*(60/1440)^(1/3)</f>
        <v>36.526271932791438</v>
      </c>
      <c r="J3">
        <f t="shared" ref="J3:J44" si="3">C3*(120/1440)^(1/3)</f>
        <v>46.020218882308221</v>
      </c>
      <c r="K3">
        <f>C3*(180/1440)^(1/3)</f>
        <v>52.680000000000014</v>
      </c>
      <c r="L3">
        <f>C3*(360/1440)^(1/3)</f>
        <v>66.372640908461918</v>
      </c>
      <c r="M3">
        <f t="shared" ref="M3:M44" si="4">C3*(720/1440)^(1/3)</f>
        <v>83.624287417684755</v>
      </c>
      <c r="N3">
        <f t="shared" ref="N3:N44" si="5">C3*(1440/1440)^(1/3)</f>
        <v>105.36</v>
      </c>
    </row>
    <row r="4" spans="1:14" x14ac:dyDescent="0.3">
      <c r="A4">
        <v>2</v>
      </c>
      <c r="B4">
        <v>1981</v>
      </c>
      <c r="C4">
        <v>86.59</v>
      </c>
      <c r="F4">
        <f t="shared" si="0"/>
        <v>16.5201343771155</v>
      </c>
      <c r="G4">
        <f t="shared" ref="G4:G44" si="6">C4*(20/1440)^(1/3)</f>
        <v>20.814065048819753</v>
      </c>
      <c r="H4">
        <f t="shared" si="1"/>
        <v>23.826156706815478</v>
      </c>
      <c r="I4">
        <f t="shared" si="2"/>
        <v>30.019076373010734</v>
      </c>
      <c r="J4">
        <f t="shared" si="3"/>
        <v>37.821666220758061</v>
      </c>
      <c r="K4">
        <f t="shared" ref="K4:K44" si="7">C4*(180/1440)^(1/3)</f>
        <v>43.295000000000009</v>
      </c>
      <c r="L4">
        <f t="shared" ref="L4:L44" si="8">C4*(360/1440)^(1/3)</f>
        <v>54.548281855198539</v>
      </c>
      <c r="M4">
        <f t="shared" si="4"/>
        <v>68.726528544963202</v>
      </c>
      <c r="N4">
        <f t="shared" si="5"/>
        <v>86.59</v>
      </c>
    </row>
    <row r="5" spans="1:14" x14ac:dyDescent="0.3">
      <c r="A5">
        <v>3</v>
      </c>
      <c r="B5">
        <v>1982</v>
      </c>
      <c r="C5">
        <v>75.849999999999994</v>
      </c>
      <c r="F5">
        <f t="shared" si="0"/>
        <v>14.471095882945036</v>
      </c>
      <c r="G5">
        <f t="shared" si="6"/>
        <v>18.232438317969489</v>
      </c>
      <c r="H5">
        <f t="shared" si="1"/>
        <v>20.870931819054785</v>
      </c>
      <c r="I5">
        <f t="shared" si="2"/>
        <v>26.295726329747822</v>
      </c>
      <c r="J5">
        <f t="shared" si="3"/>
        <v>33.13053912512413</v>
      </c>
      <c r="K5">
        <f t="shared" si="7"/>
        <v>37.925000000000004</v>
      </c>
      <c r="L5">
        <f t="shared" si="8"/>
        <v>47.782505817263065</v>
      </c>
      <c r="M5">
        <f t="shared" si="4"/>
        <v>60.202184895893964</v>
      </c>
      <c r="N5">
        <f t="shared" si="5"/>
        <v>75.849999999999994</v>
      </c>
    </row>
    <row r="6" spans="1:14" x14ac:dyDescent="0.3">
      <c r="A6">
        <v>4</v>
      </c>
      <c r="B6">
        <v>1983</v>
      </c>
      <c r="C6">
        <v>78.19</v>
      </c>
      <c r="F6">
        <f t="shared" si="0"/>
        <v>14.917534437540835</v>
      </c>
      <c r="G6">
        <f t="shared" si="6"/>
        <v>18.794915650389378</v>
      </c>
      <c r="H6">
        <f t="shared" si="1"/>
        <v>21.514807632589239</v>
      </c>
      <c r="I6">
        <f t="shared" si="2"/>
        <v>27.106959020738067</v>
      </c>
      <c r="J6">
        <f t="shared" si="3"/>
        <v>34.152628268865598</v>
      </c>
      <c r="K6">
        <f t="shared" si="7"/>
        <v>39.095000000000006</v>
      </c>
      <c r="L6">
        <f t="shared" si="8"/>
        <v>49.256613445640063</v>
      </c>
      <c r="M6">
        <f t="shared" si="4"/>
        <v>62.059444126696761</v>
      </c>
      <c r="N6">
        <f t="shared" si="5"/>
        <v>78.19</v>
      </c>
    </row>
    <row r="7" spans="1:14" x14ac:dyDescent="0.3">
      <c r="A7">
        <v>5</v>
      </c>
      <c r="B7">
        <v>1984</v>
      </c>
      <c r="C7">
        <v>95.86</v>
      </c>
      <c r="F7">
        <f t="shared" si="0"/>
        <v>18.2887178818604</v>
      </c>
      <c r="G7">
        <f t="shared" si="6"/>
        <v>23.042340634944697</v>
      </c>
      <c r="H7">
        <f t="shared" si="1"/>
        <v>26.376895506586578</v>
      </c>
      <c r="I7">
        <f t="shared" si="2"/>
        <v>33.232805879625921</v>
      </c>
      <c r="J7">
        <f t="shared" si="3"/>
        <v>41.870711674810799</v>
      </c>
      <c r="K7">
        <f t="shared" si="7"/>
        <v>47.930000000000007</v>
      </c>
      <c r="L7">
        <f t="shared" si="8"/>
        <v>60.388015921461275</v>
      </c>
      <c r="M7">
        <f t="shared" si="4"/>
        <v>76.0841324208358</v>
      </c>
      <c r="N7">
        <f t="shared" si="5"/>
        <v>95.86</v>
      </c>
    </row>
    <row r="8" spans="1:14" x14ac:dyDescent="0.3">
      <c r="A8">
        <v>6</v>
      </c>
      <c r="B8">
        <v>1985</v>
      </c>
      <c r="C8">
        <v>55.02</v>
      </c>
      <c r="F8">
        <f t="shared" si="0"/>
        <v>10.497029604214054</v>
      </c>
      <c r="G8">
        <f t="shared" si="6"/>
        <v>13.225428559718937</v>
      </c>
      <c r="H8">
        <f t="shared" si="1"/>
        <v>15.139336436181864</v>
      </c>
      <c r="I8">
        <f t="shared" si="2"/>
        <v>19.074368657385964</v>
      </c>
      <c r="J8">
        <f t="shared" si="3"/>
        <v>24.032198584895582</v>
      </c>
      <c r="K8">
        <f t="shared" si="7"/>
        <v>27.510000000000009</v>
      </c>
      <c r="L8">
        <f t="shared" si="8"/>
        <v>34.660428082607964</v>
      </c>
      <c r="M8">
        <f t="shared" si="4"/>
        <v>43.669402939645174</v>
      </c>
      <c r="N8">
        <f t="shared" si="5"/>
        <v>55.02</v>
      </c>
    </row>
    <row r="9" spans="1:14" x14ac:dyDescent="0.3">
      <c r="A9">
        <v>7</v>
      </c>
      <c r="B9">
        <v>1986</v>
      </c>
      <c r="C9">
        <v>72.33</v>
      </c>
      <c r="F9">
        <f t="shared" si="0"/>
        <v>13.799530193980415</v>
      </c>
      <c r="G9">
        <f t="shared" si="6"/>
        <v>17.38631857005581</v>
      </c>
      <c r="H9">
        <f t="shared" si="1"/>
        <v>19.90236649271236</v>
      </c>
      <c r="I9">
        <f t="shared" si="2"/>
        <v>25.075410486890707</v>
      </c>
      <c r="J9">
        <f t="shared" si="3"/>
        <v>31.593037507188246</v>
      </c>
      <c r="K9">
        <f t="shared" si="7"/>
        <v>36.165000000000006</v>
      </c>
      <c r="L9">
        <f t="shared" si="8"/>
        <v>45.565044769448086</v>
      </c>
      <c r="M9">
        <f t="shared" si="4"/>
        <v>57.408359044429936</v>
      </c>
      <c r="N9">
        <f t="shared" si="5"/>
        <v>72.33</v>
      </c>
    </row>
    <row r="10" spans="1:14" x14ac:dyDescent="0.3">
      <c r="A10">
        <v>8</v>
      </c>
      <c r="B10">
        <v>1987</v>
      </c>
      <c r="C10">
        <v>93.3</v>
      </c>
      <c r="F10">
        <f t="shared" si="0"/>
        <v>17.80030647170431</v>
      </c>
      <c r="G10">
        <f t="shared" si="6"/>
        <v>22.426980818280203</v>
      </c>
      <c r="H10">
        <f t="shared" si="1"/>
        <v>25.672484360155721</v>
      </c>
      <c r="I10">
        <f t="shared" si="2"/>
        <v>32.345303448457109</v>
      </c>
      <c r="J10">
        <f t="shared" si="3"/>
        <v>40.752528679948341</v>
      </c>
      <c r="K10">
        <f t="shared" si="7"/>
        <v>46.650000000000006</v>
      </c>
      <c r="L10">
        <f t="shared" si="8"/>
        <v>58.775316977595836</v>
      </c>
      <c r="M10">
        <f t="shared" si="4"/>
        <v>74.05225907431651</v>
      </c>
      <c r="N10">
        <f t="shared" si="5"/>
        <v>93.3</v>
      </c>
    </row>
    <row r="11" spans="1:14" x14ac:dyDescent="0.3">
      <c r="A11">
        <v>9</v>
      </c>
      <c r="B11">
        <v>1988</v>
      </c>
      <c r="C11">
        <v>155.09</v>
      </c>
      <c r="F11">
        <f t="shared" si="0"/>
        <v>29.588955312932708</v>
      </c>
      <c r="G11">
        <f t="shared" si="6"/>
        <v>37.279747643162665</v>
      </c>
      <c r="H11">
        <f t="shared" si="1"/>
        <v>42.674658085922303</v>
      </c>
      <c r="I11">
        <f t="shared" si="2"/>
        <v>53.766700019519973</v>
      </c>
      <c r="J11">
        <f t="shared" si="3"/>
        <v>67.741797137976292</v>
      </c>
      <c r="K11">
        <f t="shared" si="7"/>
        <v>77.545000000000016</v>
      </c>
      <c r="L11">
        <f t="shared" si="8"/>
        <v>97.70057781409794</v>
      </c>
      <c r="M11">
        <f t="shared" si="4"/>
        <v>123.09501457487404</v>
      </c>
      <c r="N11">
        <f t="shared" si="5"/>
        <v>155.09</v>
      </c>
    </row>
    <row r="12" spans="1:14" x14ac:dyDescent="0.3">
      <c r="A12">
        <v>10</v>
      </c>
      <c r="B12">
        <v>1989</v>
      </c>
      <c r="C12">
        <v>101.99</v>
      </c>
      <c r="F12">
        <f t="shared" si="0"/>
        <v>19.458234266335719</v>
      </c>
      <c r="G12">
        <f t="shared" si="6"/>
        <v>24.515838945942097</v>
      </c>
      <c r="H12">
        <f t="shared" si="1"/>
        <v>28.063630009563582</v>
      </c>
      <c r="I12">
        <f t="shared" si="2"/>
        <v>35.357958185510618</v>
      </c>
      <c r="J12">
        <f t="shared" si="3"/>
        <v>44.548235799227555</v>
      </c>
      <c r="K12">
        <f t="shared" si="7"/>
        <v>50.995000000000012</v>
      </c>
      <c r="L12">
        <f t="shared" si="8"/>
        <v>64.249673939389055</v>
      </c>
      <c r="M12">
        <f t="shared" si="4"/>
        <v>80.949516645118337</v>
      </c>
      <c r="N12">
        <f t="shared" si="5"/>
        <v>101.99</v>
      </c>
    </row>
    <row r="13" spans="1:14" x14ac:dyDescent="0.3">
      <c r="A13">
        <v>11</v>
      </c>
      <c r="B13">
        <v>1990</v>
      </c>
      <c r="C13">
        <v>73.87</v>
      </c>
      <c r="F13">
        <f t="shared" si="0"/>
        <v>14.093340182902438</v>
      </c>
      <c r="G13">
        <f t="shared" si="6"/>
        <v>17.756495959768046</v>
      </c>
      <c r="H13">
        <f t="shared" si="1"/>
        <v>20.326113822987175</v>
      </c>
      <c r="I13">
        <f t="shared" si="2"/>
        <v>25.609298668140696</v>
      </c>
      <c r="J13">
        <f t="shared" si="3"/>
        <v>32.265694465035196</v>
      </c>
      <c r="K13">
        <f t="shared" si="7"/>
        <v>36.935000000000009</v>
      </c>
      <c r="L13">
        <f t="shared" si="8"/>
        <v>46.535183977867142</v>
      </c>
      <c r="M13">
        <f t="shared" si="4"/>
        <v>58.630657854445452</v>
      </c>
      <c r="N13">
        <f t="shared" si="5"/>
        <v>73.87</v>
      </c>
    </row>
    <row r="14" spans="1:14" x14ac:dyDescent="0.3">
      <c r="A14">
        <v>12</v>
      </c>
      <c r="B14">
        <v>1991</v>
      </c>
      <c r="C14">
        <v>50.55</v>
      </c>
      <c r="F14">
        <f t="shared" si="0"/>
        <v>9.644217493511821</v>
      </c>
      <c r="G14">
        <f t="shared" si="6"/>
        <v>12.150952629839916</v>
      </c>
      <c r="H14">
        <f t="shared" si="1"/>
        <v>13.909368535968614</v>
      </c>
      <c r="I14">
        <f t="shared" si="2"/>
        <v>17.524706209212294</v>
      </c>
      <c r="J14">
        <f t="shared" si="3"/>
        <v>22.07974624620995</v>
      </c>
      <c r="K14">
        <f t="shared" si="7"/>
        <v>25.275000000000006</v>
      </c>
      <c r="L14">
        <f t="shared" si="8"/>
        <v>31.844504536092916</v>
      </c>
      <c r="M14">
        <f t="shared" si="4"/>
        <v>40.121561588496242</v>
      </c>
      <c r="N14">
        <f t="shared" si="5"/>
        <v>50.55</v>
      </c>
    </row>
    <row r="15" spans="1:14" x14ac:dyDescent="0.3">
      <c r="A15">
        <v>13</v>
      </c>
      <c r="B15">
        <v>1992</v>
      </c>
      <c r="C15">
        <v>81.91</v>
      </c>
      <c r="F15">
        <f t="shared" si="0"/>
        <v>15.627257267923902</v>
      </c>
      <c r="G15">
        <f t="shared" si="6"/>
        <v>19.689110383979973</v>
      </c>
      <c r="H15">
        <f t="shared" si="1"/>
        <v>22.538405079746571</v>
      </c>
      <c r="I15">
        <f t="shared" si="2"/>
        <v>28.396610991030247</v>
      </c>
      <c r="J15">
        <f t="shared" si="3"/>
        <v>35.777487933275118</v>
      </c>
      <c r="K15">
        <f t="shared" si="7"/>
        <v>40.955000000000005</v>
      </c>
      <c r="L15">
        <f t="shared" si="8"/>
        <v>51.600066598444528</v>
      </c>
      <c r="M15">
        <f t="shared" si="4"/>
        <v>65.012010083357609</v>
      </c>
      <c r="N15">
        <f t="shared" si="5"/>
        <v>81.91</v>
      </c>
    </row>
    <row r="16" spans="1:14" x14ac:dyDescent="0.3">
      <c r="A16">
        <v>14</v>
      </c>
      <c r="B16">
        <v>1993</v>
      </c>
      <c r="C16">
        <v>61.56</v>
      </c>
      <c r="F16">
        <f t="shared" si="0"/>
        <v>11.744768128597185</v>
      </c>
      <c r="G16">
        <f t="shared" si="6"/>
        <v>14.797480591354011</v>
      </c>
      <c r="H16">
        <f t="shared" si="1"/>
        <v>16.938886786829435</v>
      </c>
      <c r="I16">
        <f t="shared" si="2"/>
        <v>21.341660024512539</v>
      </c>
      <c r="J16">
        <f t="shared" si="3"/>
        <v>26.888806704583278</v>
      </c>
      <c r="K16">
        <f t="shared" si="7"/>
        <v>30.780000000000008</v>
      </c>
      <c r="L16">
        <f t="shared" si="8"/>
        <v>38.780369915764197</v>
      </c>
      <c r="M16">
        <f t="shared" si="4"/>
        <v>48.860204379581184</v>
      </c>
      <c r="N16">
        <f t="shared" si="5"/>
        <v>61.56</v>
      </c>
    </row>
    <row r="17" spans="1:14" x14ac:dyDescent="0.3">
      <c r="A17">
        <v>15</v>
      </c>
      <c r="B17">
        <v>1994</v>
      </c>
      <c r="C17">
        <v>74.959999999999994</v>
      </c>
      <c r="F17">
        <f t="shared" si="0"/>
        <v>14.301296603632958</v>
      </c>
      <c r="G17">
        <f t="shared" si="6"/>
        <v>18.018504631707223</v>
      </c>
      <c r="H17">
        <f t="shared" si="1"/>
        <v>20.626038881428432</v>
      </c>
      <c r="I17">
        <f t="shared" si="2"/>
        <v>25.987180562661788</v>
      </c>
      <c r="J17">
        <f t="shared" si="3"/>
        <v>32.741795818316476</v>
      </c>
      <c r="K17">
        <f t="shared" si="7"/>
        <v>37.480000000000004</v>
      </c>
      <c r="L17">
        <f t="shared" si="8"/>
        <v>47.221840950059843</v>
      </c>
      <c r="M17">
        <f t="shared" si="4"/>
        <v>59.495791427768118</v>
      </c>
      <c r="N17">
        <f t="shared" si="5"/>
        <v>74.959999999999994</v>
      </c>
    </row>
    <row r="18" spans="1:14" x14ac:dyDescent="0.3">
      <c r="A18">
        <v>16</v>
      </c>
      <c r="B18">
        <v>1995</v>
      </c>
      <c r="C18">
        <v>111.78</v>
      </c>
      <c r="F18">
        <f t="shared" si="0"/>
        <v>21.326026338768575</v>
      </c>
      <c r="G18">
        <f t="shared" si="6"/>
        <v>26.869109494827022</v>
      </c>
      <c r="H18">
        <f t="shared" si="1"/>
        <v>30.75745232345345</v>
      </c>
      <c r="I18">
        <f t="shared" si="2"/>
        <v>38.751961623456978</v>
      </c>
      <c r="J18">
        <f t="shared" si="3"/>
        <v>48.824412174111743</v>
      </c>
      <c r="K18">
        <f t="shared" si="7"/>
        <v>55.890000000000015</v>
      </c>
      <c r="L18">
        <f t="shared" si="8"/>
        <v>70.416987478624463</v>
      </c>
      <c r="M18">
        <f t="shared" si="4"/>
        <v>88.719844794502677</v>
      </c>
      <c r="N18">
        <f t="shared" si="5"/>
        <v>111.78</v>
      </c>
    </row>
    <row r="19" spans="1:14" x14ac:dyDescent="0.3">
      <c r="A19">
        <v>17</v>
      </c>
      <c r="B19">
        <v>1996</v>
      </c>
      <c r="C19">
        <v>71.19</v>
      </c>
      <c r="F19">
        <f t="shared" si="0"/>
        <v>13.582034487895282</v>
      </c>
      <c r="G19">
        <f t="shared" si="6"/>
        <v>17.112291151697402</v>
      </c>
      <c r="H19">
        <f t="shared" si="1"/>
        <v>19.588683404067371</v>
      </c>
      <c r="I19">
        <f t="shared" si="2"/>
        <v>24.680194560510845</v>
      </c>
      <c r="J19">
        <f t="shared" si="3"/>
        <v>31.095096642288556</v>
      </c>
      <c r="K19">
        <f t="shared" si="7"/>
        <v>35.595000000000006</v>
      </c>
      <c r="L19">
        <f t="shared" si="8"/>
        <v>44.846889771008009</v>
      </c>
      <c r="M19">
        <f t="shared" si="4"/>
        <v>56.50354044480806</v>
      </c>
      <c r="N19">
        <f t="shared" si="5"/>
        <v>71.19</v>
      </c>
    </row>
    <row r="20" spans="1:14" x14ac:dyDescent="0.3">
      <c r="A20">
        <v>18</v>
      </c>
      <c r="B20">
        <v>1997</v>
      </c>
      <c r="C20">
        <v>111.37</v>
      </c>
      <c r="F20">
        <f t="shared" si="0"/>
        <v>21.247804198860763</v>
      </c>
      <c r="G20">
        <f t="shared" si="6"/>
        <v>26.770555774189351</v>
      </c>
      <c r="H20">
        <f t="shared" si="1"/>
        <v>30.644636475782882</v>
      </c>
      <c r="I20">
        <f t="shared" si="2"/>
        <v>38.609822562215101</v>
      </c>
      <c r="J20">
        <f t="shared" si="3"/>
        <v>48.645328178840799</v>
      </c>
      <c r="K20">
        <f t="shared" si="7"/>
        <v>55.685000000000016</v>
      </c>
      <c r="L20">
        <f t="shared" si="8"/>
        <v>70.158703663396011</v>
      </c>
      <c r="M20">
        <f t="shared" si="4"/>
        <v>88.394427578849204</v>
      </c>
      <c r="N20">
        <f t="shared" si="5"/>
        <v>111.37</v>
      </c>
    </row>
    <row r="21" spans="1:14" x14ac:dyDescent="0.3">
      <c r="A21">
        <v>19</v>
      </c>
      <c r="B21">
        <v>1998</v>
      </c>
      <c r="C21">
        <v>81.540000000000006</v>
      </c>
      <c r="F21">
        <f t="shared" si="0"/>
        <v>15.556666556299781</v>
      </c>
      <c r="G21">
        <f t="shared" si="6"/>
        <v>19.600171660477685</v>
      </c>
      <c r="H21">
        <f t="shared" si="1"/>
        <v>22.436595656238989</v>
      </c>
      <c r="I21">
        <f t="shared" si="2"/>
        <v>28.268339155275381</v>
      </c>
      <c r="J21">
        <f t="shared" si="3"/>
        <v>35.615875547298906</v>
      </c>
      <c r="K21">
        <f t="shared" si="7"/>
        <v>40.77000000000001</v>
      </c>
      <c r="L21">
        <f t="shared" si="8"/>
        <v>51.366981204213985</v>
      </c>
      <c r="M21">
        <f t="shared" si="4"/>
        <v>64.718340888743498</v>
      </c>
      <c r="N21">
        <f t="shared" si="5"/>
        <v>81.540000000000006</v>
      </c>
    </row>
    <row r="22" spans="1:14" x14ac:dyDescent="0.3">
      <c r="A22">
        <v>20</v>
      </c>
      <c r="B22">
        <v>1999</v>
      </c>
      <c r="C22">
        <v>235.4</v>
      </c>
      <c r="F22">
        <f t="shared" si="0"/>
        <v>44.910955449509053</v>
      </c>
      <c r="G22">
        <f t="shared" si="6"/>
        <v>56.584258141727332</v>
      </c>
      <c r="H22">
        <f t="shared" si="1"/>
        <v>64.772806199149599</v>
      </c>
      <c r="I22">
        <f t="shared" si="2"/>
        <v>81.608621991069711</v>
      </c>
      <c r="J22">
        <f t="shared" si="3"/>
        <v>102.82042069946237</v>
      </c>
      <c r="K22">
        <f t="shared" si="7"/>
        <v>117.70000000000003</v>
      </c>
      <c r="L22">
        <f t="shared" si="8"/>
        <v>148.29270757262657</v>
      </c>
      <c r="M22">
        <f t="shared" si="4"/>
        <v>186.83710381665711</v>
      </c>
      <c r="N22">
        <f t="shared" si="5"/>
        <v>235.4</v>
      </c>
    </row>
    <row r="23" spans="1:14" x14ac:dyDescent="0.3">
      <c r="A23">
        <v>21</v>
      </c>
      <c r="B23">
        <v>2000</v>
      </c>
      <c r="C23">
        <v>349.13</v>
      </c>
      <c r="F23">
        <f t="shared" si="0"/>
        <v>66.609013917107461</v>
      </c>
      <c r="G23">
        <f t="shared" si="6"/>
        <v>83.922098746904254</v>
      </c>
      <c r="H23">
        <f t="shared" si="1"/>
        <v>96.066821700548417</v>
      </c>
      <c r="I23">
        <f t="shared" si="2"/>
        <v>121.03661085701856</v>
      </c>
      <c r="J23">
        <f t="shared" si="3"/>
        <v>152.49657382669199</v>
      </c>
      <c r="K23">
        <f t="shared" si="7"/>
        <v>174.56500000000003</v>
      </c>
      <c r="L23">
        <f t="shared" si="8"/>
        <v>219.93811807489854</v>
      </c>
      <c r="M23">
        <f t="shared" si="4"/>
        <v>277.10466463682877</v>
      </c>
      <c r="N23">
        <f t="shared" si="5"/>
        <v>349.13</v>
      </c>
    </row>
    <row r="24" spans="1:14" x14ac:dyDescent="0.3">
      <c r="A24">
        <v>22</v>
      </c>
      <c r="B24">
        <v>2001</v>
      </c>
      <c r="C24">
        <v>61.99</v>
      </c>
      <c r="F24">
        <f t="shared" si="0"/>
        <v>11.826805982646841</v>
      </c>
      <c r="G24">
        <f t="shared" si="6"/>
        <v>14.900841810559376</v>
      </c>
      <c r="H24">
        <f t="shared" si="1"/>
        <v>17.057205846581493</v>
      </c>
      <c r="I24">
        <f t="shared" si="2"/>
        <v>21.490732698497926</v>
      </c>
      <c r="J24">
        <f t="shared" si="3"/>
        <v>27.076626504501583</v>
      </c>
      <c r="K24">
        <f t="shared" si="7"/>
        <v>30.995000000000008</v>
      </c>
      <c r="L24">
        <f t="shared" si="8"/>
        <v>39.051252941491597</v>
      </c>
      <c r="M24">
        <f t="shared" si="4"/>
        <v>49.201495605754346</v>
      </c>
      <c r="N24">
        <f t="shared" si="5"/>
        <v>61.99</v>
      </c>
    </row>
    <row r="25" spans="1:14" x14ac:dyDescent="0.3">
      <c r="A25">
        <v>23</v>
      </c>
      <c r="B25">
        <v>2002</v>
      </c>
      <c r="C25">
        <v>114.87</v>
      </c>
      <c r="F25">
        <f t="shared" si="0"/>
        <v>21.915554173683539</v>
      </c>
      <c r="G25">
        <f t="shared" si="6"/>
        <v>27.611868023535337</v>
      </c>
      <c r="H25">
        <f t="shared" si="1"/>
        <v>31.607698590043817</v>
      </c>
      <c r="I25">
        <f t="shared" si="2"/>
        <v>39.82320479232871</v>
      </c>
      <c r="J25">
        <f t="shared" si="3"/>
        <v>50.174093992129322</v>
      </c>
      <c r="K25">
        <f t="shared" si="7"/>
        <v>57.435000000000016</v>
      </c>
      <c r="L25">
        <f t="shared" si="8"/>
        <v>72.363565500712042</v>
      </c>
      <c r="M25">
        <f t="shared" si="4"/>
        <v>91.172379419793543</v>
      </c>
      <c r="N25">
        <f t="shared" si="5"/>
        <v>114.87</v>
      </c>
    </row>
    <row r="26" spans="1:14" x14ac:dyDescent="0.3">
      <c r="A26">
        <v>24</v>
      </c>
      <c r="B26">
        <v>2003</v>
      </c>
      <c r="C26">
        <v>56.67</v>
      </c>
      <c r="F26">
        <f t="shared" si="0"/>
        <v>10.81182602091622</v>
      </c>
      <c r="G26">
        <f t="shared" si="6"/>
        <v>13.622047191553474</v>
      </c>
      <c r="H26">
        <f t="shared" si="1"/>
        <v>15.593351432904875</v>
      </c>
      <c r="I26">
        <f t="shared" si="2"/>
        <v>19.646391708725236</v>
      </c>
      <c r="J26">
        <f t="shared" si="3"/>
        <v>24.752902468303027</v>
      </c>
      <c r="K26">
        <f t="shared" si="7"/>
        <v>28.335000000000008</v>
      </c>
      <c r="L26">
        <f t="shared" si="8"/>
        <v>35.699862948771234</v>
      </c>
      <c r="M26">
        <f t="shared" si="4"/>
        <v>44.979008807518937</v>
      </c>
      <c r="N26">
        <f t="shared" si="5"/>
        <v>56.67</v>
      </c>
    </row>
    <row r="27" spans="1:14" x14ac:dyDescent="0.3">
      <c r="A27">
        <v>25</v>
      </c>
      <c r="B27">
        <v>2004</v>
      </c>
      <c r="C27">
        <v>182.38</v>
      </c>
      <c r="F27">
        <f t="shared" si="0"/>
        <v>34.795497259479447</v>
      </c>
      <c r="G27">
        <f t="shared" si="6"/>
        <v>43.839579438777527</v>
      </c>
      <c r="H27">
        <f t="shared" si="1"/>
        <v>50.183790971116835</v>
      </c>
      <c r="I27">
        <f t="shared" si="2"/>
        <v>63.227614608034386</v>
      </c>
      <c r="J27">
        <f t="shared" si="3"/>
        <v>79.661802579303085</v>
      </c>
      <c r="K27">
        <f t="shared" si="7"/>
        <v>91.190000000000012</v>
      </c>
      <c r="L27">
        <f t="shared" si="8"/>
        <v>114.89220053991349</v>
      </c>
      <c r="M27">
        <f t="shared" si="4"/>
        <v>144.75510192898011</v>
      </c>
      <c r="N27">
        <f t="shared" si="5"/>
        <v>182.38</v>
      </c>
    </row>
    <row r="28" spans="1:14" x14ac:dyDescent="0.3">
      <c r="A28">
        <v>26</v>
      </c>
      <c r="B28">
        <v>2005</v>
      </c>
      <c r="C28">
        <v>48.34</v>
      </c>
      <c r="F28">
        <f t="shared" si="0"/>
        <v>9.2225810808380118</v>
      </c>
      <c r="G28">
        <f t="shared" si="6"/>
        <v>11.619724038110022</v>
      </c>
      <c r="H28">
        <f t="shared" si="1"/>
        <v>13.301263600963855</v>
      </c>
      <c r="I28">
        <f t="shared" si="2"/>
        <v>16.758542001054842</v>
      </c>
      <c r="J28">
        <f t="shared" si="3"/>
        <v>21.114439832676343</v>
      </c>
      <c r="K28">
        <f t="shared" si="7"/>
        <v>24.170000000000009</v>
      </c>
      <c r="L28">
        <f t="shared" si="8"/>
        <v>30.452291775959086</v>
      </c>
      <c r="M28">
        <f t="shared" si="4"/>
        <v>38.367483426071388</v>
      </c>
      <c r="N28">
        <f t="shared" si="5"/>
        <v>48.34</v>
      </c>
    </row>
    <row r="29" spans="1:14" x14ac:dyDescent="0.3">
      <c r="A29">
        <v>27</v>
      </c>
      <c r="B29">
        <v>2006</v>
      </c>
      <c r="C29">
        <v>114.24</v>
      </c>
      <c r="F29">
        <f t="shared" si="0"/>
        <v>21.795359178215438</v>
      </c>
      <c r="G29">
        <f t="shared" si="6"/>
        <v>27.460431818653056</v>
      </c>
      <c r="H29">
        <f t="shared" si="1"/>
        <v>31.434347409476846</v>
      </c>
      <c r="I29">
        <f t="shared" si="2"/>
        <v>39.604795990908258</v>
      </c>
      <c r="J29">
        <f t="shared" si="3"/>
        <v>49.898916145737388</v>
      </c>
      <c r="K29">
        <f t="shared" si="7"/>
        <v>57.120000000000012</v>
      </c>
      <c r="L29">
        <f t="shared" si="8"/>
        <v>71.966690369995149</v>
      </c>
      <c r="M29">
        <f t="shared" si="4"/>
        <v>90.672348088423561</v>
      </c>
      <c r="N29">
        <f t="shared" si="5"/>
        <v>114.24</v>
      </c>
    </row>
    <row r="30" spans="1:14" x14ac:dyDescent="0.3">
      <c r="A30">
        <v>28</v>
      </c>
      <c r="B30">
        <v>2007</v>
      </c>
      <c r="C30">
        <v>159.69</v>
      </c>
      <c r="F30">
        <f t="shared" si="0"/>
        <v>30.466569565556927</v>
      </c>
      <c r="G30">
        <f t="shared" si="6"/>
        <v>38.385472313731675</v>
      </c>
      <c r="H30">
        <f t="shared" si="1"/>
        <v>43.940396864665246</v>
      </c>
      <c r="I30">
        <f t="shared" si="2"/>
        <v>55.361430950526433</v>
      </c>
      <c r="J30">
        <f t="shared" si="3"/>
        <v>69.75103220686978</v>
      </c>
      <c r="K30">
        <f t="shared" si="7"/>
        <v>79.845000000000013</v>
      </c>
      <c r="L30">
        <f t="shared" si="8"/>
        <v>100.59839622885615</v>
      </c>
      <c r="M30">
        <f t="shared" si="4"/>
        <v>126.7460369944009</v>
      </c>
      <c r="N30">
        <f t="shared" si="5"/>
        <v>159.69</v>
      </c>
    </row>
    <row r="31" spans="1:14" x14ac:dyDescent="0.3">
      <c r="A31">
        <v>29</v>
      </c>
      <c r="B31">
        <v>2008</v>
      </c>
      <c r="C31">
        <v>108.24</v>
      </c>
      <c r="F31">
        <f t="shared" si="0"/>
        <v>20.650644935662108</v>
      </c>
      <c r="G31">
        <f t="shared" si="6"/>
        <v>26.018182248345649</v>
      </c>
      <c r="H31">
        <f t="shared" si="1"/>
        <v>29.783383785029532</v>
      </c>
      <c r="I31">
        <f t="shared" si="2"/>
        <v>37.52471216785635</v>
      </c>
      <c r="J31">
        <f t="shared" si="3"/>
        <v>47.278174751528489</v>
      </c>
      <c r="K31">
        <f t="shared" si="7"/>
        <v>54.120000000000012</v>
      </c>
      <c r="L31">
        <f t="shared" si="8"/>
        <v>68.186927220310537</v>
      </c>
      <c r="M31">
        <f t="shared" si="4"/>
        <v>85.910144932518961</v>
      </c>
      <c r="N31">
        <f t="shared" si="5"/>
        <v>108.24</v>
      </c>
    </row>
    <row r="32" spans="1:14" x14ac:dyDescent="0.3">
      <c r="A32">
        <v>30</v>
      </c>
      <c r="B32">
        <v>2009</v>
      </c>
      <c r="C32">
        <v>108.16</v>
      </c>
      <c r="F32">
        <f t="shared" si="0"/>
        <v>20.635382079094729</v>
      </c>
      <c r="G32">
        <f t="shared" si="6"/>
        <v>25.998952254074883</v>
      </c>
      <c r="H32">
        <f t="shared" si="1"/>
        <v>29.761370936703567</v>
      </c>
      <c r="I32">
        <f t="shared" si="2"/>
        <v>37.496977716882327</v>
      </c>
      <c r="J32">
        <f t="shared" si="3"/>
        <v>47.243231532939035</v>
      </c>
      <c r="K32">
        <f t="shared" si="7"/>
        <v>54.080000000000013</v>
      </c>
      <c r="L32">
        <f t="shared" si="8"/>
        <v>68.136530378314745</v>
      </c>
      <c r="M32">
        <f t="shared" si="4"/>
        <v>85.846648890440235</v>
      </c>
      <c r="N32">
        <f t="shared" si="5"/>
        <v>108.16</v>
      </c>
    </row>
    <row r="33" spans="1:24" x14ac:dyDescent="0.3">
      <c r="A33">
        <v>31</v>
      </c>
      <c r="B33">
        <v>2010</v>
      </c>
      <c r="C33">
        <v>58.2</v>
      </c>
      <c r="F33">
        <f t="shared" si="0"/>
        <v>11.103728152767319</v>
      </c>
      <c r="G33">
        <f t="shared" si="6"/>
        <v>13.989820831981863</v>
      </c>
      <c r="H33">
        <f t="shared" si="1"/>
        <v>16.014347157138939</v>
      </c>
      <c r="I33">
        <f t="shared" si="2"/>
        <v>20.176813083603474</v>
      </c>
      <c r="J33">
        <f t="shared" si="3"/>
        <v>25.421191523826295</v>
      </c>
      <c r="K33">
        <f t="shared" si="7"/>
        <v>29.100000000000009</v>
      </c>
      <c r="L33">
        <f t="shared" si="8"/>
        <v>36.663702551940808</v>
      </c>
      <c r="M33">
        <f t="shared" si="4"/>
        <v>46.193370612274613</v>
      </c>
      <c r="N33">
        <f t="shared" si="5"/>
        <v>58.2</v>
      </c>
    </row>
    <row r="34" spans="1:24" x14ac:dyDescent="0.3">
      <c r="A34">
        <v>32</v>
      </c>
      <c r="B34">
        <v>2011</v>
      </c>
      <c r="C34">
        <v>37.69</v>
      </c>
      <c r="F34">
        <f t="shared" si="0"/>
        <v>7.1907133003058457</v>
      </c>
      <c r="G34">
        <f t="shared" si="6"/>
        <v>9.0597310508143707</v>
      </c>
      <c r="H34">
        <f t="shared" si="1"/>
        <v>10.370803167569873</v>
      </c>
      <c r="I34">
        <f t="shared" si="2"/>
        <v>13.066393215137712</v>
      </c>
      <c r="J34">
        <f t="shared" si="3"/>
        <v>16.462623857955549</v>
      </c>
      <c r="K34">
        <f t="shared" si="7"/>
        <v>18.845000000000002</v>
      </c>
      <c r="L34">
        <f t="shared" si="8"/>
        <v>23.743212185268884</v>
      </c>
      <c r="M34">
        <f t="shared" si="4"/>
        <v>29.91457282434072</v>
      </c>
      <c r="N34">
        <f t="shared" si="5"/>
        <v>37.69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66.78</v>
      </c>
      <c r="F35">
        <f t="shared" si="0"/>
        <v>12.740669519618583</v>
      </c>
      <c r="G35">
        <f t="shared" si="6"/>
        <v>16.052237717521457</v>
      </c>
      <c r="H35">
        <f t="shared" si="1"/>
        <v>18.3752251400986</v>
      </c>
      <c r="I35">
        <f t="shared" si="2"/>
        <v>23.151332950567696</v>
      </c>
      <c r="J35">
        <f t="shared" si="3"/>
        <v>29.168851717545017</v>
      </c>
      <c r="K35">
        <f t="shared" si="7"/>
        <v>33.390000000000008</v>
      </c>
      <c r="L35">
        <f t="shared" si="8"/>
        <v>42.068763855989815</v>
      </c>
      <c r="M35">
        <f t="shared" si="4"/>
        <v>53.003321125218186</v>
      </c>
      <c r="N35">
        <f t="shared" si="5"/>
        <v>66.78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66.03</v>
      </c>
      <c r="F36">
        <f t="shared" si="0"/>
        <v>12.597580239299418</v>
      </c>
      <c r="G36">
        <f t="shared" si="6"/>
        <v>15.871956521233031</v>
      </c>
      <c r="H36">
        <f t="shared" si="1"/>
        <v>18.168854687042685</v>
      </c>
      <c r="I36">
        <f t="shared" si="2"/>
        <v>22.891322472686209</v>
      </c>
      <c r="J36">
        <f t="shared" si="3"/>
        <v>28.841259043268906</v>
      </c>
      <c r="K36">
        <f t="shared" si="7"/>
        <v>33.015000000000008</v>
      </c>
      <c r="L36">
        <f t="shared" si="8"/>
        <v>41.596293462279242</v>
      </c>
      <c r="M36">
        <f t="shared" si="4"/>
        <v>52.408045730730109</v>
      </c>
      <c r="N36">
        <f t="shared" si="5"/>
        <v>66.03</v>
      </c>
    </row>
    <row r="37" spans="1:24" x14ac:dyDescent="0.3">
      <c r="A37">
        <v>35</v>
      </c>
      <c r="B37">
        <v>2014</v>
      </c>
      <c r="C37">
        <v>63.42</v>
      </c>
      <c r="F37">
        <f t="shared" si="0"/>
        <v>12.099629543788717</v>
      </c>
      <c r="G37">
        <f t="shared" si="6"/>
        <v>15.244577958149309</v>
      </c>
      <c r="H37">
        <f t="shared" si="1"/>
        <v>17.450685510408103</v>
      </c>
      <c r="I37">
        <f t="shared" si="2"/>
        <v>21.986486009658631</v>
      </c>
      <c r="J37">
        <f t="shared" si="3"/>
        <v>27.701236536788034</v>
      </c>
      <c r="K37">
        <f t="shared" si="7"/>
        <v>31.710000000000008</v>
      </c>
      <c r="L37">
        <f t="shared" si="8"/>
        <v>39.952096492166433</v>
      </c>
      <c r="M37">
        <f t="shared" si="4"/>
        <v>50.336487357911608</v>
      </c>
      <c r="N37">
        <f t="shared" si="5"/>
        <v>63.42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138.06</v>
      </c>
      <c r="F38">
        <f t="shared" si="0"/>
        <v>26.339874721152167</v>
      </c>
      <c r="G38">
        <f t="shared" si="6"/>
        <v>33.186162612773472</v>
      </c>
      <c r="H38">
        <f t="shared" si="1"/>
        <v>37.988672998532678</v>
      </c>
      <c r="I38">
        <f t="shared" si="2"/>
        <v>47.862728768424319</v>
      </c>
      <c r="J38">
        <f t="shared" si="3"/>
        <v>60.303259480746711</v>
      </c>
      <c r="K38">
        <f t="shared" si="7"/>
        <v>69.030000000000015</v>
      </c>
      <c r="L38">
        <f t="shared" si="8"/>
        <v>86.972350074243096</v>
      </c>
      <c r="M38">
        <f t="shared" si="4"/>
        <v>109.57829461736482</v>
      </c>
      <c r="N38">
        <f t="shared" si="5"/>
        <v>138.06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103.31</v>
      </c>
      <c r="F39">
        <f t="shared" si="0"/>
        <v>19.710071399697455</v>
      </c>
      <c r="G39">
        <f t="shared" si="6"/>
        <v>24.83313385140973</v>
      </c>
      <c r="H39">
        <f t="shared" si="1"/>
        <v>28.426842006941992</v>
      </c>
      <c r="I39">
        <f t="shared" si="2"/>
        <v>35.815576626582043</v>
      </c>
      <c r="J39">
        <f t="shared" si="3"/>
        <v>45.124798905953519</v>
      </c>
      <c r="K39">
        <f t="shared" si="7"/>
        <v>51.655000000000015</v>
      </c>
      <c r="L39">
        <f t="shared" si="8"/>
        <v>65.08122183231967</v>
      </c>
      <c r="M39">
        <f t="shared" si="4"/>
        <v>81.997201339417344</v>
      </c>
      <c r="N39">
        <f t="shared" si="5"/>
        <v>103.31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75.17</v>
      </c>
      <c r="F40">
        <f t="shared" si="0"/>
        <v>14.341361602122326</v>
      </c>
      <c r="G40">
        <f t="shared" si="6"/>
        <v>18.068983366667982</v>
      </c>
      <c r="H40">
        <f t="shared" si="1"/>
        <v>20.683822608284093</v>
      </c>
      <c r="I40">
        <f t="shared" si="2"/>
        <v>26.059983496468607</v>
      </c>
      <c r="J40">
        <f t="shared" si="3"/>
        <v>32.833521767113794</v>
      </c>
      <c r="K40">
        <f t="shared" si="7"/>
        <v>37.585000000000008</v>
      </c>
      <c r="L40">
        <f t="shared" si="8"/>
        <v>47.354132660298809</v>
      </c>
      <c r="M40">
        <f t="shared" si="4"/>
        <v>59.662468538224786</v>
      </c>
      <c r="N40">
        <f t="shared" si="5"/>
        <v>75.17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31.02</v>
      </c>
      <c r="F41">
        <f t="shared" si="0"/>
        <v>5.9181726340007259</v>
      </c>
      <c r="G41">
        <f t="shared" si="6"/>
        <v>7.456430278489302</v>
      </c>
      <c r="H41">
        <f t="shared" si="1"/>
        <v>8.5354819383926106</v>
      </c>
      <c r="I41">
        <f t="shared" si="2"/>
        <v>10.754033365178346</v>
      </c>
      <c r="J41">
        <f t="shared" si="3"/>
        <v>13.549233008059995</v>
      </c>
      <c r="K41">
        <f t="shared" si="7"/>
        <v>15.510000000000003</v>
      </c>
      <c r="L41">
        <f t="shared" si="8"/>
        <v>19.541375483869484</v>
      </c>
      <c r="M41">
        <f t="shared" si="4"/>
        <v>24.620590316026775</v>
      </c>
      <c r="N41">
        <f t="shared" si="5"/>
        <v>31.02</v>
      </c>
    </row>
    <row r="42" spans="1:24" x14ac:dyDescent="0.3">
      <c r="A42">
        <v>40</v>
      </c>
      <c r="B42">
        <v>2019</v>
      </c>
      <c r="C42">
        <v>83.21</v>
      </c>
      <c r="F42">
        <f t="shared" si="0"/>
        <v>15.875278687143791</v>
      </c>
      <c r="G42">
        <f t="shared" si="6"/>
        <v>20.001597790879909</v>
      </c>
      <c r="H42">
        <f t="shared" si="1"/>
        <v>22.896113865043489</v>
      </c>
      <c r="I42">
        <f t="shared" si="2"/>
        <v>28.847295819358159</v>
      </c>
      <c r="J42">
        <f t="shared" si="3"/>
        <v>36.345315235353709</v>
      </c>
      <c r="K42">
        <f t="shared" si="7"/>
        <v>41.605000000000004</v>
      </c>
      <c r="L42">
        <f t="shared" si="8"/>
        <v>52.419015280876195</v>
      </c>
      <c r="M42">
        <f t="shared" si="4"/>
        <v>66.043820767136936</v>
      </c>
      <c r="N42">
        <f t="shared" si="5"/>
        <v>83.21</v>
      </c>
    </row>
    <row r="43" spans="1:24" x14ac:dyDescent="0.3">
      <c r="A43">
        <v>41</v>
      </c>
      <c r="B43">
        <v>2020</v>
      </c>
      <c r="C43">
        <v>62.61</v>
      </c>
      <c r="F43">
        <f t="shared" si="0"/>
        <v>11.945093121044017</v>
      </c>
      <c r="G43">
        <f t="shared" si="6"/>
        <v>15.049874266157808</v>
      </c>
      <c r="H43">
        <f t="shared" si="1"/>
        <v>17.227805421107714</v>
      </c>
      <c r="I43">
        <f t="shared" si="2"/>
        <v>21.705674693546623</v>
      </c>
      <c r="J43">
        <f t="shared" si="3"/>
        <v>27.347436448569834</v>
      </c>
      <c r="K43">
        <f t="shared" si="7"/>
        <v>31.305000000000007</v>
      </c>
      <c r="L43">
        <f t="shared" si="8"/>
        <v>39.441828466959002</v>
      </c>
      <c r="M43">
        <f t="shared" si="4"/>
        <v>49.693589931864487</v>
      </c>
      <c r="N43">
        <f t="shared" si="5"/>
        <v>62.61</v>
      </c>
    </row>
    <row r="44" spans="1:24" x14ac:dyDescent="0.3">
      <c r="A44">
        <v>42</v>
      </c>
      <c r="B44">
        <v>2021</v>
      </c>
      <c r="C44">
        <v>54.11</v>
      </c>
      <c r="F44">
        <f t="shared" si="0"/>
        <v>10.323414610760132</v>
      </c>
      <c r="G44">
        <f t="shared" si="6"/>
        <v>13.00668737488898</v>
      </c>
      <c r="H44">
        <f t="shared" si="1"/>
        <v>14.888940286474021</v>
      </c>
      <c r="I44">
        <f t="shared" si="2"/>
        <v>18.758889277556424</v>
      </c>
      <c r="J44">
        <f t="shared" si="3"/>
        <v>23.634719473440565</v>
      </c>
      <c r="K44">
        <f t="shared" si="7"/>
        <v>27.055000000000007</v>
      </c>
      <c r="L44">
        <f t="shared" si="8"/>
        <v>34.087164004905794</v>
      </c>
      <c r="M44">
        <f t="shared" si="4"/>
        <v>42.94713546099964</v>
      </c>
      <c r="N44">
        <f t="shared" si="5"/>
        <v>54.11</v>
      </c>
    </row>
    <row r="45" spans="1:24" x14ac:dyDescent="0.3">
      <c r="E45" t="s">
        <v>13</v>
      </c>
      <c r="F45" s="3">
        <f t="shared" ref="F45:N45" si="9">AVERAGE(F3:F44)</f>
        <v>18.247426403825436</v>
      </c>
      <c r="G45" s="3">
        <f t="shared" si="9"/>
        <v>22.990316632587184</v>
      </c>
      <c r="H45" s="3">
        <f t="shared" si="9"/>
        <v>26.31734289013329</v>
      </c>
      <c r="I45" s="3">
        <f t="shared" si="9"/>
        <v>33.157774284580128</v>
      </c>
      <c r="J45" s="3">
        <f t="shared" si="9"/>
        <v>41.776177788805406</v>
      </c>
      <c r="K45" s="3">
        <f t="shared" ref="K45:L45" si="10">AVERAGE(K3:K44)</f>
        <v>47.821785714285738</v>
      </c>
      <c r="L45" s="3">
        <f t="shared" si="10"/>
        <v>60.251674464990501</v>
      </c>
      <c r="M45" s="3">
        <f t="shared" si="9"/>
        <v>75.912352949854949</v>
      </c>
      <c r="N45" s="3">
        <f t="shared" si="9"/>
        <v>95.643571428571434</v>
      </c>
    </row>
    <row r="46" spans="1:24" x14ac:dyDescent="0.3">
      <c r="A46" s="1" t="s">
        <v>3</v>
      </c>
      <c r="E46" t="s">
        <v>24</v>
      </c>
      <c r="F46" s="4">
        <f t="shared" ref="F46:N46" si="11">STDEVA(F3:F44)</f>
        <v>10.763724206028691</v>
      </c>
      <c r="G46" s="4">
        <f t="shared" si="11"/>
        <v>13.561442702438525</v>
      </c>
      <c r="H46" s="4">
        <f t="shared" si="11"/>
        <v>15.523976611052342</v>
      </c>
      <c r="I46" s="4">
        <f t="shared" si="11"/>
        <v>19.558984910340499</v>
      </c>
      <c r="J46" s="4">
        <f t="shared" si="11"/>
        <v>24.642776803114188</v>
      </c>
      <c r="K46" s="4">
        <f t="shared" ref="K46:L46" si="12">STDEVA(K3:K44)</f>
        <v>28.208937582587652</v>
      </c>
      <c r="L46" s="4">
        <f t="shared" si="12"/>
        <v>35.541034255472795</v>
      </c>
      <c r="M46" s="4">
        <f t="shared" si="11"/>
        <v>44.77889719350496</v>
      </c>
      <c r="N46" s="4">
        <f t="shared" si="11"/>
        <v>56.417875165175346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2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2:16" x14ac:dyDescent="0.3">
      <c r="C50">
        <v>0.16667000000000001</v>
      </c>
      <c r="D50">
        <v>10</v>
      </c>
      <c r="E50">
        <v>18.247426403825436</v>
      </c>
      <c r="F50">
        <v>10.763724206028691</v>
      </c>
      <c r="G50">
        <f>E50+F50*$R$38</f>
        <v>16.572585286390193</v>
      </c>
      <c r="H50">
        <f t="shared" ref="H50:H58" si="13">G50/C50</f>
        <v>99.4335230478802</v>
      </c>
      <c r="I50">
        <f>E50+F50*$S$38</f>
        <v>34.269643480108009</v>
      </c>
      <c r="J50">
        <f t="shared" ref="J50:J58" si="14">I50/C50</f>
        <v>205.61374860567594</v>
      </c>
      <c r="K50">
        <f>E50+F50*$T$38</f>
        <v>43.176789038043722</v>
      </c>
      <c r="L50">
        <f>K50/C50</f>
        <v>259.05555311719996</v>
      </c>
      <c r="M50">
        <f>E50+F50*$U$38</f>
        <v>49.784618440322703</v>
      </c>
      <c r="N50">
        <f>M50/C50</f>
        <v>298.70173660720405</v>
      </c>
      <c r="O50">
        <f>E50+F50*$W$38</f>
        <v>56.343656667531761</v>
      </c>
      <c r="P50">
        <f>O50/C50</f>
        <v>338.05517890161252</v>
      </c>
    </row>
    <row r="51" spans="2:16" x14ac:dyDescent="0.3">
      <c r="C51">
        <f>D51/60</f>
        <v>0.33333333333333331</v>
      </c>
      <c r="D51">
        <v>20</v>
      </c>
      <c r="E51">
        <v>22.990316632587184</v>
      </c>
      <c r="F51">
        <v>13.561442702438525</v>
      </c>
      <c r="G51">
        <f t="shared" ref="G51:G58" si="15">E51+F51*$R$38</f>
        <v>20.880149053501071</v>
      </c>
      <c r="H51">
        <f t="shared" si="13"/>
        <v>62.640447160503214</v>
      </c>
      <c r="I51">
        <f t="shared" ref="I51:I58" si="16">E51+F51*$S$38</f>
        <v>43.177045192980685</v>
      </c>
      <c r="J51">
        <f t="shared" si="14"/>
        <v>129.53113557894207</v>
      </c>
      <c r="K51">
        <f t="shared" ref="K51:K58" si="17">E51+F51*$T$38</f>
        <v>54.39934537590149</v>
      </c>
      <c r="L51">
        <f>K51/C51</f>
        <v>163.19803612770448</v>
      </c>
      <c r="M51">
        <f t="shared" ref="M51:M58" si="18">E51+F51*$U$38</f>
        <v>62.724688733947048</v>
      </c>
      <c r="N51">
        <f>M51/C51</f>
        <v>188.17406620184116</v>
      </c>
      <c r="O51">
        <f t="shared" ref="O51:O58" si="19">E51+F51*$W$38</f>
        <v>70.988559063472891</v>
      </c>
      <c r="P51">
        <f>O51/C51</f>
        <v>212.96567719041869</v>
      </c>
    </row>
    <row r="52" spans="2:16" x14ac:dyDescent="0.3">
      <c r="C52">
        <v>0.5</v>
      </c>
      <c r="D52">
        <v>30</v>
      </c>
      <c r="E52">
        <v>26.31734289013329</v>
      </c>
      <c r="F52">
        <v>15.523976611052342</v>
      </c>
      <c r="G52">
        <f t="shared" si="15"/>
        <v>23.901804008179127</v>
      </c>
      <c r="H52">
        <f t="shared" si="13"/>
        <v>47.803608016358254</v>
      </c>
      <c r="I52">
        <f t="shared" si="16"/>
        <v>49.42537858377387</v>
      </c>
      <c r="J52">
        <f t="shared" si="14"/>
        <v>98.850757167547741</v>
      </c>
      <c r="K52">
        <f t="shared" si="17"/>
        <v>62.271705437372198</v>
      </c>
      <c r="L52">
        <f>K52/C52</f>
        <v>124.5434108747444</v>
      </c>
      <c r="M52">
        <f t="shared" si="18"/>
        <v>71.801844553473728</v>
      </c>
      <c r="N52">
        <f>M52/C52</f>
        <v>143.60368910694746</v>
      </c>
      <c r="O52">
        <f t="shared" si="19"/>
        <v>81.26161461829588</v>
      </c>
      <c r="P52">
        <f>O52/C52</f>
        <v>162.52322923659176</v>
      </c>
    </row>
    <row r="53" spans="2:16" x14ac:dyDescent="0.3">
      <c r="C53">
        <v>1</v>
      </c>
      <c r="D53">
        <v>60</v>
      </c>
      <c r="E53">
        <v>33.157774284580128</v>
      </c>
      <c r="F53">
        <v>19.558984910340499</v>
      </c>
      <c r="G53">
        <f t="shared" si="15"/>
        <v>30.114386000366558</v>
      </c>
      <c r="H53">
        <f t="shared" si="13"/>
        <v>30.114386000366558</v>
      </c>
      <c r="I53">
        <f t="shared" si="16"/>
        <v>62.272074876719934</v>
      </c>
      <c r="J53">
        <f t="shared" si="14"/>
        <v>62.272074876719934</v>
      </c>
      <c r="K53">
        <f t="shared" si="17"/>
        <v>78.457432493398215</v>
      </c>
      <c r="L53">
        <f>K53/C53</f>
        <v>78.457432493398215</v>
      </c>
      <c r="M53">
        <f t="shared" si="18"/>
        <v>90.464655374201044</v>
      </c>
      <c r="N53">
        <f>M53/C53</f>
        <v>90.464655374201044</v>
      </c>
      <c r="O53">
        <f t="shared" si="19"/>
        <v>102.38321880603584</v>
      </c>
      <c r="P53">
        <f>O53/C53</f>
        <v>102.38321880603584</v>
      </c>
    </row>
    <row r="54" spans="2:16" x14ac:dyDescent="0.3">
      <c r="C54">
        <v>2</v>
      </c>
      <c r="D54">
        <v>120</v>
      </c>
      <c r="E54">
        <v>41.776177788805406</v>
      </c>
      <c r="F54">
        <v>24.642776803114188</v>
      </c>
      <c r="G54">
        <f t="shared" si="15"/>
        <v>37.941748826521284</v>
      </c>
      <c r="H54">
        <f t="shared" si="13"/>
        <v>18.970874413260642</v>
      </c>
      <c r="I54">
        <f t="shared" si="16"/>
        <v>78.457897957809124</v>
      </c>
      <c r="J54">
        <f t="shared" si="14"/>
        <v>39.228948978904562</v>
      </c>
      <c r="K54">
        <f t="shared" si="17"/>
        <v>98.850170719138418</v>
      </c>
      <c r="L54">
        <f>K54/C54</f>
        <v>49.425085359569209</v>
      </c>
      <c r="M54">
        <f t="shared" si="18"/>
        <v>113.97832357744127</v>
      </c>
      <c r="N54">
        <f>M54/C54</f>
        <v>56.989161788720637</v>
      </c>
      <c r="O54">
        <f t="shared" si="19"/>
        <v>128.99477252971721</v>
      </c>
      <c r="P54">
        <f>O54/C54</f>
        <v>64.497386264858605</v>
      </c>
    </row>
    <row r="55" spans="2:16" x14ac:dyDescent="0.3">
      <c r="C55">
        <f>D55/60</f>
        <v>3</v>
      </c>
      <c r="D55">
        <v>180</v>
      </c>
      <c r="E55">
        <v>47.821785714285738</v>
      </c>
      <c r="F55">
        <v>28.208937582587652</v>
      </c>
      <c r="G55">
        <f t="shared" si="15"/>
        <v>43.432460269100119</v>
      </c>
      <c r="H55">
        <f t="shared" si="13"/>
        <v>14.477486756366707</v>
      </c>
      <c r="I55">
        <f t="shared" si="16"/>
        <v>89.811873233100073</v>
      </c>
      <c r="J55">
        <f t="shared" si="14"/>
        <v>29.937291077700024</v>
      </c>
      <c r="K55">
        <f t="shared" si="17"/>
        <v>113.15519830102606</v>
      </c>
      <c r="L55">
        <f t="shared" ref="L55:L56" si="20">K55/C55</f>
        <v>37.718399433675351</v>
      </c>
      <c r="M55">
        <f t="shared" si="18"/>
        <v>130.47261034144921</v>
      </c>
      <c r="N55">
        <f t="shared" ref="N55:N56" si="21">M55/C55</f>
        <v>43.490870113816406</v>
      </c>
      <c r="O55">
        <f t="shared" si="19"/>
        <v>147.66215332969452</v>
      </c>
      <c r="P55">
        <f t="shared" ref="P55:P56" si="22">O55/C55</f>
        <v>49.22071777656484</v>
      </c>
    </row>
    <row r="56" spans="2:16" x14ac:dyDescent="0.3">
      <c r="C56">
        <f>D56/60</f>
        <v>6</v>
      </c>
      <c r="D56">
        <v>360</v>
      </c>
      <c r="E56">
        <v>60.251674464990501</v>
      </c>
      <c r="F56">
        <v>35.541034255472795</v>
      </c>
      <c r="G56">
        <f t="shared" si="15"/>
        <v>54.72147094176195</v>
      </c>
      <c r="H56">
        <f t="shared" si="13"/>
        <v>9.1202451569603245</v>
      </c>
      <c r="I56">
        <f t="shared" si="16"/>
        <v>113.15586961687269</v>
      </c>
      <c r="J56">
        <f t="shared" si="14"/>
        <v>18.859311602812117</v>
      </c>
      <c r="K56">
        <f t="shared" si="17"/>
        <v>142.56661624449134</v>
      </c>
      <c r="L56">
        <f t="shared" si="20"/>
        <v>23.761102707415223</v>
      </c>
      <c r="M56">
        <f t="shared" si="18"/>
        <v>164.38518820392341</v>
      </c>
      <c r="N56">
        <f t="shared" si="21"/>
        <v>27.397531367320568</v>
      </c>
      <c r="O56">
        <f t="shared" si="19"/>
        <v>186.04265525288648</v>
      </c>
      <c r="P56">
        <f t="shared" si="22"/>
        <v>31.007109208814413</v>
      </c>
    </row>
    <row r="57" spans="2:16" x14ac:dyDescent="0.3">
      <c r="C57">
        <v>12</v>
      </c>
      <c r="D57">
        <v>720</v>
      </c>
      <c r="E57">
        <v>75.912352949854949</v>
      </c>
      <c r="F57">
        <v>44.77889719350496</v>
      </c>
      <c r="G57">
        <f t="shared" si="15"/>
        <v>68.944733120736501</v>
      </c>
      <c r="H57">
        <f t="shared" si="13"/>
        <v>5.7453944267280415</v>
      </c>
      <c r="I57">
        <f t="shared" si="16"/>
        <v>142.56746204945767</v>
      </c>
      <c r="J57">
        <f t="shared" si="14"/>
        <v>11.880621837454806</v>
      </c>
      <c r="K57">
        <f t="shared" si="17"/>
        <v>179.62268081871906</v>
      </c>
      <c r="L57">
        <f>K57/C57</f>
        <v>14.968556734893255</v>
      </c>
      <c r="M57">
        <f t="shared" si="18"/>
        <v>207.11235890905354</v>
      </c>
      <c r="N57">
        <f>M57/C57</f>
        <v>17.259363242421127</v>
      </c>
      <c r="O57">
        <f t="shared" si="19"/>
        <v>234.39905753144674</v>
      </c>
      <c r="P57">
        <f>O57/C57</f>
        <v>19.533254794287227</v>
      </c>
    </row>
    <row r="58" spans="2:16" x14ac:dyDescent="0.3">
      <c r="C58">
        <v>24</v>
      </c>
      <c r="D58">
        <v>1440</v>
      </c>
      <c r="E58">
        <v>95.643571428571434</v>
      </c>
      <c r="F58">
        <v>56.417875165175346</v>
      </c>
      <c r="G58">
        <f t="shared" si="15"/>
        <v>86.864920538200181</v>
      </c>
      <c r="H58">
        <f t="shared" si="13"/>
        <v>3.6193716890916741</v>
      </c>
      <c r="I58">
        <f t="shared" si="16"/>
        <v>179.62374646620017</v>
      </c>
      <c r="J58">
        <f t="shared" si="14"/>
        <v>7.484322769425007</v>
      </c>
      <c r="K58">
        <f t="shared" si="17"/>
        <v>226.31039660205221</v>
      </c>
      <c r="L58">
        <f>K58/C58</f>
        <v>9.4295998584188414</v>
      </c>
      <c r="M58">
        <f t="shared" si="18"/>
        <v>260.94522068289854</v>
      </c>
      <c r="N58">
        <f>M58/C58</f>
        <v>10.872717528454105</v>
      </c>
      <c r="O58">
        <f t="shared" si="19"/>
        <v>295.32430665938915</v>
      </c>
      <c r="P58">
        <f>O58/C58</f>
        <v>12.305179444141215</v>
      </c>
    </row>
    <row r="61" spans="2:16" x14ac:dyDescent="0.3">
      <c r="B61" t="s">
        <v>42</v>
      </c>
      <c r="C61" t="s">
        <v>43</v>
      </c>
      <c r="D61" t="s">
        <v>44</v>
      </c>
      <c r="E61" t="s">
        <v>45</v>
      </c>
      <c r="F61" t="s">
        <v>46</v>
      </c>
      <c r="G61" t="s">
        <v>47</v>
      </c>
    </row>
    <row r="62" spans="2:16" x14ac:dyDescent="0.3">
      <c r="B62">
        <v>99.4335230478802</v>
      </c>
      <c r="C62">
        <v>2</v>
      </c>
      <c r="D62">
        <v>0.16667000000000001</v>
      </c>
      <c r="E62">
        <v>24.244</v>
      </c>
      <c r="F62">
        <v>0.31280000000000002</v>
      </c>
      <c r="G62">
        <v>0.66700000000000004</v>
      </c>
    </row>
    <row r="63" spans="2:16" x14ac:dyDescent="0.3">
      <c r="B63">
        <v>62.640447160503214</v>
      </c>
      <c r="C63">
        <v>2</v>
      </c>
      <c r="D63">
        <v>0.33333333333333331</v>
      </c>
      <c r="E63">
        <v>24.244</v>
      </c>
      <c r="F63">
        <v>0.31280000000000002</v>
      </c>
      <c r="G63">
        <v>0.66700000000000004</v>
      </c>
    </row>
    <row r="64" spans="2:16" x14ac:dyDescent="0.3">
      <c r="B64">
        <v>47.803608016358254</v>
      </c>
      <c r="C64">
        <v>2</v>
      </c>
      <c r="D64">
        <v>0.5</v>
      </c>
      <c r="E64">
        <v>24.244</v>
      </c>
      <c r="F64">
        <v>0.31280000000000002</v>
      </c>
      <c r="G64">
        <v>0.66700000000000004</v>
      </c>
    </row>
    <row r="65" spans="2:7" x14ac:dyDescent="0.3">
      <c r="B65">
        <v>30.114386000366558</v>
      </c>
      <c r="C65">
        <v>2</v>
      </c>
      <c r="D65">
        <v>1</v>
      </c>
      <c r="E65">
        <v>24.244</v>
      </c>
      <c r="F65">
        <v>0.31280000000000002</v>
      </c>
      <c r="G65">
        <v>0.66700000000000004</v>
      </c>
    </row>
    <row r="66" spans="2:7" x14ac:dyDescent="0.3">
      <c r="B66">
        <v>18.970874413260642</v>
      </c>
      <c r="C66">
        <v>2</v>
      </c>
      <c r="D66">
        <v>2</v>
      </c>
      <c r="E66">
        <v>24.244</v>
      </c>
      <c r="F66">
        <v>0.31280000000000002</v>
      </c>
      <c r="G66">
        <v>0.66700000000000004</v>
      </c>
    </row>
    <row r="67" spans="2:7" x14ac:dyDescent="0.3">
      <c r="B67">
        <v>14.477486756366707</v>
      </c>
      <c r="C67">
        <v>2</v>
      </c>
      <c r="D67">
        <v>3</v>
      </c>
      <c r="E67">
        <v>24.244</v>
      </c>
      <c r="F67">
        <v>0.31280000000000002</v>
      </c>
      <c r="G67">
        <v>0.66700000000000004</v>
      </c>
    </row>
    <row r="68" spans="2:7" x14ac:dyDescent="0.3">
      <c r="B68">
        <v>9.1202451569603245</v>
      </c>
      <c r="C68">
        <v>2</v>
      </c>
      <c r="D68">
        <v>6</v>
      </c>
      <c r="E68">
        <v>24.244</v>
      </c>
      <c r="F68">
        <v>0.31280000000000002</v>
      </c>
      <c r="G68">
        <v>0.66700000000000004</v>
      </c>
    </row>
    <row r="69" spans="2:7" x14ac:dyDescent="0.3">
      <c r="B69">
        <v>5.7453944267280415</v>
      </c>
      <c r="C69">
        <v>2</v>
      </c>
      <c r="D69">
        <v>12</v>
      </c>
      <c r="E69">
        <v>24.244</v>
      </c>
      <c r="F69">
        <v>0.31280000000000002</v>
      </c>
      <c r="G69">
        <v>0.66700000000000004</v>
      </c>
    </row>
    <row r="70" spans="2:7" x14ac:dyDescent="0.3">
      <c r="B70">
        <v>3.6193716890916741</v>
      </c>
      <c r="C70">
        <v>2</v>
      </c>
      <c r="D70">
        <v>24</v>
      </c>
      <c r="E70">
        <v>24.244</v>
      </c>
      <c r="F70">
        <v>0.31280000000000002</v>
      </c>
      <c r="G70">
        <v>0.66700000000000004</v>
      </c>
    </row>
    <row r="71" spans="2:7" x14ac:dyDescent="0.3">
      <c r="B71">
        <v>205.61374860567594</v>
      </c>
      <c r="C71">
        <v>10</v>
      </c>
      <c r="D71">
        <v>0.16667000000000001</v>
      </c>
      <c r="E71">
        <v>24.244</v>
      </c>
      <c r="F71">
        <v>0.31280000000000002</v>
      </c>
      <c r="G71">
        <v>0.66700000000000004</v>
      </c>
    </row>
    <row r="72" spans="2:7" x14ac:dyDescent="0.3">
      <c r="B72">
        <v>129.53113557894207</v>
      </c>
      <c r="C72">
        <v>10</v>
      </c>
      <c r="D72">
        <v>0.33333333333333331</v>
      </c>
      <c r="E72">
        <v>24.244</v>
      </c>
      <c r="F72">
        <v>0.31280000000000002</v>
      </c>
      <c r="G72">
        <v>0.66700000000000004</v>
      </c>
    </row>
    <row r="73" spans="2:7" x14ac:dyDescent="0.3">
      <c r="B73">
        <v>98.850757167547741</v>
      </c>
      <c r="C73">
        <v>10</v>
      </c>
      <c r="D73">
        <v>0.5</v>
      </c>
      <c r="E73">
        <v>24.244</v>
      </c>
      <c r="F73">
        <v>0.31280000000000002</v>
      </c>
      <c r="G73">
        <v>0.66700000000000004</v>
      </c>
    </row>
    <row r="74" spans="2:7" x14ac:dyDescent="0.3">
      <c r="B74">
        <v>62.272074876719934</v>
      </c>
      <c r="C74">
        <v>10</v>
      </c>
      <c r="D74">
        <v>1</v>
      </c>
      <c r="E74">
        <v>24.244</v>
      </c>
      <c r="F74">
        <v>0.31280000000000002</v>
      </c>
      <c r="G74">
        <v>0.66700000000000004</v>
      </c>
    </row>
    <row r="75" spans="2:7" x14ac:dyDescent="0.3">
      <c r="B75">
        <v>39.228948978904562</v>
      </c>
      <c r="C75">
        <v>10</v>
      </c>
      <c r="D75">
        <v>2</v>
      </c>
      <c r="E75">
        <v>24.244</v>
      </c>
      <c r="F75">
        <v>0.31280000000000002</v>
      </c>
      <c r="G75">
        <v>0.66700000000000004</v>
      </c>
    </row>
    <row r="76" spans="2:7" x14ac:dyDescent="0.3">
      <c r="B76">
        <v>29.937291077700024</v>
      </c>
      <c r="C76">
        <v>10</v>
      </c>
      <c r="D76">
        <v>3</v>
      </c>
      <c r="E76">
        <v>24.244</v>
      </c>
      <c r="F76">
        <v>0.31280000000000002</v>
      </c>
      <c r="G76">
        <v>0.66700000000000004</v>
      </c>
    </row>
    <row r="77" spans="2:7" x14ac:dyDescent="0.3">
      <c r="B77">
        <v>18.859311602812117</v>
      </c>
      <c r="C77">
        <v>10</v>
      </c>
      <c r="D77">
        <v>6</v>
      </c>
      <c r="E77">
        <v>24.244</v>
      </c>
      <c r="F77">
        <v>0.31280000000000002</v>
      </c>
      <c r="G77">
        <v>0.66700000000000004</v>
      </c>
    </row>
    <row r="78" spans="2:7" x14ac:dyDescent="0.3">
      <c r="B78">
        <v>11.880621837454806</v>
      </c>
      <c r="C78">
        <v>10</v>
      </c>
      <c r="D78">
        <v>12</v>
      </c>
      <c r="E78">
        <v>24.244</v>
      </c>
      <c r="F78">
        <v>0.31280000000000002</v>
      </c>
      <c r="G78">
        <v>0.66700000000000004</v>
      </c>
    </row>
    <row r="79" spans="2:7" x14ac:dyDescent="0.3">
      <c r="B79">
        <v>7.484322769425007</v>
      </c>
      <c r="C79">
        <v>10</v>
      </c>
      <c r="D79">
        <v>24</v>
      </c>
      <c r="E79">
        <v>24.244</v>
      </c>
      <c r="F79">
        <v>0.31280000000000002</v>
      </c>
      <c r="G79">
        <v>0.66700000000000004</v>
      </c>
    </row>
    <row r="80" spans="2:7" x14ac:dyDescent="0.3">
      <c r="B80">
        <v>259.05555311719996</v>
      </c>
      <c r="C80">
        <v>25</v>
      </c>
      <c r="D80">
        <v>0.16667000000000001</v>
      </c>
      <c r="E80">
        <v>24.244</v>
      </c>
      <c r="F80">
        <v>0.31280000000000002</v>
      </c>
      <c r="G80">
        <v>0.66700000000000004</v>
      </c>
    </row>
    <row r="81" spans="2:7" x14ac:dyDescent="0.3">
      <c r="B81">
        <v>163.19803612770448</v>
      </c>
      <c r="C81">
        <v>25</v>
      </c>
      <c r="D81">
        <v>0.33333333333333331</v>
      </c>
      <c r="E81">
        <v>24.244</v>
      </c>
      <c r="F81">
        <v>0.31280000000000002</v>
      </c>
      <c r="G81">
        <v>0.66700000000000004</v>
      </c>
    </row>
    <row r="82" spans="2:7" x14ac:dyDescent="0.3">
      <c r="B82">
        <v>124.5434108747444</v>
      </c>
      <c r="C82">
        <v>25</v>
      </c>
      <c r="D82">
        <v>0.5</v>
      </c>
      <c r="E82">
        <v>24.244</v>
      </c>
      <c r="F82">
        <v>0.31280000000000002</v>
      </c>
      <c r="G82">
        <v>0.66700000000000004</v>
      </c>
    </row>
    <row r="83" spans="2:7" x14ac:dyDescent="0.3">
      <c r="B83">
        <v>78.457432493398215</v>
      </c>
      <c r="C83">
        <v>25</v>
      </c>
      <c r="D83">
        <v>1</v>
      </c>
      <c r="E83">
        <v>24.244</v>
      </c>
      <c r="F83">
        <v>0.31280000000000002</v>
      </c>
      <c r="G83">
        <v>0.66700000000000004</v>
      </c>
    </row>
    <row r="84" spans="2:7" x14ac:dyDescent="0.3">
      <c r="B84">
        <v>49.425085359569209</v>
      </c>
      <c r="C84">
        <v>25</v>
      </c>
      <c r="D84">
        <v>2</v>
      </c>
      <c r="E84">
        <v>24.244</v>
      </c>
      <c r="F84">
        <v>0.31280000000000002</v>
      </c>
      <c r="G84">
        <v>0.66700000000000004</v>
      </c>
    </row>
    <row r="85" spans="2:7" x14ac:dyDescent="0.3">
      <c r="B85">
        <v>37.718399433675351</v>
      </c>
      <c r="C85">
        <v>25</v>
      </c>
      <c r="D85">
        <v>3</v>
      </c>
      <c r="E85">
        <v>24.244</v>
      </c>
      <c r="F85">
        <v>0.31280000000000002</v>
      </c>
      <c r="G85">
        <v>0.66700000000000004</v>
      </c>
    </row>
    <row r="86" spans="2:7" x14ac:dyDescent="0.3">
      <c r="B86">
        <v>23.761102707415223</v>
      </c>
      <c r="C86">
        <v>25</v>
      </c>
      <c r="D86">
        <v>6</v>
      </c>
      <c r="E86">
        <v>24.244</v>
      </c>
      <c r="F86">
        <v>0.31280000000000002</v>
      </c>
      <c r="G86">
        <v>0.66700000000000004</v>
      </c>
    </row>
    <row r="87" spans="2:7" x14ac:dyDescent="0.3">
      <c r="B87">
        <v>14.968556734893255</v>
      </c>
      <c r="C87">
        <v>25</v>
      </c>
      <c r="D87">
        <v>12</v>
      </c>
      <c r="E87">
        <v>24.244</v>
      </c>
      <c r="F87">
        <v>0.31280000000000002</v>
      </c>
      <c r="G87">
        <v>0.66700000000000004</v>
      </c>
    </row>
    <row r="88" spans="2:7" x14ac:dyDescent="0.3">
      <c r="B88">
        <v>9.4295998584188414</v>
      </c>
      <c r="C88">
        <v>25</v>
      </c>
      <c r="D88">
        <v>24</v>
      </c>
      <c r="E88">
        <v>24.244</v>
      </c>
      <c r="F88">
        <v>0.31280000000000002</v>
      </c>
      <c r="G88">
        <v>0.66700000000000004</v>
      </c>
    </row>
    <row r="89" spans="2:7" x14ac:dyDescent="0.3">
      <c r="B89">
        <v>298.70173660720405</v>
      </c>
      <c r="C89">
        <v>50</v>
      </c>
      <c r="D89">
        <v>0.16667000000000001</v>
      </c>
      <c r="E89">
        <v>24.244</v>
      </c>
      <c r="F89">
        <v>0.31280000000000002</v>
      </c>
      <c r="G89">
        <v>0.66700000000000004</v>
      </c>
    </row>
    <row r="90" spans="2:7" x14ac:dyDescent="0.3">
      <c r="B90">
        <v>188.17406620184116</v>
      </c>
      <c r="C90">
        <v>50</v>
      </c>
      <c r="D90">
        <v>0.33333333333333331</v>
      </c>
      <c r="E90">
        <v>24.244</v>
      </c>
      <c r="F90">
        <v>0.31280000000000002</v>
      </c>
      <c r="G90">
        <v>0.66700000000000004</v>
      </c>
    </row>
    <row r="91" spans="2:7" x14ac:dyDescent="0.3">
      <c r="B91">
        <v>143.60368910694746</v>
      </c>
      <c r="C91">
        <v>50</v>
      </c>
      <c r="D91">
        <v>0.5</v>
      </c>
      <c r="E91">
        <v>24.244</v>
      </c>
      <c r="F91">
        <v>0.31280000000000002</v>
      </c>
      <c r="G91">
        <v>0.66700000000000004</v>
      </c>
    </row>
    <row r="92" spans="2:7" x14ac:dyDescent="0.3">
      <c r="B92">
        <v>90.464655374201044</v>
      </c>
      <c r="C92">
        <v>50</v>
      </c>
      <c r="D92">
        <v>1</v>
      </c>
      <c r="E92">
        <v>24.244</v>
      </c>
      <c r="F92">
        <v>0.31280000000000002</v>
      </c>
      <c r="G92">
        <v>0.66700000000000004</v>
      </c>
    </row>
    <row r="93" spans="2:7" x14ac:dyDescent="0.3">
      <c r="B93">
        <v>56.989161788720637</v>
      </c>
      <c r="C93">
        <v>50</v>
      </c>
      <c r="D93">
        <v>2</v>
      </c>
      <c r="E93">
        <v>24.244</v>
      </c>
      <c r="F93">
        <v>0.31280000000000002</v>
      </c>
      <c r="G93">
        <v>0.66700000000000004</v>
      </c>
    </row>
    <row r="94" spans="2:7" x14ac:dyDescent="0.3">
      <c r="B94">
        <v>43.490870113816406</v>
      </c>
      <c r="C94">
        <v>50</v>
      </c>
      <c r="D94">
        <v>3</v>
      </c>
      <c r="E94">
        <v>24.244</v>
      </c>
      <c r="F94">
        <v>0.31280000000000002</v>
      </c>
      <c r="G94">
        <v>0.66700000000000004</v>
      </c>
    </row>
    <row r="95" spans="2:7" x14ac:dyDescent="0.3">
      <c r="B95">
        <v>27.397531367320568</v>
      </c>
      <c r="C95">
        <v>50</v>
      </c>
      <c r="D95">
        <v>6</v>
      </c>
      <c r="E95">
        <v>24.244</v>
      </c>
      <c r="F95">
        <v>0.31280000000000002</v>
      </c>
      <c r="G95">
        <v>0.66700000000000004</v>
      </c>
    </row>
    <row r="96" spans="2:7" x14ac:dyDescent="0.3">
      <c r="B96">
        <v>17.259363242421127</v>
      </c>
      <c r="C96">
        <v>50</v>
      </c>
      <c r="D96">
        <v>12</v>
      </c>
      <c r="E96">
        <v>24.244</v>
      </c>
      <c r="F96">
        <v>0.31280000000000002</v>
      </c>
      <c r="G96">
        <v>0.66700000000000004</v>
      </c>
    </row>
    <row r="97" spans="2:7" x14ac:dyDescent="0.3">
      <c r="B97">
        <v>10.872717528454105</v>
      </c>
      <c r="C97">
        <v>50</v>
      </c>
      <c r="D97">
        <v>24</v>
      </c>
      <c r="E97">
        <v>24.244</v>
      </c>
      <c r="F97">
        <v>0.31280000000000002</v>
      </c>
      <c r="G97">
        <v>0.66700000000000004</v>
      </c>
    </row>
    <row r="98" spans="2:7" x14ac:dyDescent="0.3">
      <c r="B98">
        <v>338.05517890161252</v>
      </c>
      <c r="C98">
        <v>100</v>
      </c>
      <c r="D98">
        <v>0.16667000000000001</v>
      </c>
      <c r="E98">
        <v>24.244</v>
      </c>
      <c r="F98">
        <v>0.31280000000000002</v>
      </c>
      <c r="G98">
        <v>0.66700000000000004</v>
      </c>
    </row>
    <row r="99" spans="2:7" x14ac:dyDescent="0.3">
      <c r="B99">
        <v>212.96567719041869</v>
      </c>
      <c r="C99">
        <v>100</v>
      </c>
      <c r="D99">
        <v>0.33333333333333331</v>
      </c>
      <c r="E99">
        <v>24.244</v>
      </c>
      <c r="F99">
        <v>0.31280000000000002</v>
      </c>
      <c r="G99">
        <v>0.66700000000000004</v>
      </c>
    </row>
    <row r="100" spans="2:7" x14ac:dyDescent="0.3">
      <c r="B100">
        <v>162.52322923659176</v>
      </c>
      <c r="C100">
        <v>100</v>
      </c>
      <c r="D100">
        <v>0.5</v>
      </c>
      <c r="E100">
        <v>24.244</v>
      </c>
      <c r="F100">
        <v>0.31280000000000002</v>
      </c>
      <c r="G100">
        <v>0.66700000000000004</v>
      </c>
    </row>
    <row r="101" spans="2:7" x14ac:dyDescent="0.3">
      <c r="B101">
        <v>102.38321880603584</v>
      </c>
      <c r="C101">
        <v>100</v>
      </c>
      <c r="D101">
        <v>1</v>
      </c>
      <c r="E101">
        <v>24.244</v>
      </c>
      <c r="F101">
        <v>0.31280000000000002</v>
      </c>
      <c r="G101">
        <v>0.66700000000000004</v>
      </c>
    </row>
    <row r="102" spans="2:7" x14ac:dyDescent="0.3">
      <c r="B102">
        <v>64.497386264858605</v>
      </c>
      <c r="C102">
        <v>100</v>
      </c>
      <c r="D102">
        <v>2</v>
      </c>
      <c r="E102">
        <v>24.244</v>
      </c>
      <c r="F102">
        <v>0.31280000000000002</v>
      </c>
      <c r="G102">
        <v>0.66700000000000004</v>
      </c>
    </row>
    <row r="103" spans="2:7" x14ac:dyDescent="0.3">
      <c r="B103">
        <v>49.22071777656484</v>
      </c>
      <c r="C103">
        <v>100</v>
      </c>
      <c r="D103">
        <v>3</v>
      </c>
      <c r="E103">
        <v>24.244</v>
      </c>
      <c r="F103">
        <v>0.31280000000000002</v>
      </c>
      <c r="G103">
        <v>0.66700000000000004</v>
      </c>
    </row>
    <row r="104" spans="2:7" x14ac:dyDescent="0.3">
      <c r="B104">
        <v>31.007109208814413</v>
      </c>
      <c r="C104">
        <v>100</v>
      </c>
      <c r="D104">
        <v>6</v>
      </c>
      <c r="E104">
        <v>24.244</v>
      </c>
      <c r="F104">
        <v>0.31280000000000002</v>
      </c>
      <c r="G104">
        <v>0.66700000000000004</v>
      </c>
    </row>
    <row r="105" spans="2:7" x14ac:dyDescent="0.3">
      <c r="B105">
        <v>19.533254794287227</v>
      </c>
      <c r="C105">
        <v>100</v>
      </c>
      <c r="D105">
        <v>12</v>
      </c>
      <c r="E105">
        <v>24.244</v>
      </c>
      <c r="F105">
        <v>0.31280000000000002</v>
      </c>
      <c r="G105">
        <v>0.66700000000000004</v>
      </c>
    </row>
    <row r="106" spans="2:7" x14ac:dyDescent="0.3">
      <c r="B106">
        <v>12.305179444141215</v>
      </c>
      <c r="C106">
        <v>100</v>
      </c>
      <c r="D106">
        <v>24</v>
      </c>
      <c r="E106">
        <v>24.244</v>
      </c>
      <c r="F106">
        <v>0.31280000000000002</v>
      </c>
      <c r="G106">
        <v>0.66700000000000004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6"/>
  <sheetViews>
    <sheetView workbookViewId="0">
      <selection activeCell="F1" sqref="F1:M2"/>
    </sheetView>
  </sheetViews>
  <sheetFormatPr defaultRowHeight="14.4" x14ac:dyDescent="0.3"/>
  <cols>
    <col min="3" max="3" width="20.77734375" bestFit="1" customWidth="1"/>
  </cols>
  <sheetData>
    <row r="1" spans="1:13" x14ac:dyDescent="0.3">
      <c r="G1" s="2" t="s">
        <v>12</v>
      </c>
      <c r="H1" s="2"/>
      <c r="I1" s="2"/>
    </row>
    <row r="2" spans="1:13" x14ac:dyDescent="0.3">
      <c r="A2" s="1" t="s">
        <v>0</v>
      </c>
      <c r="B2" s="1" t="s">
        <v>1</v>
      </c>
      <c r="C2" s="1" t="s">
        <v>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A3">
        <v>1</v>
      </c>
      <c r="B3">
        <v>1980</v>
      </c>
      <c r="C3">
        <v>95.31</v>
      </c>
      <c r="F3">
        <f>C3*(5/1440)^(1/3)</f>
        <v>14.43248030856927</v>
      </c>
      <c r="G3">
        <f>C3*(10/1440)^(1/3)</f>
        <v>18.183785742959678</v>
      </c>
      <c r="H3">
        <f>C3*(15/1440)^(1/3)</f>
        <v>20.815238523504167</v>
      </c>
      <c r="I3">
        <f>C3*(30/1440)^(1/3)</f>
        <v>26.225557174345575</v>
      </c>
      <c r="J3">
        <f>C3*(60/1440)^(1/3)</f>
        <v>33.0421315291795</v>
      </c>
      <c r="K3">
        <f>C3*(120/1440)^(1/3)</f>
        <v>41.63047704700832</v>
      </c>
      <c r="L3">
        <f>C3*(720/1440)^(1/3)</f>
        <v>75.647597131544558</v>
      </c>
      <c r="M3">
        <f>C3*(1440/1440)^(1/3)</f>
        <v>95.31</v>
      </c>
    </row>
    <row r="4" spans="1:13" x14ac:dyDescent="0.3">
      <c r="A4">
        <v>2</v>
      </c>
      <c r="B4">
        <v>1981</v>
      </c>
      <c r="C4">
        <v>55.65</v>
      </c>
      <c r="F4">
        <f t="shared" ref="F4:F44" si="0">C4*(5/1440)^(1/3)</f>
        <v>8.426896749259047</v>
      </c>
      <c r="G4">
        <f t="shared" ref="G4:G44" si="1">C4*(10/1440)^(1/3)</f>
        <v>10.617224599682153</v>
      </c>
      <c r="H4">
        <f t="shared" ref="H4:H44" si="2">C4*(15/1440)^(1/3)</f>
        <v>12.15368821564376</v>
      </c>
      <c r="I4">
        <f t="shared" ref="I4:I44" si="3">C4*(30/1440)^(1/3)</f>
        <v>15.312687616748832</v>
      </c>
      <c r="J4">
        <f t="shared" ref="J4:J44" si="4">C4*(60/1440)^(1/3)</f>
        <v>19.292777458806412</v>
      </c>
      <c r="K4">
        <f t="shared" ref="K4:K44" si="5">C4*(120/1440)^(1/3)</f>
        <v>24.307376431287512</v>
      </c>
      <c r="L4">
        <f t="shared" ref="L4:L44" si="6">C4*(720/1440)^(1/3)</f>
        <v>44.169434271015149</v>
      </c>
      <c r="M4">
        <f t="shared" ref="M4:M44" si="7">C4*(1440/1440)^(1/3)</f>
        <v>55.65</v>
      </c>
    </row>
    <row r="5" spans="1:13" x14ac:dyDescent="0.3">
      <c r="A5">
        <v>3</v>
      </c>
      <c r="B5">
        <v>1982</v>
      </c>
      <c r="C5">
        <v>54.57</v>
      </c>
      <c r="F5">
        <f t="shared" si="0"/>
        <v>8.2633558959041551</v>
      </c>
      <c r="G5">
        <f t="shared" si="1"/>
        <v>10.411176036022553</v>
      </c>
      <c r="H5">
        <f t="shared" si="2"/>
        <v>11.917821490164959</v>
      </c>
      <c r="I5">
        <f t="shared" si="3"/>
        <v>15.015514164348316</v>
      </c>
      <c r="J5">
        <f t="shared" si="4"/>
        <v>18.918362370657071</v>
      </c>
      <c r="K5">
        <f t="shared" si="5"/>
        <v>23.835642980329911</v>
      </c>
      <c r="L5">
        <f t="shared" si="6"/>
        <v>43.312237702952324</v>
      </c>
      <c r="M5">
        <f t="shared" si="7"/>
        <v>54.57</v>
      </c>
    </row>
    <row r="6" spans="1:13" x14ac:dyDescent="0.3">
      <c r="A6">
        <v>4</v>
      </c>
      <c r="B6">
        <v>1983</v>
      </c>
      <c r="C6">
        <v>143.84</v>
      </c>
      <c r="F6">
        <f t="shared" si="0"/>
        <v>21.781218839414581</v>
      </c>
      <c r="G6">
        <f t="shared" si="1"/>
        <v>27.442616108145209</v>
      </c>
      <c r="H6">
        <f t="shared" si="2"/>
        <v>31.413953511917313</v>
      </c>
      <c r="I6">
        <f t="shared" si="3"/>
        <v>39.579101290083592</v>
      </c>
      <c r="J6">
        <f t="shared" si="4"/>
        <v>49.866542851297652</v>
      </c>
      <c r="K6">
        <f t="shared" si="5"/>
        <v>62.827907023834612</v>
      </c>
      <c r="L6">
        <f t="shared" si="6"/>
        <v>114.16588365755291</v>
      </c>
      <c r="M6">
        <f t="shared" si="7"/>
        <v>143.84</v>
      </c>
    </row>
    <row r="7" spans="1:13" x14ac:dyDescent="0.3">
      <c r="A7">
        <v>5</v>
      </c>
      <c r="B7">
        <v>1984</v>
      </c>
      <c r="C7">
        <v>92.07</v>
      </c>
      <c r="F7">
        <f t="shared" si="0"/>
        <v>13.94185774850459</v>
      </c>
      <c r="G7">
        <f t="shared" si="1"/>
        <v>17.565640051980875</v>
      </c>
      <c r="H7">
        <f t="shared" si="2"/>
        <v>20.107638347067763</v>
      </c>
      <c r="I7">
        <f t="shared" si="3"/>
        <v>25.334036817144021</v>
      </c>
      <c r="J7">
        <f t="shared" si="4"/>
        <v>31.918886264731469</v>
      </c>
      <c r="K7">
        <f t="shared" si="5"/>
        <v>40.215276694135511</v>
      </c>
      <c r="L7">
        <f t="shared" si="6"/>
        <v>73.07600742735606</v>
      </c>
      <c r="M7">
        <f t="shared" si="7"/>
        <v>92.07</v>
      </c>
    </row>
    <row r="8" spans="1:13" x14ac:dyDescent="0.3">
      <c r="A8">
        <v>6</v>
      </c>
      <c r="B8">
        <v>1985</v>
      </c>
      <c r="C8">
        <v>79.36</v>
      </c>
      <c r="F8">
        <f t="shared" si="0"/>
        <v>12.017224187263217</v>
      </c>
      <c r="G8">
        <f t="shared" si="1"/>
        <v>15.140753714838736</v>
      </c>
      <c r="H8">
        <f t="shared" si="2"/>
        <v>17.331836420368173</v>
      </c>
      <c r="I8">
        <f t="shared" si="3"/>
        <v>21.836745539356464</v>
      </c>
      <c r="J8">
        <f t="shared" si="4"/>
        <v>27.512575366233186</v>
      </c>
      <c r="K8">
        <f t="shared" si="5"/>
        <v>34.663672840736339</v>
      </c>
      <c r="L8">
        <f t="shared" si="6"/>
        <v>62.988073742098159</v>
      </c>
      <c r="M8">
        <f t="shared" si="7"/>
        <v>79.36</v>
      </c>
    </row>
    <row r="9" spans="1:13" x14ac:dyDescent="0.3">
      <c r="A9">
        <v>7</v>
      </c>
      <c r="B9">
        <v>1986</v>
      </c>
      <c r="C9">
        <v>75.5</v>
      </c>
      <c r="F9">
        <f t="shared" si="0"/>
        <v>11.432717063235545</v>
      </c>
      <c r="G9">
        <f t="shared" si="1"/>
        <v>14.404320885462759</v>
      </c>
      <c r="H9">
        <f t="shared" si="2"/>
        <v>16.488831271897645</v>
      </c>
      <c r="I9">
        <f t="shared" si="3"/>
        <v>20.774625607628693</v>
      </c>
      <c r="J9">
        <f t="shared" si="4"/>
        <v>26.174388106736462</v>
      </c>
      <c r="K9">
        <f t="shared" si="5"/>
        <v>32.977662543795283</v>
      </c>
      <c r="L9">
        <f t="shared" si="6"/>
        <v>59.924389711799535</v>
      </c>
      <c r="M9">
        <f t="shared" si="7"/>
        <v>75.5</v>
      </c>
    </row>
    <row r="10" spans="1:13" x14ac:dyDescent="0.3">
      <c r="A10">
        <v>8</v>
      </c>
      <c r="B10">
        <v>1987</v>
      </c>
      <c r="C10">
        <v>164.86</v>
      </c>
      <c r="F10">
        <f t="shared" si="0"/>
        <v>24.964208411192214</v>
      </c>
      <c r="G10">
        <f t="shared" si="1"/>
        <v>31.45293167122372</v>
      </c>
      <c r="H10">
        <f t="shared" si="2"/>
        <v>36.004618854106567</v>
      </c>
      <c r="I10">
        <f t="shared" si="3"/>
        <v>45.362977187730685</v>
      </c>
      <c r="J10">
        <f t="shared" si="4"/>
        <v>57.153769844722831</v>
      </c>
      <c r="K10">
        <f t="shared" si="5"/>
        <v>72.009237708213121</v>
      </c>
      <c r="L10">
        <f t="shared" si="6"/>
        <v>130.8494687137387</v>
      </c>
      <c r="M10">
        <f t="shared" si="7"/>
        <v>164.86</v>
      </c>
    </row>
    <row r="11" spans="1:13" x14ac:dyDescent="0.3">
      <c r="A11">
        <v>9</v>
      </c>
      <c r="B11">
        <v>1988</v>
      </c>
      <c r="C11">
        <v>116.35</v>
      </c>
      <c r="F11">
        <f t="shared" si="0"/>
        <v>17.618498414668284</v>
      </c>
      <c r="G11">
        <f t="shared" si="1"/>
        <v>22.197917020180025</v>
      </c>
      <c r="H11">
        <f t="shared" si="2"/>
        <v>25.410271768017097</v>
      </c>
      <c r="I11">
        <f t="shared" si="3"/>
        <v>32.014936284074153</v>
      </c>
      <c r="J11">
        <f t="shared" si="4"/>
        <v>40.336292135348174</v>
      </c>
      <c r="K11">
        <f t="shared" si="5"/>
        <v>50.82054353603418</v>
      </c>
      <c r="L11">
        <f t="shared" si="6"/>
        <v>92.347056198250002</v>
      </c>
      <c r="M11">
        <f t="shared" si="7"/>
        <v>116.35</v>
      </c>
    </row>
    <row r="12" spans="1:13" x14ac:dyDescent="0.3">
      <c r="A12">
        <v>10</v>
      </c>
      <c r="B12">
        <v>1989</v>
      </c>
      <c r="C12">
        <v>183.89</v>
      </c>
      <c r="F12">
        <f t="shared" si="0"/>
        <v>27.845858817991843</v>
      </c>
      <c r="G12">
        <f t="shared" si="1"/>
        <v>35.083583677188699</v>
      </c>
      <c r="H12">
        <f t="shared" si="2"/>
        <v>40.160677915089501</v>
      </c>
      <c r="I12">
        <f t="shared" si="3"/>
        <v>50.599283483269403</v>
      </c>
      <c r="J12">
        <f t="shared" si="4"/>
        <v>63.751102370169107</v>
      </c>
      <c r="K12">
        <f t="shared" si="5"/>
        <v>80.321355830178987</v>
      </c>
      <c r="L12">
        <f t="shared" si="6"/>
        <v>145.95358972321611</v>
      </c>
      <c r="M12">
        <f t="shared" si="7"/>
        <v>183.89</v>
      </c>
    </row>
    <row r="13" spans="1:13" x14ac:dyDescent="0.3">
      <c r="A13">
        <v>11</v>
      </c>
      <c r="B13">
        <v>1990</v>
      </c>
      <c r="C13">
        <v>56.52</v>
      </c>
      <c r="F13">
        <f t="shared" si="0"/>
        <v>8.5586379922393778</v>
      </c>
      <c r="G13">
        <f t="shared" si="1"/>
        <v>10.783208164852386</v>
      </c>
      <c r="H13">
        <f t="shared" si="2"/>
        <v>12.343691966723906</v>
      </c>
      <c r="I13">
        <f t="shared" si="3"/>
        <v>15.552077342293693</v>
      </c>
      <c r="J13">
        <f t="shared" si="4"/>
        <v>19.594389613148941</v>
      </c>
      <c r="K13">
        <f t="shared" si="5"/>
        <v>24.687383933447805</v>
      </c>
      <c r="L13">
        <f t="shared" si="6"/>
        <v>44.859953728621321</v>
      </c>
      <c r="M13">
        <f t="shared" si="7"/>
        <v>56.52</v>
      </c>
    </row>
    <row r="14" spans="1:13" x14ac:dyDescent="0.3">
      <c r="A14">
        <v>12</v>
      </c>
      <c r="B14">
        <v>1991</v>
      </c>
      <c r="C14">
        <v>61.39</v>
      </c>
      <c r="F14">
        <f t="shared" si="0"/>
        <v>9.2960860994970869</v>
      </c>
      <c r="G14">
        <f t="shared" si="1"/>
        <v>11.712334558391507</v>
      </c>
      <c r="H14">
        <f t="shared" si="2"/>
        <v>13.407276182540349</v>
      </c>
      <c r="I14">
        <f t="shared" si="3"/>
        <v>16.89210948413676</v>
      </c>
      <c r="J14">
        <f t="shared" si="4"/>
        <v>21.282724316192734</v>
      </c>
      <c r="K14">
        <f t="shared" si="5"/>
        <v>26.814552365080694</v>
      </c>
      <c r="L14">
        <f t="shared" si="6"/>
        <v>48.725275290163886</v>
      </c>
      <c r="M14">
        <f t="shared" si="7"/>
        <v>61.39</v>
      </c>
    </row>
    <row r="15" spans="1:13" x14ac:dyDescent="0.3">
      <c r="A15">
        <v>13</v>
      </c>
      <c r="B15">
        <v>1992</v>
      </c>
      <c r="C15">
        <v>73.25</v>
      </c>
      <c r="F15">
        <f t="shared" si="0"/>
        <v>11.092006952079519</v>
      </c>
      <c r="G15">
        <f t="shared" si="1"/>
        <v>13.975053044505261</v>
      </c>
      <c r="H15">
        <f t="shared" si="2"/>
        <v>15.997442260483476</v>
      </c>
      <c r="I15">
        <f t="shared" si="3"/>
        <v>20.15551424846095</v>
      </c>
      <c r="J15">
        <f t="shared" si="4"/>
        <v>25.394356673091998</v>
      </c>
      <c r="K15">
        <f t="shared" si="5"/>
        <v>31.994884520966945</v>
      </c>
      <c r="L15">
        <f t="shared" si="6"/>
        <v>58.138563528335311</v>
      </c>
      <c r="M15">
        <f t="shared" si="7"/>
        <v>73.25</v>
      </c>
    </row>
    <row r="16" spans="1:13" x14ac:dyDescent="0.3">
      <c r="A16">
        <v>14</v>
      </c>
      <c r="B16">
        <v>1993</v>
      </c>
      <c r="C16">
        <v>137.05000000000001</v>
      </c>
      <c r="F16">
        <f t="shared" si="0"/>
        <v>20.753031437303729</v>
      </c>
      <c r="G16">
        <f t="shared" si="1"/>
        <v>26.147181156989024</v>
      </c>
      <c r="H16">
        <f t="shared" si="2"/>
        <v>29.931050673027446</v>
      </c>
      <c r="I16">
        <f t="shared" si="3"/>
        <v>37.710760788417389</v>
      </c>
      <c r="J16">
        <f t="shared" si="4"/>
        <v>47.512581324877253</v>
      </c>
      <c r="K16">
        <f t="shared" si="5"/>
        <v>59.862101346054878</v>
      </c>
      <c r="L16">
        <f t="shared" si="6"/>
        <v>108.77665708612089</v>
      </c>
      <c r="M16">
        <f t="shared" si="7"/>
        <v>137.05000000000001</v>
      </c>
    </row>
    <row r="17" spans="1:13" x14ac:dyDescent="0.3">
      <c r="A17">
        <v>15</v>
      </c>
      <c r="B17">
        <v>1994</v>
      </c>
      <c r="C17">
        <v>76.489999999999995</v>
      </c>
      <c r="F17">
        <f t="shared" si="0"/>
        <v>11.582629512144196</v>
      </c>
      <c r="G17">
        <f t="shared" si="1"/>
        <v>14.593198735484059</v>
      </c>
      <c r="H17">
        <f t="shared" si="2"/>
        <v>16.705042436919879</v>
      </c>
      <c r="I17">
        <f t="shared" si="3"/>
        <v>21.0470346056625</v>
      </c>
      <c r="J17">
        <f t="shared" si="4"/>
        <v>26.517601937540025</v>
      </c>
      <c r="K17">
        <f t="shared" si="5"/>
        <v>33.410084873839743</v>
      </c>
      <c r="L17">
        <f t="shared" si="6"/>
        <v>60.710153232523787</v>
      </c>
      <c r="M17">
        <f t="shared" si="7"/>
        <v>76.489999999999995</v>
      </c>
    </row>
    <row r="18" spans="1:13" x14ac:dyDescent="0.3">
      <c r="A18">
        <v>16</v>
      </c>
      <c r="B18">
        <v>1995</v>
      </c>
      <c r="C18">
        <v>101.47</v>
      </c>
      <c r="F18">
        <f t="shared" si="0"/>
        <v>15.365268879556433</v>
      </c>
      <c r="G18">
        <f t="shared" si="1"/>
        <v>19.359025698647763</v>
      </c>
      <c r="H18">
        <f t="shared" si="2"/>
        <v>22.160552439198064</v>
      </c>
      <c r="I18">
        <f t="shared" si="3"/>
        <v>27.920546495444814</v>
      </c>
      <c r="J18">
        <f t="shared" si="4"/>
        <v>35.177684254179454</v>
      </c>
      <c r="K18">
        <f t="shared" si="5"/>
        <v>44.32110487839612</v>
      </c>
      <c r="L18">
        <f t="shared" si="6"/>
        <v>80.536792371606609</v>
      </c>
      <c r="M18">
        <f t="shared" si="7"/>
        <v>101.47</v>
      </c>
    </row>
    <row r="19" spans="1:13" x14ac:dyDescent="0.3">
      <c r="A19">
        <v>17</v>
      </c>
      <c r="B19">
        <v>1996</v>
      </c>
      <c r="C19">
        <v>88.15</v>
      </c>
      <c r="F19">
        <f t="shared" si="0"/>
        <v>13.348265021512759</v>
      </c>
      <c r="G19">
        <f t="shared" si="1"/>
        <v>16.817760080179369</v>
      </c>
      <c r="H19">
        <f t="shared" si="2"/>
        <v>19.25152949162619</v>
      </c>
      <c r="I19">
        <f t="shared" si="3"/>
        <v>24.255407249171782</v>
      </c>
      <c r="J19">
        <f t="shared" si="4"/>
        <v>30.559898167004228</v>
      </c>
      <c r="K19">
        <f t="shared" si="5"/>
        <v>38.503058983252373</v>
      </c>
      <c r="L19">
        <f t="shared" si="6"/>
        <v>69.964701365498399</v>
      </c>
      <c r="M19">
        <f t="shared" si="7"/>
        <v>88.15</v>
      </c>
    </row>
    <row r="20" spans="1:13" x14ac:dyDescent="0.3">
      <c r="A20">
        <v>18</v>
      </c>
      <c r="B20">
        <v>1997</v>
      </c>
      <c r="C20">
        <v>123.7</v>
      </c>
      <c r="F20">
        <f t="shared" si="0"/>
        <v>18.731484777777972</v>
      </c>
      <c r="G20">
        <f t="shared" si="1"/>
        <v>23.600191967307861</v>
      </c>
      <c r="H20">
        <f t="shared" si="2"/>
        <v>27.015475871970047</v>
      </c>
      <c r="I20">
        <f t="shared" si="3"/>
        <v>34.037366724022114</v>
      </c>
      <c r="J20">
        <f t="shared" si="4"/>
        <v>42.884394818586763</v>
      </c>
      <c r="K20">
        <f t="shared" si="5"/>
        <v>54.030951743940079</v>
      </c>
      <c r="L20">
        <f t="shared" si="6"/>
        <v>98.180755064233153</v>
      </c>
      <c r="M20">
        <f t="shared" si="7"/>
        <v>123.7</v>
      </c>
    </row>
    <row r="21" spans="1:13" x14ac:dyDescent="0.3">
      <c r="A21">
        <v>19</v>
      </c>
      <c r="B21">
        <v>1998</v>
      </c>
      <c r="C21">
        <v>81.39</v>
      </c>
      <c r="F21">
        <f t="shared" si="0"/>
        <v>12.324620420883987</v>
      </c>
      <c r="G21">
        <f t="shared" si="1"/>
        <v>15.528048700235948</v>
      </c>
      <c r="H21">
        <f t="shared" si="2"/>
        <v>17.775178506221845</v>
      </c>
      <c r="I21">
        <f t="shared" si="3"/>
        <v>22.395321565627807</v>
      </c>
      <c r="J21">
        <f t="shared" si="4"/>
        <v>28.216337059699082</v>
      </c>
      <c r="K21">
        <f t="shared" si="5"/>
        <v>35.550357012443683</v>
      </c>
      <c r="L21">
        <f t="shared" si="6"/>
        <v>64.599285809845881</v>
      </c>
      <c r="M21">
        <f t="shared" si="7"/>
        <v>81.39</v>
      </c>
    </row>
    <row r="22" spans="1:13" x14ac:dyDescent="0.3">
      <c r="A22">
        <v>20</v>
      </c>
      <c r="B22">
        <v>1999</v>
      </c>
      <c r="C22">
        <v>198.82</v>
      </c>
      <c r="F22">
        <f t="shared" si="0"/>
        <v>30.106659688907165</v>
      </c>
      <c r="G22">
        <f t="shared" si="1"/>
        <v>37.932014284075571</v>
      </c>
      <c r="H22">
        <f t="shared" si="2"/>
        <v>43.421316999717739</v>
      </c>
      <c r="I22">
        <f t="shared" si="3"/>
        <v>54.707431302102471</v>
      </c>
      <c r="J22">
        <f t="shared" si="4"/>
        <v>68.927044283196594</v>
      </c>
      <c r="K22">
        <f t="shared" si="5"/>
        <v>86.842633999435463</v>
      </c>
      <c r="L22">
        <f t="shared" si="6"/>
        <v>157.80353857615873</v>
      </c>
      <c r="M22">
        <f t="shared" si="7"/>
        <v>198.82</v>
      </c>
    </row>
    <row r="23" spans="1:13" x14ac:dyDescent="0.3">
      <c r="A23">
        <v>21</v>
      </c>
      <c r="B23">
        <v>2000</v>
      </c>
      <c r="C23">
        <v>265.95</v>
      </c>
      <c r="F23">
        <f t="shared" si="0"/>
        <v>40.271935138642291</v>
      </c>
      <c r="G23">
        <f t="shared" si="1"/>
        <v>50.739458801176433</v>
      </c>
      <c r="H23">
        <f t="shared" si="2"/>
        <v>58.082181149154678</v>
      </c>
      <c r="I23">
        <f t="shared" si="3"/>
        <v>73.178962653627167</v>
      </c>
      <c r="J23">
        <f t="shared" si="4"/>
        <v>92.19971545677565</v>
      </c>
      <c r="K23">
        <f t="shared" si="5"/>
        <v>116.16436229830933</v>
      </c>
      <c r="L23">
        <f t="shared" si="6"/>
        <v>211.08465488547134</v>
      </c>
      <c r="M23">
        <f t="shared" si="7"/>
        <v>265.95</v>
      </c>
    </row>
    <row r="24" spans="1:13" x14ac:dyDescent="0.3">
      <c r="A24">
        <v>22</v>
      </c>
      <c r="B24">
        <v>2001</v>
      </c>
      <c r="C24">
        <v>61.08</v>
      </c>
      <c r="F24">
        <f t="shared" si="0"/>
        <v>9.2491438175155896</v>
      </c>
      <c r="G24">
        <f t="shared" si="1"/>
        <v>11.653190989192918</v>
      </c>
      <c r="H24">
        <f t="shared" si="2"/>
        <v>13.339573696523285</v>
      </c>
      <c r="I24">
        <f t="shared" si="3"/>
        <v>16.80680969687365</v>
      </c>
      <c r="J24">
        <f t="shared" si="4"/>
        <v>21.175253318668386</v>
      </c>
      <c r="K24">
        <f t="shared" si="5"/>
        <v>26.679147393046566</v>
      </c>
      <c r="L24">
        <f t="shared" si="6"/>
        <v>48.479228127108811</v>
      </c>
      <c r="M24">
        <f t="shared" si="7"/>
        <v>61.08</v>
      </c>
    </row>
    <row r="25" spans="1:13" x14ac:dyDescent="0.3">
      <c r="A25">
        <v>23</v>
      </c>
      <c r="B25">
        <v>2002</v>
      </c>
      <c r="C25">
        <v>68.430000000000007</v>
      </c>
      <c r="F25">
        <f t="shared" si="0"/>
        <v>10.362130180625277</v>
      </c>
      <c r="G25">
        <f t="shared" si="1"/>
        <v>13.055465936320751</v>
      </c>
      <c r="H25">
        <f t="shared" si="2"/>
        <v>14.944777800476237</v>
      </c>
      <c r="I25">
        <f t="shared" si="3"/>
        <v>18.82924013682161</v>
      </c>
      <c r="J25">
        <f t="shared" si="4"/>
        <v>23.723356001906971</v>
      </c>
      <c r="K25">
        <f t="shared" si="5"/>
        <v>29.889555600952466</v>
      </c>
      <c r="L25">
        <f t="shared" si="6"/>
        <v>54.312926993091956</v>
      </c>
      <c r="M25">
        <f t="shared" si="7"/>
        <v>68.430000000000007</v>
      </c>
    </row>
    <row r="26" spans="1:13" x14ac:dyDescent="0.3">
      <c r="A26">
        <v>24</v>
      </c>
      <c r="B26">
        <v>2003</v>
      </c>
      <c r="C26">
        <v>54.91</v>
      </c>
      <c r="F26">
        <f t="shared" si="0"/>
        <v>8.314840979367732</v>
      </c>
      <c r="G26">
        <f t="shared" si="1"/>
        <v>10.476043176433908</v>
      </c>
      <c r="H26">
        <f t="shared" si="2"/>
        <v>11.992075829667543</v>
      </c>
      <c r="I26">
        <f t="shared" si="3"/>
        <v>15.109068769733662</v>
      </c>
      <c r="J26">
        <f t="shared" si="4"/>
        <v>19.036233787296677</v>
      </c>
      <c r="K26">
        <f t="shared" si="5"/>
        <v>23.984151659335083</v>
      </c>
      <c r="L26">
        <f t="shared" si="6"/>
        <v>43.58209588178692</v>
      </c>
      <c r="M26">
        <f t="shared" si="7"/>
        <v>54.91</v>
      </c>
    </row>
    <row r="27" spans="1:13" x14ac:dyDescent="0.3">
      <c r="A27">
        <v>25</v>
      </c>
      <c r="B27">
        <v>2004</v>
      </c>
      <c r="C27">
        <v>129.6</v>
      </c>
      <c r="F27">
        <f t="shared" si="0"/>
        <v>19.624902402587107</v>
      </c>
      <c r="G27">
        <f t="shared" si="1"/>
        <v>24.725827639151966</v>
      </c>
      <c r="H27">
        <f t="shared" si="2"/>
        <v>28.304007057456086</v>
      </c>
      <c r="I27">
        <f t="shared" si="3"/>
        <v>35.660814288061964</v>
      </c>
      <c r="J27">
        <f t="shared" si="4"/>
        <v>44.929810577921131</v>
      </c>
      <c r="K27">
        <f t="shared" si="5"/>
        <v>56.608014114912159</v>
      </c>
      <c r="L27">
        <f t="shared" si="6"/>
        <v>102.86358816753933</v>
      </c>
      <c r="M27">
        <f t="shared" si="7"/>
        <v>129.6</v>
      </c>
    </row>
    <row r="28" spans="1:13" x14ac:dyDescent="0.3">
      <c r="A28">
        <v>26</v>
      </c>
      <c r="B28">
        <v>2005</v>
      </c>
      <c r="C28">
        <v>105.92</v>
      </c>
      <c r="F28">
        <f t="shared" si="0"/>
        <v>16.039117766065019</v>
      </c>
      <c r="G28">
        <f t="shared" si="1"/>
        <v>20.208022095208154</v>
      </c>
      <c r="H28">
        <f t="shared" si="2"/>
        <v>23.132410706217197</v>
      </c>
      <c r="I28">
        <f t="shared" si="3"/>
        <v>29.145011183576571</v>
      </c>
      <c r="J28">
        <f t="shared" si="4"/>
        <v>36.720413089609615</v>
      </c>
      <c r="K28">
        <f t="shared" si="5"/>
        <v>46.264821412434387</v>
      </c>
      <c r="L28">
        <f t="shared" si="6"/>
        <v>84.068759712235845</v>
      </c>
      <c r="M28">
        <f t="shared" si="7"/>
        <v>105.92</v>
      </c>
    </row>
    <row r="29" spans="1:13" x14ac:dyDescent="0.3">
      <c r="A29">
        <v>27</v>
      </c>
      <c r="B29">
        <v>2006</v>
      </c>
      <c r="C29">
        <v>104.19</v>
      </c>
      <c r="F29">
        <f t="shared" si="0"/>
        <v>15.777149547265051</v>
      </c>
      <c r="G29">
        <f t="shared" si="1"/>
        <v>19.877962821938606</v>
      </c>
      <c r="H29">
        <f t="shared" si="2"/>
        <v>22.754587155218747</v>
      </c>
      <c r="I29">
        <f t="shared" si="3"/>
        <v>28.668983338527596</v>
      </c>
      <c r="J29">
        <f t="shared" si="4"/>
        <v>36.120655587296319</v>
      </c>
      <c r="K29">
        <f t="shared" si="5"/>
        <v>45.509174310437487</v>
      </c>
      <c r="L29">
        <f t="shared" si="6"/>
        <v>82.69565780228335</v>
      </c>
      <c r="M29">
        <f t="shared" si="7"/>
        <v>104.19</v>
      </c>
    </row>
    <row r="30" spans="1:13" x14ac:dyDescent="0.3">
      <c r="A30">
        <v>28</v>
      </c>
      <c r="B30">
        <v>2007</v>
      </c>
      <c r="C30">
        <v>97.82</v>
      </c>
      <c r="F30">
        <f t="shared" si="0"/>
        <v>14.812561365903322</v>
      </c>
      <c r="G30">
        <f t="shared" si="1"/>
        <v>18.662657867761151</v>
      </c>
      <c r="H30">
        <f t="shared" si="2"/>
        <v>21.363410265126191</v>
      </c>
      <c r="I30">
        <f t="shared" si="3"/>
        <v>26.916210290572696</v>
      </c>
      <c r="J30">
        <f t="shared" si="4"/>
        <v>33.912299928489546</v>
      </c>
      <c r="K30">
        <f t="shared" si="5"/>
        <v>42.726820530252368</v>
      </c>
      <c r="L30">
        <f t="shared" si="6"/>
        <v>77.639785451764638</v>
      </c>
      <c r="M30">
        <f t="shared" si="7"/>
        <v>97.82</v>
      </c>
    </row>
    <row r="31" spans="1:13" x14ac:dyDescent="0.3">
      <c r="A31">
        <v>29</v>
      </c>
      <c r="B31">
        <v>2008</v>
      </c>
      <c r="C31">
        <v>68.599999999999994</v>
      </c>
      <c r="F31">
        <f t="shared" si="0"/>
        <v>10.387872722357063</v>
      </c>
      <c r="G31">
        <f t="shared" si="1"/>
        <v>13.087899506526426</v>
      </c>
      <c r="H31">
        <f t="shared" si="2"/>
        <v>14.981904970227527</v>
      </c>
      <c r="I31">
        <f t="shared" si="3"/>
        <v>18.876017439514282</v>
      </c>
      <c r="J31">
        <f t="shared" si="4"/>
        <v>23.782291710226772</v>
      </c>
      <c r="K31">
        <f t="shared" si="5"/>
        <v>29.963809940455047</v>
      </c>
      <c r="L31">
        <f t="shared" si="6"/>
        <v>54.44785608250924</v>
      </c>
      <c r="M31">
        <f t="shared" si="7"/>
        <v>68.599999999999994</v>
      </c>
    </row>
    <row r="32" spans="1:13" x14ac:dyDescent="0.3">
      <c r="A32">
        <v>30</v>
      </c>
      <c r="B32">
        <v>2009</v>
      </c>
      <c r="C32">
        <v>93.93</v>
      </c>
      <c r="F32">
        <f t="shared" si="0"/>
        <v>14.223511440393574</v>
      </c>
      <c r="G32">
        <f t="shared" si="1"/>
        <v>17.920501467172411</v>
      </c>
      <c r="H32">
        <f t="shared" si="2"/>
        <v>20.513853263170144</v>
      </c>
      <c r="I32">
        <f t="shared" si="3"/>
        <v>25.845835540722693</v>
      </c>
      <c r="J32">
        <f t="shared" si="4"/>
        <v>32.563712249877561</v>
      </c>
      <c r="K32">
        <f t="shared" si="5"/>
        <v>41.027706526340275</v>
      </c>
      <c r="L32">
        <f t="shared" si="6"/>
        <v>74.552290405686506</v>
      </c>
      <c r="M32">
        <f t="shared" si="7"/>
        <v>93.93</v>
      </c>
    </row>
    <row r="33" spans="1:13" x14ac:dyDescent="0.3">
      <c r="A33">
        <v>31</v>
      </c>
      <c r="B33">
        <v>2010</v>
      </c>
      <c r="C33">
        <v>75.5</v>
      </c>
      <c r="F33">
        <f t="shared" si="0"/>
        <v>11.432717063235545</v>
      </c>
      <c r="G33">
        <f t="shared" si="1"/>
        <v>14.404320885462759</v>
      </c>
      <c r="H33">
        <f t="shared" si="2"/>
        <v>16.488831271897645</v>
      </c>
      <c r="I33">
        <f t="shared" si="3"/>
        <v>20.774625607628693</v>
      </c>
      <c r="J33">
        <f t="shared" si="4"/>
        <v>26.174388106736462</v>
      </c>
      <c r="K33">
        <f t="shared" si="5"/>
        <v>32.977662543795283</v>
      </c>
      <c r="L33">
        <f t="shared" si="6"/>
        <v>59.924389711799535</v>
      </c>
      <c r="M33">
        <f t="shared" si="7"/>
        <v>75.5</v>
      </c>
    </row>
    <row r="34" spans="1:13" x14ac:dyDescent="0.3">
      <c r="A34">
        <v>32</v>
      </c>
      <c r="B34">
        <v>2011</v>
      </c>
      <c r="C34">
        <v>22.71</v>
      </c>
      <c r="F34">
        <f t="shared" si="0"/>
        <v>3.4389007219348242</v>
      </c>
      <c r="G34">
        <f t="shared" si="1"/>
        <v>4.3327434080643616</v>
      </c>
      <c r="H34">
        <f t="shared" si="2"/>
        <v>4.9597530885403378</v>
      </c>
      <c r="I34">
        <f t="shared" si="3"/>
        <v>6.2488973185330812</v>
      </c>
      <c r="J34">
        <f t="shared" si="4"/>
        <v>7.8731172702514582</v>
      </c>
      <c r="K34">
        <f t="shared" si="5"/>
        <v>9.9195061770806738</v>
      </c>
      <c r="L34">
        <f t="shared" si="6"/>
        <v>18.024938945098906</v>
      </c>
      <c r="M34">
        <f t="shared" si="7"/>
        <v>22.71</v>
      </c>
    </row>
    <row r="35" spans="1:13" x14ac:dyDescent="0.3">
      <c r="A35">
        <v>33</v>
      </c>
      <c r="B35">
        <v>2012</v>
      </c>
      <c r="C35">
        <v>29.61</v>
      </c>
      <c r="F35">
        <f t="shared" si="0"/>
        <v>4.4837450628133046</v>
      </c>
      <c r="G35">
        <f t="shared" si="1"/>
        <v>5.6491647870006929</v>
      </c>
      <c r="H35">
        <f t="shared" si="2"/>
        <v>6.4666793902104533</v>
      </c>
      <c r="I35">
        <f t="shared" si="3"/>
        <v>8.147505486647491</v>
      </c>
      <c r="J35">
        <f t="shared" si="4"/>
        <v>10.265213666761147</v>
      </c>
      <c r="K35">
        <f t="shared" si="5"/>
        <v>12.933358780420903</v>
      </c>
      <c r="L35">
        <f t="shared" si="6"/>
        <v>23.501472574389194</v>
      </c>
      <c r="M35">
        <f t="shared" si="7"/>
        <v>29.61</v>
      </c>
    </row>
    <row r="36" spans="1:13" x14ac:dyDescent="0.3">
      <c r="A36">
        <v>34</v>
      </c>
      <c r="B36">
        <v>2013</v>
      </c>
      <c r="C36">
        <v>97.18</v>
      </c>
      <c r="F36">
        <f t="shared" si="0"/>
        <v>14.715648267618944</v>
      </c>
      <c r="G36">
        <f t="shared" si="1"/>
        <v>18.540555015222132</v>
      </c>
      <c r="H36">
        <f t="shared" si="2"/>
        <v>21.223637390768385</v>
      </c>
      <c r="I36">
        <f t="shared" si="3"/>
        <v>26.740107503964989</v>
      </c>
      <c r="J36">
        <f t="shared" si="4"/>
        <v>33.690424320697346</v>
      </c>
      <c r="K36">
        <f t="shared" si="5"/>
        <v>42.447274781536763</v>
      </c>
      <c r="L36">
        <f t="shared" si="6"/>
        <v>77.131817115134822</v>
      </c>
      <c r="M36">
        <f t="shared" si="7"/>
        <v>97.18</v>
      </c>
    </row>
    <row r="37" spans="1:13" x14ac:dyDescent="0.3">
      <c r="A37">
        <v>35</v>
      </c>
      <c r="B37">
        <v>2014</v>
      </c>
      <c r="C37">
        <v>121.44</v>
      </c>
      <c r="F37">
        <f t="shared" si="0"/>
        <v>18.389260399461254</v>
      </c>
      <c r="G37">
        <f t="shared" si="1"/>
        <v>23.169016269279435</v>
      </c>
      <c r="H37">
        <f t="shared" si="2"/>
        <v>26.521902909394036</v>
      </c>
      <c r="I37">
        <f t="shared" si="3"/>
        <v>33.415503758813621</v>
      </c>
      <c r="J37">
        <f t="shared" si="4"/>
        <v>42.100896578570541</v>
      </c>
      <c r="K37">
        <f t="shared" si="5"/>
        <v>53.043805818788066</v>
      </c>
      <c r="L37">
        <f t="shared" si="6"/>
        <v>96.386991875509082</v>
      </c>
      <c r="M37">
        <f t="shared" si="7"/>
        <v>121.44</v>
      </c>
    </row>
    <row r="38" spans="1:13" x14ac:dyDescent="0.3">
      <c r="A38">
        <v>36</v>
      </c>
      <c r="B38">
        <v>2015</v>
      </c>
      <c r="C38">
        <v>203.76</v>
      </c>
      <c r="F38">
        <f t="shared" si="0"/>
        <v>30.854707666289727</v>
      </c>
      <c r="G38">
        <f t="shared" si="1"/>
        <v>38.874495677111149</v>
      </c>
      <c r="H38">
        <f t="shared" si="2"/>
        <v>44.500188873667071</v>
      </c>
      <c r="I38">
        <f t="shared" si="3"/>
        <v>56.066724686230756</v>
      </c>
      <c r="J38">
        <f t="shared" si="4"/>
        <v>70.639646630842662</v>
      </c>
      <c r="K38">
        <f t="shared" si="5"/>
        <v>89.000377747334113</v>
      </c>
      <c r="L38">
        <f t="shared" si="6"/>
        <v>161.72441917452016</v>
      </c>
      <c r="M38">
        <f t="shared" si="7"/>
        <v>203.76</v>
      </c>
    </row>
    <row r="39" spans="1:13" x14ac:dyDescent="0.3">
      <c r="A39">
        <v>37</v>
      </c>
      <c r="B39">
        <v>2016</v>
      </c>
      <c r="C39">
        <v>73.45</v>
      </c>
      <c r="F39">
        <f t="shared" si="0"/>
        <v>11.122292295293388</v>
      </c>
      <c r="G39">
        <f t="shared" si="1"/>
        <v>14.013210185923706</v>
      </c>
      <c r="H39">
        <f t="shared" si="2"/>
        <v>16.04112128372029</v>
      </c>
      <c r="I39">
        <f t="shared" si="3"/>
        <v>20.21054636927586</v>
      </c>
      <c r="J39">
        <f t="shared" si="4"/>
        <v>25.463692800527063</v>
      </c>
      <c r="K39">
        <f t="shared" si="5"/>
        <v>32.082242567440574</v>
      </c>
      <c r="L39">
        <f t="shared" si="6"/>
        <v>58.297303633532131</v>
      </c>
      <c r="M39">
        <f t="shared" si="7"/>
        <v>73.45</v>
      </c>
    </row>
    <row r="40" spans="1:13" x14ac:dyDescent="0.3">
      <c r="A40">
        <v>38</v>
      </c>
      <c r="B40">
        <v>2017</v>
      </c>
      <c r="C40">
        <v>84.1</v>
      </c>
      <c r="F40">
        <f t="shared" si="0"/>
        <v>12.73498682143191</v>
      </c>
      <c r="G40">
        <f t="shared" si="1"/>
        <v>16.045077966455867</v>
      </c>
      <c r="H40">
        <f t="shared" si="2"/>
        <v>18.367029271080686</v>
      </c>
      <c r="I40">
        <f t="shared" si="3"/>
        <v>23.141006802669843</v>
      </c>
      <c r="J40">
        <f t="shared" si="4"/>
        <v>29.15584158644419</v>
      </c>
      <c r="K40">
        <f t="shared" si="5"/>
        <v>36.734058542161364</v>
      </c>
      <c r="L40">
        <f t="shared" si="6"/>
        <v>66.750214235262789</v>
      </c>
      <c r="M40">
        <f t="shared" si="7"/>
        <v>84.1</v>
      </c>
    </row>
    <row r="41" spans="1:13" x14ac:dyDescent="0.3">
      <c r="A41">
        <v>39</v>
      </c>
      <c r="B41">
        <v>2018</v>
      </c>
      <c r="C41">
        <v>38.53</v>
      </c>
      <c r="F41">
        <f t="shared" si="0"/>
        <v>5.8344713701518618</v>
      </c>
      <c r="G41">
        <f t="shared" si="1"/>
        <v>7.350973294263313</v>
      </c>
      <c r="H41">
        <f t="shared" si="2"/>
        <v>8.4147638265724005</v>
      </c>
      <c r="I41">
        <f t="shared" si="3"/>
        <v>10.601938074992498</v>
      </c>
      <c r="J41">
        <f t="shared" si="4"/>
        <v>13.35760495036498</v>
      </c>
      <c r="K41">
        <f t="shared" si="5"/>
        <v>16.829527653144797</v>
      </c>
      <c r="L41">
        <f t="shared" si="6"/>
        <v>30.581281266167366</v>
      </c>
      <c r="M41">
        <f t="shared" si="7"/>
        <v>38.53</v>
      </c>
    </row>
    <row r="42" spans="1:13" x14ac:dyDescent="0.3">
      <c r="A42">
        <v>40</v>
      </c>
      <c r="B42">
        <v>2019</v>
      </c>
      <c r="C42">
        <v>76.040000000000006</v>
      </c>
      <c r="F42">
        <f t="shared" si="0"/>
        <v>11.514487489912993</v>
      </c>
      <c r="G42">
        <f t="shared" si="1"/>
        <v>14.507345167292561</v>
      </c>
      <c r="H42">
        <f t="shared" si="2"/>
        <v>16.606764634637045</v>
      </c>
      <c r="I42">
        <f t="shared" si="3"/>
        <v>20.923212333828953</v>
      </c>
      <c r="J42">
        <f t="shared" si="4"/>
        <v>26.361595650811136</v>
      </c>
      <c r="K42">
        <f t="shared" si="5"/>
        <v>33.213529269274083</v>
      </c>
      <c r="L42">
        <f t="shared" si="6"/>
        <v>60.352987995830951</v>
      </c>
      <c r="M42">
        <f t="shared" si="7"/>
        <v>76.040000000000006</v>
      </c>
    </row>
    <row r="43" spans="1:13" x14ac:dyDescent="0.3">
      <c r="A43">
        <v>41</v>
      </c>
      <c r="B43">
        <v>2020</v>
      </c>
      <c r="C43">
        <v>95.38</v>
      </c>
      <c r="F43">
        <f t="shared" si="0"/>
        <v>14.443080178694123</v>
      </c>
      <c r="G43">
        <f t="shared" si="1"/>
        <v>18.197140742456131</v>
      </c>
      <c r="H43">
        <f t="shared" si="2"/>
        <v>20.830526181637048</v>
      </c>
      <c r="I43">
        <f t="shared" si="3"/>
        <v>26.244818416630789</v>
      </c>
      <c r="J43">
        <f t="shared" si="4"/>
        <v>33.066399173781768</v>
      </c>
      <c r="K43">
        <f t="shared" si="5"/>
        <v>41.661052363274088</v>
      </c>
      <c r="L43">
        <f t="shared" si="6"/>
        <v>75.703156168363435</v>
      </c>
      <c r="M43">
        <f t="shared" si="7"/>
        <v>95.38</v>
      </c>
    </row>
    <row r="44" spans="1:13" x14ac:dyDescent="0.3">
      <c r="A44">
        <v>42</v>
      </c>
      <c r="B44">
        <v>2021</v>
      </c>
      <c r="C44">
        <v>73.72</v>
      </c>
      <c r="F44">
        <f t="shared" si="0"/>
        <v>11.16317750863211</v>
      </c>
      <c r="G44">
        <f t="shared" si="1"/>
        <v>14.064722326838604</v>
      </c>
      <c r="H44">
        <f t="shared" si="2"/>
        <v>16.10008796508999</v>
      </c>
      <c r="I44">
        <f t="shared" si="3"/>
        <v>20.284839732375989</v>
      </c>
      <c r="J44">
        <f t="shared" si="4"/>
        <v>25.557296572564397</v>
      </c>
      <c r="K44">
        <f t="shared" si="5"/>
        <v>32.200175930179974</v>
      </c>
      <c r="L44">
        <f t="shared" si="6"/>
        <v>58.511602775547836</v>
      </c>
      <c r="M44">
        <f t="shared" si="7"/>
        <v>73.72</v>
      </c>
    </row>
    <row r="45" spans="1:13" x14ac:dyDescent="0.3">
      <c r="E45" t="s">
        <v>13</v>
      </c>
      <c r="F45" s="3">
        <f t="shared" ref="F45:M45" si="8">AVERAGE(F3:F44)</f>
        <v>14.78746779581183</v>
      </c>
      <c r="G45" s="3">
        <f t="shared" si="8"/>
        <v>18.631041950585875</v>
      </c>
      <c r="H45" s="3">
        <f t="shared" si="8"/>
        <v>21.327219074444262</v>
      </c>
      <c r="I45" s="3">
        <f t="shared" si="8"/>
        <v>26.870612247611763</v>
      </c>
      <c r="J45" s="3">
        <f t="shared" si="8"/>
        <v>33.854849994329051</v>
      </c>
      <c r="K45" s="3">
        <f t="shared" si="8"/>
        <v>42.654438148888502</v>
      </c>
      <c r="L45" s="3">
        <f t="shared" si="8"/>
        <v>77.508257936030134</v>
      </c>
      <c r="M45" s="3">
        <f t="shared" si="8"/>
        <v>97.65428571428572</v>
      </c>
    </row>
    <row r="46" spans="1:13" x14ac:dyDescent="0.3">
      <c r="A46" s="1" t="s">
        <v>3</v>
      </c>
      <c r="E46" t="s">
        <v>24</v>
      </c>
      <c r="F46" s="4">
        <f t="shared" ref="F46:M46" si="9">STDEVA(F3:F44)</f>
        <v>7.4035651473403989</v>
      </c>
      <c r="G46" s="4">
        <f t="shared" si="9"/>
        <v>9.3279075734021806</v>
      </c>
      <c r="H46" s="4">
        <f t="shared" si="9"/>
        <v>10.677788652494577</v>
      </c>
      <c r="I46" s="4">
        <f t="shared" si="9"/>
        <v>13.453170689606546</v>
      </c>
      <c r="J46" s="4">
        <f t="shared" si="9"/>
        <v>16.949932939664013</v>
      </c>
      <c r="K46" s="4">
        <f t="shared" si="9"/>
        <v>21.355577304989165</v>
      </c>
      <c r="L46" s="4">
        <f t="shared" si="9"/>
        <v>38.805659292714466</v>
      </c>
      <c r="M46" s="4">
        <f t="shared" si="9"/>
        <v>48.892066997939523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6"/>
  <sheetViews>
    <sheetView topLeftCell="A81" workbookViewId="0">
      <selection activeCell="A62" sqref="A62:F106"/>
    </sheetView>
  </sheetViews>
  <sheetFormatPr defaultRowHeight="14.4" x14ac:dyDescent="0.3"/>
  <cols>
    <col min="3" max="3" width="20.77734375" bestFit="1" customWidth="1"/>
    <col min="7" max="7" width="11" customWidth="1"/>
    <col min="17" max="17" width="18.109375" bestFit="1" customWidth="1"/>
  </cols>
  <sheetData>
    <row r="1" spans="1:14" x14ac:dyDescent="0.3">
      <c r="F1" s="2" t="s">
        <v>12</v>
      </c>
      <c r="G1" s="2"/>
      <c r="H1" s="2"/>
    </row>
    <row r="2" spans="1:14" x14ac:dyDescent="0.3">
      <c r="A2" s="1" t="s">
        <v>0</v>
      </c>
      <c r="B2" s="1" t="s">
        <v>1</v>
      </c>
      <c r="C2" s="1" t="s">
        <v>2</v>
      </c>
      <c r="F2" s="1" t="s">
        <v>5</v>
      </c>
      <c r="G2" s="1" t="s">
        <v>38</v>
      </c>
      <c r="H2" s="1" t="s">
        <v>7</v>
      </c>
      <c r="I2" s="1" t="s">
        <v>8</v>
      </c>
      <c r="J2" s="1" t="s">
        <v>9</v>
      </c>
      <c r="K2" s="1" t="s">
        <v>39</v>
      </c>
      <c r="L2" s="1" t="s">
        <v>40</v>
      </c>
      <c r="M2" s="1" t="s">
        <v>10</v>
      </c>
      <c r="N2" s="1" t="s">
        <v>11</v>
      </c>
    </row>
    <row r="3" spans="1:14" x14ac:dyDescent="0.3">
      <c r="A3">
        <v>1</v>
      </c>
      <c r="B3">
        <v>1980</v>
      </c>
      <c r="C3">
        <v>95.31</v>
      </c>
      <c r="F3">
        <f t="shared" ref="F3:F44" si="0">C3*(10/1440)^(1/3)</f>
        <v>18.183785742959678</v>
      </c>
      <c r="G3">
        <f>C3*(20/1440)^(1/3)</f>
        <v>22.910134424333187</v>
      </c>
      <c r="H3">
        <f t="shared" ref="H3:H44" si="1">C3*(30/1440)^(1/3)</f>
        <v>26.225557174345575</v>
      </c>
      <c r="I3">
        <f t="shared" ref="I3:I44" si="2">C3*(60/1440)^(1/3)</f>
        <v>33.0421315291795</v>
      </c>
      <c r="J3">
        <f t="shared" ref="J3:J44" si="3">C3*(120/1440)^(1/3)</f>
        <v>41.63047704700832</v>
      </c>
      <c r="K3">
        <f>C3*(180/1440)^(1/3)</f>
        <v>47.655000000000008</v>
      </c>
      <c r="L3">
        <f>C3*(360/1440)^(1/3)</f>
        <v>60.04153763274018</v>
      </c>
      <c r="M3">
        <f t="shared" ref="M3:M44" si="4">C3*(720/1440)^(1/3)</f>
        <v>75.647597131544558</v>
      </c>
      <c r="N3">
        <f t="shared" ref="N3:N44" si="5">C3*(1440/1440)^(1/3)</f>
        <v>95.31</v>
      </c>
    </row>
    <row r="4" spans="1:14" x14ac:dyDescent="0.3">
      <c r="A4">
        <v>2</v>
      </c>
      <c r="B4">
        <v>1981</v>
      </c>
      <c r="C4">
        <v>55.65</v>
      </c>
      <c r="F4">
        <f t="shared" si="0"/>
        <v>10.617224599682153</v>
      </c>
      <c r="G4">
        <f t="shared" ref="G4:G44" si="6">C4*(20/1440)^(1/3)</f>
        <v>13.376864764601214</v>
      </c>
      <c r="H4">
        <f t="shared" si="1"/>
        <v>15.312687616748832</v>
      </c>
      <c r="I4">
        <f t="shared" si="2"/>
        <v>19.292777458806412</v>
      </c>
      <c r="J4">
        <f t="shared" si="3"/>
        <v>24.307376431287512</v>
      </c>
      <c r="K4">
        <f t="shared" ref="K4:K44" si="7">C4*(180/1440)^(1/3)</f>
        <v>27.825000000000006</v>
      </c>
      <c r="L4">
        <f t="shared" ref="L4:L44" si="8">C4*(360/1440)^(1/3)</f>
        <v>35.057303213324843</v>
      </c>
      <c r="M4">
        <f t="shared" si="4"/>
        <v>44.169434271015149</v>
      </c>
      <c r="N4">
        <f t="shared" si="5"/>
        <v>55.65</v>
      </c>
    </row>
    <row r="5" spans="1:14" x14ac:dyDescent="0.3">
      <c r="A5">
        <v>3</v>
      </c>
      <c r="B5">
        <v>1982</v>
      </c>
      <c r="C5">
        <v>54.57</v>
      </c>
      <c r="F5">
        <f t="shared" si="0"/>
        <v>10.411176036022553</v>
      </c>
      <c r="G5">
        <f t="shared" si="6"/>
        <v>13.117259841945881</v>
      </c>
      <c r="H5">
        <f t="shared" si="1"/>
        <v>15.015514164348316</v>
      </c>
      <c r="I5">
        <f t="shared" si="2"/>
        <v>18.918362370657071</v>
      </c>
      <c r="J5">
        <f t="shared" si="3"/>
        <v>23.835642980329911</v>
      </c>
      <c r="K5">
        <f t="shared" si="7"/>
        <v>27.285000000000007</v>
      </c>
      <c r="L5">
        <f t="shared" si="8"/>
        <v>34.376945846381616</v>
      </c>
      <c r="M5">
        <f t="shared" si="4"/>
        <v>43.312237702952324</v>
      </c>
      <c r="N5">
        <f t="shared" si="5"/>
        <v>54.57</v>
      </c>
    </row>
    <row r="6" spans="1:14" x14ac:dyDescent="0.3">
      <c r="A6">
        <v>4</v>
      </c>
      <c r="B6">
        <v>1983</v>
      </c>
      <c r="C6">
        <v>143.84</v>
      </c>
      <c r="F6">
        <f t="shared" si="0"/>
        <v>27.442616108145209</v>
      </c>
      <c r="G6">
        <f t="shared" si="6"/>
        <v>34.575529698836277</v>
      </c>
      <c r="H6">
        <f t="shared" si="1"/>
        <v>39.579101290083592</v>
      </c>
      <c r="I6">
        <f t="shared" si="2"/>
        <v>49.866542851297652</v>
      </c>
      <c r="J6">
        <f t="shared" si="3"/>
        <v>62.827907023834612</v>
      </c>
      <c r="K6">
        <f t="shared" si="7"/>
        <v>71.920000000000016</v>
      </c>
      <c r="L6">
        <f t="shared" si="8"/>
        <v>90.613521908439282</v>
      </c>
      <c r="M6">
        <f t="shared" si="4"/>
        <v>114.16588365755291</v>
      </c>
      <c r="N6">
        <f t="shared" si="5"/>
        <v>143.84</v>
      </c>
    </row>
    <row r="7" spans="1:14" x14ac:dyDescent="0.3">
      <c r="A7">
        <v>5</v>
      </c>
      <c r="B7">
        <v>1984</v>
      </c>
      <c r="C7">
        <v>92.07</v>
      </c>
      <c r="F7">
        <f t="shared" si="0"/>
        <v>17.565640051980875</v>
      </c>
      <c r="G7">
        <f t="shared" si="6"/>
        <v>22.131319656367182</v>
      </c>
      <c r="H7">
        <f t="shared" si="1"/>
        <v>25.334036817144021</v>
      </c>
      <c r="I7">
        <f t="shared" si="2"/>
        <v>31.918886264731469</v>
      </c>
      <c r="J7">
        <f t="shared" si="3"/>
        <v>40.215276694135511</v>
      </c>
      <c r="K7">
        <f t="shared" si="7"/>
        <v>46.035000000000004</v>
      </c>
      <c r="L7">
        <f t="shared" si="8"/>
        <v>58.000465531910486</v>
      </c>
      <c r="M7">
        <f t="shared" si="4"/>
        <v>73.07600742735606</v>
      </c>
      <c r="N7">
        <f t="shared" si="5"/>
        <v>92.07</v>
      </c>
    </row>
    <row r="8" spans="1:14" x14ac:dyDescent="0.3">
      <c r="A8">
        <v>6</v>
      </c>
      <c r="B8">
        <v>1985</v>
      </c>
      <c r="C8">
        <v>79.650000000000006</v>
      </c>
      <c r="F8">
        <f t="shared" si="0"/>
        <v>15.196081569895481</v>
      </c>
      <c r="G8">
        <f t="shared" si="6"/>
        <v>19.145863045830851</v>
      </c>
      <c r="H8">
        <f t="shared" si="1"/>
        <v>21.916542114538085</v>
      </c>
      <c r="I8">
        <f t="shared" si="2"/>
        <v>27.613112751014032</v>
      </c>
      <c r="J8">
        <f t="shared" si="3"/>
        <v>34.790342008123105</v>
      </c>
      <c r="K8">
        <f t="shared" si="7"/>
        <v>39.82500000000001</v>
      </c>
      <c r="L8">
        <f t="shared" si="8"/>
        <v>50.176355812063328</v>
      </c>
      <c r="M8">
        <f t="shared" si="4"/>
        <v>63.218246894633552</v>
      </c>
      <c r="N8">
        <f t="shared" si="5"/>
        <v>79.650000000000006</v>
      </c>
    </row>
    <row r="9" spans="1:14" x14ac:dyDescent="0.3">
      <c r="A9">
        <v>7</v>
      </c>
      <c r="B9">
        <v>1986</v>
      </c>
      <c r="C9">
        <v>75.5</v>
      </c>
      <c r="F9">
        <f t="shared" si="0"/>
        <v>14.404320885462759</v>
      </c>
      <c r="G9">
        <f t="shared" si="6"/>
        <v>18.148307093034891</v>
      </c>
      <c r="H9">
        <f t="shared" si="1"/>
        <v>20.774625607628693</v>
      </c>
      <c r="I9">
        <f t="shared" si="2"/>
        <v>26.174388106736462</v>
      </c>
      <c r="J9">
        <f t="shared" si="3"/>
        <v>32.977662543795283</v>
      </c>
      <c r="K9">
        <f t="shared" si="7"/>
        <v>37.750000000000007</v>
      </c>
      <c r="L9">
        <f t="shared" si="8"/>
        <v>47.562019633531463</v>
      </c>
      <c r="M9">
        <f t="shared" si="4"/>
        <v>59.924389711799535</v>
      </c>
      <c r="N9">
        <f t="shared" si="5"/>
        <v>75.5</v>
      </c>
    </row>
    <row r="10" spans="1:14" x14ac:dyDescent="0.3">
      <c r="A10">
        <v>8</v>
      </c>
      <c r="B10">
        <v>1987</v>
      </c>
      <c r="C10">
        <v>164.86</v>
      </c>
      <c r="F10">
        <f t="shared" si="0"/>
        <v>31.45293167122372</v>
      </c>
      <c r="G10">
        <f t="shared" si="6"/>
        <v>39.6282106934799</v>
      </c>
      <c r="H10">
        <f t="shared" si="1"/>
        <v>45.362977187730685</v>
      </c>
      <c r="I10">
        <f t="shared" si="2"/>
        <v>57.153769844722831</v>
      </c>
      <c r="J10">
        <f t="shared" si="3"/>
        <v>72.009237708213121</v>
      </c>
      <c r="K10">
        <f t="shared" si="7"/>
        <v>82.430000000000021</v>
      </c>
      <c r="L10">
        <f t="shared" si="8"/>
        <v>103.8552921428344</v>
      </c>
      <c r="M10">
        <f t="shared" si="4"/>
        <v>130.8494687137387</v>
      </c>
      <c r="N10">
        <f t="shared" si="5"/>
        <v>164.86</v>
      </c>
    </row>
    <row r="11" spans="1:14" x14ac:dyDescent="0.3">
      <c r="A11">
        <v>9</v>
      </c>
      <c r="B11">
        <v>1988</v>
      </c>
      <c r="C11">
        <v>116.35</v>
      </c>
      <c r="F11">
        <f t="shared" si="0"/>
        <v>22.197917020180025</v>
      </c>
      <c r="G11">
        <f t="shared" si="6"/>
        <v>27.967622917544496</v>
      </c>
      <c r="H11">
        <f t="shared" si="1"/>
        <v>32.014936284074153</v>
      </c>
      <c r="I11">
        <f t="shared" si="2"/>
        <v>40.336292135348174</v>
      </c>
      <c r="J11">
        <f t="shared" si="3"/>
        <v>50.82054353603418</v>
      </c>
      <c r="K11">
        <f t="shared" si="7"/>
        <v>58.175000000000011</v>
      </c>
      <c r="L11">
        <f t="shared" si="8"/>
        <v>73.29590707763424</v>
      </c>
      <c r="M11">
        <f t="shared" si="4"/>
        <v>92.347056198250002</v>
      </c>
      <c r="N11">
        <f t="shared" si="5"/>
        <v>116.35</v>
      </c>
    </row>
    <row r="12" spans="1:14" x14ac:dyDescent="0.3">
      <c r="A12">
        <v>10</v>
      </c>
      <c r="B12">
        <v>1989</v>
      </c>
      <c r="C12">
        <v>183.89</v>
      </c>
      <c r="F12">
        <f t="shared" si="0"/>
        <v>35.083583677188699</v>
      </c>
      <c r="G12">
        <f t="shared" si="6"/>
        <v>44.202545580638223</v>
      </c>
      <c r="H12">
        <f t="shared" si="1"/>
        <v>50.599283483269403</v>
      </c>
      <c r="I12">
        <f t="shared" si="2"/>
        <v>63.751102370169107</v>
      </c>
      <c r="J12">
        <f t="shared" si="3"/>
        <v>80.321355830178987</v>
      </c>
      <c r="K12">
        <f t="shared" si="7"/>
        <v>91.945000000000007</v>
      </c>
      <c r="L12">
        <f t="shared" si="8"/>
        <v>115.8434409325841</v>
      </c>
      <c r="M12">
        <f t="shared" si="4"/>
        <v>145.95358972321611</v>
      </c>
      <c r="N12">
        <f t="shared" si="5"/>
        <v>183.89</v>
      </c>
    </row>
    <row r="13" spans="1:14" x14ac:dyDescent="0.3">
      <c r="A13">
        <v>11</v>
      </c>
      <c r="B13">
        <v>1990</v>
      </c>
      <c r="C13">
        <v>56.52</v>
      </c>
      <c r="F13">
        <f t="shared" si="0"/>
        <v>10.783208164852386</v>
      </c>
      <c r="G13">
        <f t="shared" si="6"/>
        <v>13.58599095229579</v>
      </c>
      <c r="H13">
        <f t="shared" si="1"/>
        <v>15.552077342293693</v>
      </c>
      <c r="I13">
        <f t="shared" si="2"/>
        <v>19.594389613148941</v>
      </c>
      <c r="J13">
        <f t="shared" si="3"/>
        <v>24.687383933447805</v>
      </c>
      <c r="K13">
        <f t="shared" si="7"/>
        <v>28.260000000000009</v>
      </c>
      <c r="L13">
        <f t="shared" si="8"/>
        <v>35.605368870029118</v>
      </c>
      <c r="M13">
        <f t="shared" si="4"/>
        <v>44.859953728621321</v>
      </c>
      <c r="N13">
        <f t="shared" si="5"/>
        <v>56.52</v>
      </c>
    </row>
    <row r="14" spans="1:14" x14ac:dyDescent="0.3">
      <c r="A14">
        <v>12</v>
      </c>
      <c r="B14">
        <v>1991</v>
      </c>
      <c r="C14">
        <v>61.39</v>
      </c>
      <c r="F14">
        <f t="shared" si="0"/>
        <v>11.712334558391507</v>
      </c>
      <c r="G14">
        <f t="shared" si="6"/>
        <v>14.756616853528636</v>
      </c>
      <c r="H14">
        <f t="shared" si="1"/>
        <v>16.89210948413676</v>
      </c>
      <c r="I14">
        <f t="shared" si="2"/>
        <v>21.282724316192734</v>
      </c>
      <c r="J14">
        <f t="shared" si="3"/>
        <v>26.814552365080694</v>
      </c>
      <c r="K14">
        <f t="shared" si="7"/>
        <v>30.695000000000007</v>
      </c>
      <c r="L14">
        <f t="shared" si="8"/>
        <v>38.673276626523133</v>
      </c>
      <c r="M14">
        <f t="shared" si="4"/>
        <v>48.725275290163886</v>
      </c>
      <c r="N14">
        <f t="shared" si="5"/>
        <v>61.39</v>
      </c>
    </row>
    <row r="15" spans="1:14" x14ac:dyDescent="0.3">
      <c r="A15">
        <v>13</v>
      </c>
      <c r="B15">
        <v>1992</v>
      </c>
      <c r="C15">
        <v>73.25</v>
      </c>
      <c r="F15">
        <f t="shared" si="0"/>
        <v>13.975053044505261</v>
      </c>
      <c r="G15">
        <f t="shared" si="6"/>
        <v>17.607463504169612</v>
      </c>
      <c r="H15">
        <f t="shared" si="1"/>
        <v>20.15551424846095</v>
      </c>
      <c r="I15">
        <f t="shared" si="2"/>
        <v>25.394356673091998</v>
      </c>
      <c r="J15">
        <f t="shared" si="3"/>
        <v>31.994884520966945</v>
      </c>
      <c r="K15">
        <f t="shared" si="7"/>
        <v>36.625000000000007</v>
      </c>
      <c r="L15">
        <f t="shared" si="8"/>
        <v>46.14460845239973</v>
      </c>
      <c r="M15">
        <f t="shared" si="4"/>
        <v>58.138563528335311</v>
      </c>
      <c r="N15">
        <f t="shared" si="5"/>
        <v>73.25</v>
      </c>
    </row>
    <row r="16" spans="1:14" x14ac:dyDescent="0.3">
      <c r="A16">
        <v>14</v>
      </c>
      <c r="B16">
        <v>1993</v>
      </c>
      <c r="C16">
        <v>137.05000000000001</v>
      </c>
      <c r="F16">
        <f t="shared" si="0"/>
        <v>26.147181156989024</v>
      </c>
      <c r="G16">
        <f t="shared" si="6"/>
        <v>32.943383935105061</v>
      </c>
      <c r="H16">
        <f t="shared" si="1"/>
        <v>37.710760788417389</v>
      </c>
      <c r="I16">
        <f t="shared" si="2"/>
        <v>47.512581324877253</v>
      </c>
      <c r="J16">
        <f t="shared" si="3"/>
        <v>59.862101346054878</v>
      </c>
      <c r="K16">
        <f t="shared" si="7"/>
        <v>68.52500000000002</v>
      </c>
      <c r="L16">
        <f t="shared" si="8"/>
        <v>86.336089944046194</v>
      </c>
      <c r="M16">
        <f t="shared" si="4"/>
        <v>108.77665708612089</v>
      </c>
      <c r="N16">
        <f t="shared" si="5"/>
        <v>137.05000000000001</v>
      </c>
    </row>
    <row r="17" spans="1:14" x14ac:dyDescent="0.3">
      <c r="A17">
        <v>15</v>
      </c>
      <c r="B17">
        <v>1994</v>
      </c>
      <c r="C17">
        <v>76.489999999999995</v>
      </c>
      <c r="F17">
        <f t="shared" si="0"/>
        <v>14.593198735484059</v>
      </c>
      <c r="G17">
        <f t="shared" si="6"/>
        <v>18.386278272135613</v>
      </c>
      <c r="H17">
        <f t="shared" si="1"/>
        <v>21.0470346056625</v>
      </c>
      <c r="I17">
        <f t="shared" si="2"/>
        <v>26.517601937540025</v>
      </c>
      <c r="J17">
        <f t="shared" si="3"/>
        <v>33.410084873839743</v>
      </c>
      <c r="K17">
        <f t="shared" si="7"/>
        <v>38.245000000000005</v>
      </c>
      <c r="L17">
        <f t="shared" si="8"/>
        <v>48.185680553229425</v>
      </c>
      <c r="M17">
        <f t="shared" si="4"/>
        <v>60.710153232523787</v>
      </c>
      <c r="N17">
        <f t="shared" si="5"/>
        <v>76.489999999999995</v>
      </c>
    </row>
    <row r="18" spans="1:14" x14ac:dyDescent="0.3">
      <c r="A18">
        <v>16</v>
      </c>
      <c r="B18">
        <v>1995</v>
      </c>
      <c r="C18">
        <v>101.47</v>
      </c>
      <c r="F18">
        <f t="shared" si="0"/>
        <v>19.359025698647763</v>
      </c>
      <c r="G18">
        <f t="shared" si="6"/>
        <v>24.390843983182123</v>
      </c>
      <c r="H18">
        <f t="shared" si="1"/>
        <v>27.920546495444814</v>
      </c>
      <c r="I18">
        <f t="shared" si="2"/>
        <v>35.177684254179454</v>
      </c>
      <c r="J18">
        <f t="shared" si="3"/>
        <v>44.32110487839612</v>
      </c>
      <c r="K18">
        <f t="shared" si="7"/>
        <v>50.735000000000014</v>
      </c>
      <c r="L18">
        <f t="shared" si="8"/>
        <v>63.922094466416389</v>
      </c>
      <c r="M18">
        <f t="shared" si="4"/>
        <v>80.536792371606609</v>
      </c>
      <c r="N18">
        <f t="shared" si="5"/>
        <v>101.47</v>
      </c>
    </row>
    <row r="19" spans="1:14" x14ac:dyDescent="0.3">
      <c r="A19">
        <v>17</v>
      </c>
      <c r="B19">
        <v>1996</v>
      </c>
      <c r="C19">
        <v>88.15</v>
      </c>
      <c r="F19">
        <f t="shared" si="0"/>
        <v>16.817760080179369</v>
      </c>
      <c r="G19">
        <f t="shared" si="6"/>
        <v>21.189049937099679</v>
      </c>
      <c r="H19">
        <f t="shared" si="1"/>
        <v>24.255407249171782</v>
      </c>
      <c r="I19">
        <f t="shared" si="2"/>
        <v>30.559898167004228</v>
      </c>
      <c r="J19">
        <f t="shared" si="3"/>
        <v>38.503058983252373</v>
      </c>
      <c r="K19">
        <f t="shared" si="7"/>
        <v>44.07500000000001</v>
      </c>
      <c r="L19">
        <f t="shared" si="8"/>
        <v>55.531020274116543</v>
      </c>
      <c r="M19">
        <f t="shared" si="4"/>
        <v>69.964701365498399</v>
      </c>
      <c r="N19">
        <f t="shared" si="5"/>
        <v>88.15</v>
      </c>
    </row>
    <row r="20" spans="1:14" x14ac:dyDescent="0.3">
      <c r="A20">
        <v>18</v>
      </c>
      <c r="B20">
        <v>1997</v>
      </c>
      <c r="C20">
        <v>123.7</v>
      </c>
      <c r="F20">
        <f t="shared" si="0"/>
        <v>23.600191967307861</v>
      </c>
      <c r="G20">
        <f t="shared" si="6"/>
        <v>29.734378641171073</v>
      </c>
      <c r="H20">
        <f t="shared" si="1"/>
        <v>34.037366724022114</v>
      </c>
      <c r="I20">
        <f t="shared" si="2"/>
        <v>42.884394818586763</v>
      </c>
      <c r="J20">
        <f t="shared" si="3"/>
        <v>54.030951743940079</v>
      </c>
      <c r="K20">
        <f t="shared" si="7"/>
        <v>61.850000000000016</v>
      </c>
      <c r="L20">
        <f t="shared" si="8"/>
        <v>77.926116935997911</v>
      </c>
      <c r="M20">
        <f t="shared" si="4"/>
        <v>98.180755064233153</v>
      </c>
      <c r="N20">
        <f t="shared" si="5"/>
        <v>123.7</v>
      </c>
    </row>
    <row r="21" spans="1:14" x14ac:dyDescent="0.3">
      <c r="A21">
        <v>19</v>
      </c>
      <c r="B21">
        <v>1998</v>
      </c>
      <c r="C21">
        <v>81.39</v>
      </c>
      <c r="F21">
        <f t="shared" si="0"/>
        <v>15.528048700235948</v>
      </c>
      <c r="G21">
        <f t="shared" si="6"/>
        <v>19.564115421219995</v>
      </c>
      <c r="H21">
        <f t="shared" si="1"/>
        <v>22.395321565627807</v>
      </c>
      <c r="I21">
        <f t="shared" si="2"/>
        <v>28.216337059699082</v>
      </c>
      <c r="J21">
        <f t="shared" si="3"/>
        <v>35.550357012443683</v>
      </c>
      <c r="K21">
        <f t="shared" si="7"/>
        <v>40.695000000000007</v>
      </c>
      <c r="L21">
        <f t="shared" si="8"/>
        <v>51.272487125471862</v>
      </c>
      <c r="M21">
        <f t="shared" si="4"/>
        <v>64.599285809845881</v>
      </c>
      <c r="N21">
        <f t="shared" si="5"/>
        <v>81.39</v>
      </c>
    </row>
    <row r="22" spans="1:14" x14ac:dyDescent="0.3">
      <c r="A22">
        <v>20</v>
      </c>
      <c r="B22">
        <v>1999</v>
      </c>
      <c r="C22">
        <v>198.82</v>
      </c>
      <c r="F22">
        <f t="shared" si="0"/>
        <v>37.932014284075571</v>
      </c>
      <c r="G22">
        <f t="shared" si="6"/>
        <v>47.791343261419826</v>
      </c>
      <c r="H22">
        <f t="shared" si="1"/>
        <v>54.707431302102471</v>
      </c>
      <c r="I22">
        <f t="shared" si="2"/>
        <v>68.927044283196594</v>
      </c>
      <c r="J22">
        <f t="shared" si="3"/>
        <v>86.842633999435463</v>
      </c>
      <c r="K22">
        <f t="shared" si="7"/>
        <v>99.410000000000025</v>
      </c>
      <c r="L22">
        <f t="shared" si="8"/>
        <v>125.24875157004934</v>
      </c>
      <c r="M22">
        <f t="shared" si="4"/>
        <v>157.80353857615873</v>
      </c>
      <c r="N22">
        <f t="shared" si="5"/>
        <v>198.82</v>
      </c>
    </row>
    <row r="23" spans="1:14" x14ac:dyDescent="0.3">
      <c r="A23">
        <v>21</v>
      </c>
      <c r="B23">
        <v>2000</v>
      </c>
      <c r="C23">
        <v>265.95</v>
      </c>
      <c r="F23">
        <f t="shared" si="0"/>
        <v>50.739458801176433</v>
      </c>
      <c r="G23">
        <f t="shared" si="6"/>
        <v>63.927712203875878</v>
      </c>
      <c r="H23">
        <f t="shared" si="1"/>
        <v>73.178962653627167</v>
      </c>
      <c r="I23">
        <f t="shared" si="2"/>
        <v>92.19971545677565</v>
      </c>
      <c r="J23">
        <f t="shared" si="3"/>
        <v>116.16436229830933</v>
      </c>
      <c r="K23">
        <f t="shared" si="7"/>
        <v>132.97500000000002</v>
      </c>
      <c r="L23">
        <f t="shared" si="8"/>
        <v>167.53800160977076</v>
      </c>
      <c r="M23">
        <f t="shared" si="4"/>
        <v>211.08465488547134</v>
      </c>
      <c r="N23">
        <f t="shared" si="5"/>
        <v>265.95</v>
      </c>
    </row>
    <row r="24" spans="1:14" x14ac:dyDescent="0.3">
      <c r="A24">
        <v>22</v>
      </c>
      <c r="B24">
        <v>2001</v>
      </c>
      <c r="C24">
        <v>61.08</v>
      </c>
      <c r="F24">
        <f t="shared" si="0"/>
        <v>11.653190989192918</v>
      </c>
      <c r="G24">
        <f t="shared" si="6"/>
        <v>14.682100625729419</v>
      </c>
      <c r="H24">
        <f t="shared" si="1"/>
        <v>16.80680969687365</v>
      </c>
      <c r="I24">
        <f t="shared" si="2"/>
        <v>21.175253318668386</v>
      </c>
      <c r="J24">
        <f t="shared" si="3"/>
        <v>26.679147393046566</v>
      </c>
      <c r="K24">
        <f t="shared" si="7"/>
        <v>30.540000000000006</v>
      </c>
      <c r="L24">
        <f t="shared" si="8"/>
        <v>38.477988863789427</v>
      </c>
      <c r="M24">
        <f t="shared" si="4"/>
        <v>48.479228127108811</v>
      </c>
      <c r="N24">
        <f t="shared" si="5"/>
        <v>61.08</v>
      </c>
    </row>
    <row r="25" spans="1:14" x14ac:dyDescent="0.3">
      <c r="A25">
        <v>23</v>
      </c>
      <c r="B25">
        <v>2002</v>
      </c>
      <c r="C25">
        <v>68.430000000000007</v>
      </c>
      <c r="F25">
        <f t="shared" si="0"/>
        <v>13.055465936320751</v>
      </c>
      <c r="G25">
        <f t="shared" si="6"/>
        <v>16.448856349355996</v>
      </c>
      <c r="H25">
        <f t="shared" si="1"/>
        <v>18.82924013682161</v>
      </c>
      <c r="I25">
        <f t="shared" si="2"/>
        <v>23.723356001906971</v>
      </c>
      <c r="J25">
        <f t="shared" si="3"/>
        <v>29.889555600952466</v>
      </c>
      <c r="K25">
        <f t="shared" si="7"/>
        <v>34.215000000000011</v>
      </c>
      <c r="L25">
        <f t="shared" si="8"/>
        <v>43.108198722153091</v>
      </c>
      <c r="M25">
        <f t="shared" si="4"/>
        <v>54.312926993091956</v>
      </c>
      <c r="N25">
        <f t="shared" si="5"/>
        <v>68.430000000000007</v>
      </c>
    </row>
    <row r="26" spans="1:14" x14ac:dyDescent="0.3">
      <c r="A26">
        <v>24</v>
      </c>
      <c r="B26">
        <v>2003</v>
      </c>
      <c r="C26">
        <v>54.91</v>
      </c>
      <c r="F26">
        <f t="shared" si="0"/>
        <v>10.476043176433908</v>
      </c>
      <c r="G26">
        <f t="shared" si="6"/>
        <v>13.198987317596632</v>
      </c>
      <c r="H26">
        <f t="shared" si="1"/>
        <v>15.109068769733662</v>
      </c>
      <c r="I26">
        <f t="shared" si="2"/>
        <v>19.036233787296677</v>
      </c>
      <c r="J26">
        <f t="shared" si="3"/>
        <v>23.984151659335083</v>
      </c>
      <c r="K26">
        <f t="shared" si="7"/>
        <v>27.455000000000005</v>
      </c>
      <c r="L26">
        <f t="shared" si="8"/>
        <v>34.591132424863744</v>
      </c>
      <c r="M26">
        <f t="shared" si="4"/>
        <v>43.58209588178692</v>
      </c>
      <c r="N26">
        <f t="shared" si="5"/>
        <v>54.91</v>
      </c>
    </row>
    <row r="27" spans="1:14" x14ac:dyDescent="0.3">
      <c r="A27">
        <v>25</v>
      </c>
      <c r="B27">
        <v>2004</v>
      </c>
      <c r="C27">
        <v>129.6</v>
      </c>
      <c r="F27">
        <f t="shared" si="0"/>
        <v>24.725827639151966</v>
      </c>
      <c r="G27">
        <f t="shared" si="6"/>
        <v>31.152590718640024</v>
      </c>
      <c r="H27">
        <f t="shared" si="1"/>
        <v>35.660814288061964</v>
      </c>
      <c r="I27">
        <f t="shared" si="2"/>
        <v>44.929810577921131</v>
      </c>
      <c r="J27">
        <f t="shared" si="3"/>
        <v>56.608014114912159</v>
      </c>
      <c r="K27">
        <f t="shared" si="7"/>
        <v>64.800000000000011</v>
      </c>
      <c r="L27">
        <f t="shared" si="8"/>
        <v>81.642884033187784</v>
      </c>
      <c r="M27">
        <f t="shared" si="4"/>
        <v>102.86358816753933</v>
      </c>
      <c r="N27">
        <f t="shared" si="5"/>
        <v>129.6</v>
      </c>
    </row>
    <row r="28" spans="1:14" x14ac:dyDescent="0.3">
      <c r="A28">
        <v>26</v>
      </c>
      <c r="B28">
        <v>2005</v>
      </c>
      <c r="C28">
        <v>105.92</v>
      </c>
      <c r="F28">
        <f t="shared" si="0"/>
        <v>20.208022095208154</v>
      </c>
      <c r="G28">
        <f t="shared" si="6"/>
        <v>25.460512414493451</v>
      </c>
      <c r="H28">
        <f t="shared" si="1"/>
        <v>29.145011183576571</v>
      </c>
      <c r="I28">
        <f t="shared" si="2"/>
        <v>36.720413089609615</v>
      </c>
      <c r="J28">
        <f t="shared" si="3"/>
        <v>46.264821412434387</v>
      </c>
      <c r="K28">
        <f t="shared" si="7"/>
        <v>52.960000000000015</v>
      </c>
      <c r="L28">
        <f t="shared" si="8"/>
        <v>66.725418802432486</v>
      </c>
      <c r="M28">
        <f t="shared" si="4"/>
        <v>84.068759712235845</v>
      </c>
      <c r="N28">
        <f t="shared" si="5"/>
        <v>105.92</v>
      </c>
    </row>
    <row r="29" spans="1:14" x14ac:dyDescent="0.3">
      <c r="A29">
        <v>27</v>
      </c>
      <c r="B29">
        <v>2006</v>
      </c>
      <c r="C29">
        <v>104.19</v>
      </c>
      <c r="F29">
        <f t="shared" si="0"/>
        <v>19.877962821938606</v>
      </c>
      <c r="G29">
        <f t="shared" si="6"/>
        <v>25.044663788388149</v>
      </c>
      <c r="H29">
        <f t="shared" si="1"/>
        <v>28.668983338527596</v>
      </c>
      <c r="I29">
        <f t="shared" si="2"/>
        <v>36.120655587296319</v>
      </c>
      <c r="J29">
        <f t="shared" si="3"/>
        <v>45.509174310437487</v>
      </c>
      <c r="K29">
        <f t="shared" si="7"/>
        <v>52.095000000000013</v>
      </c>
      <c r="L29">
        <f t="shared" si="8"/>
        <v>65.635587094273419</v>
      </c>
      <c r="M29">
        <f t="shared" si="4"/>
        <v>82.69565780228335</v>
      </c>
      <c r="N29">
        <f t="shared" si="5"/>
        <v>104.19</v>
      </c>
    </row>
    <row r="30" spans="1:14" x14ac:dyDescent="0.3">
      <c r="A30">
        <v>28</v>
      </c>
      <c r="B30">
        <v>2007</v>
      </c>
      <c r="C30">
        <v>97.82</v>
      </c>
      <c r="F30">
        <f t="shared" si="0"/>
        <v>18.662657867761151</v>
      </c>
      <c r="G30">
        <f t="shared" si="6"/>
        <v>23.513475494578447</v>
      </c>
      <c r="H30">
        <f t="shared" si="1"/>
        <v>26.916210290572696</v>
      </c>
      <c r="I30">
        <f t="shared" si="2"/>
        <v>33.912299928489546</v>
      </c>
      <c r="J30">
        <f t="shared" si="3"/>
        <v>42.726820530252368</v>
      </c>
      <c r="K30">
        <f t="shared" si="7"/>
        <v>48.910000000000011</v>
      </c>
      <c r="L30">
        <f t="shared" si="8"/>
        <v>61.622738550358243</v>
      </c>
      <c r="M30">
        <f t="shared" si="4"/>
        <v>77.639785451764638</v>
      </c>
      <c r="N30">
        <f t="shared" si="5"/>
        <v>97.82</v>
      </c>
    </row>
    <row r="31" spans="1:14" x14ac:dyDescent="0.3">
      <c r="A31">
        <v>29</v>
      </c>
      <c r="B31">
        <v>2008</v>
      </c>
      <c r="C31">
        <v>68.599999999999994</v>
      </c>
      <c r="F31">
        <f t="shared" si="0"/>
        <v>13.087899506526426</v>
      </c>
      <c r="G31">
        <f t="shared" si="6"/>
        <v>16.489720087181368</v>
      </c>
      <c r="H31">
        <f t="shared" si="1"/>
        <v>18.876017439514282</v>
      </c>
      <c r="I31">
        <f t="shared" si="2"/>
        <v>23.782291710226772</v>
      </c>
      <c r="J31">
        <f t="shared" si="3"/>
        <v>29.963809940455047</v>
      </c>
      <c r="K31">
        <f t="shared" si="7"/>
        <v>34.300000000000004</v>
      </c>
      <c r="L31">
        <f t="shared" si="8"/>
        <v>43.215292011394148</v>
      </c>
      <c r="M31">
        <f t="shared" si="4"/>
        <v>54.44785608250924</v>
      </c>
      <c r="N31">
        <f t="shared" si="5"/>
        <v>68.599999999999994</v>
      </c>
    </row>
    <row r="32" spans="1:14" x14ac:dyDescent="0.3">
      <c r="A32">
        <v>30</v>
      </c>
      <c r="B32">
        <v>2009</v>
      </c>
      <c r="C32">
        <v>93.93</v>
      </c>
      <c r="F32">
        <f t="shared" si="0"/>
        <v>17.920501467172411</v>
      </c>
      <c r="G32">
        <f t="shared" si="6"/>
        <v>22.578417023162483</v>
      </c>
      <c r="H32">
        <f t="shared" si="1"/>
        <v>25.845835540722693</v>
      </c>
      <c r="I32">
        <f t="shared" si="2"/>
        <v>32.563712249877561</v>
      </c>
      <c r="J32">
        <f t="shared" si="3"/>
        <v>41.027706526340275</v>
      </c>
      <c r="K32">
        <f t="shared" si="7"/>
        <v>46.965000000000011</v>
      </c>
      <c r="L32">
        <f t="shared" si="8"/>
        <v>59.172192108312721</v>
      </c>
      <c r="M32">
        <f t="shared" si="4"/>
        <v>74.552290405686506</v>
      </c>
      <c r="N32">
        <f t="shared" si="5"/>
        <v>93.93</v>
      </c>
    </row>
    <row r="33" spans="1:24" x14ac:dyDescent="0.3">
      <c r="A33">
        <v>31</v>
      </c>
      <c r="B33">
        <v>2010</v>
      </c>
      <c r="C33">
        <v>75.5</v>
      </c>
      <c r="F33">
        <f t="shared" si="0"/>
        <v>14.404320885462759</v>
      </c>
      <c r="G33">
        <f t="shared" si="6"/>
        <v>18.148307093034891</v>
      </c>
      <c r="H33">
        <f t="shared" si="1"/>
        <v>20.774625607628693</v>
      </c>
      <c r="I33">
        <f t="shared" si="2"/>
        <v>26.174388106736462</v>
      </c>
      <c r="J33">
        <f t="shared" si="3"/>
        <v>32.977662543795283</v>
      </c>
      <c r="K33">
        <f t="shared" si="7"/>
        <v>37.750000000000007</v>
      </c>
      <c r="L33">
        <f t="shared" si="8"/>
        <v>47.562019633531463</v>
      </c>
      <c r="M33">
        <f t="shared" si="4"/>
        <v>59.924389711799535</v>
      </c>
      <c r="N33">
        <f t="shared" si="5"/>
        <v>75.5</v>
      </c>
    </row>
    <row r="34" spans="1:24" x14ac:dyDescent="0.3">
      <c r="A34">
        <v>32</v>
      </c>
      <c r="B34">
        <v>2011</v>
      </c>
      <c r="C34">
        <v>22.71</v>
      </c>
      <c r="F34">
        <f t="shared" si="0"/>
        <v>4.3327434080643616</v>
      </c>
      <c r="G34">
        <f t="shared" si="6"/>
        <v>5.4589146236135413</v>
      </c>
      <c r="H34">
        <f t="shared" si="1"/>
        <v>6.2488973185330812</v>
      </c>
      <c r="I34">
        <f t="shared" si="2"/>
        <v>7.8731172702514582</v>
      </c>
      <c r="J34">
        <f t="shared" si="3"/>
        <v>9.9195061770806738</v>
      </c>
      <c r="K34">
        <f t="shared" si="7"/>
        <v>11.355000000000002</v>
      </c>
      <c r="L34">
        <f t="shared" si="8"/>
        <v>14.306403521556286</v>
      </c>
      <c r="M34">
        <f t="shared" si="4"/>
        <v>18.024938945098906</v>
      </c>
      <c r="N34">
        <f t="shared" si="5"/>
        <v>22.71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29.61</v>
      </c>
      <c r="F35">
        <f t="shared" si="0"/>
        <v>5.6491647870006929</v>
      </c>
      <c r="G35">
        <f t="shared" si="6"/>
        <v>7.1175016294670606</v>
      </c>
      <c r="H35">
        <f t="shared" si="1"/>
        <v>8.147505486647491</v>
      </c>
      <c r="I35">
        <f t="shared" si="2"/>
        <v>10.265213666761147</v>
      </c>
      <c r="J35">
        <f t="shared" si="3"/>
        <v>12.933358780420903</v>
      </c>
      <c r="K35">
        <f t="shared" si="7"/>
        <v>14.805000000000003</v>
      </c>
      <c r="L35">
        <f t="shared" si="8"/>
        <v>18.653131143693596</v>
      </c>
      <c r="M35">
        <f t="shared" si="4"/>
        <v>23.501472574389194</v>
      </c>
      <c r="N35">
        <f t="shared" si="5"/>
        <v>29.61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97.18</v>
      </c>
      <c r="F36">
        <f t="shared" si="0"/>
        <v>18.540555015222132</v>
      </c>
      <c r="G36">
        <f t="shared" si="6"/>
        <v>23.359635540412327</v>
      </c>
      <c r="H36">
        <f t="shared" si="1"/>
        <v>26.740107503964989</v>
      </c>
      <c r="I36">
        <f t="shared" si="2"/>
        <v>33.690424320697346</v>
      </c>
      <c r="J36">
        <f t="shared" si="3"/>
        <v>42.447274781536763</v>
      </c>
      <c r="K36">
        <f t="shared" si="7"/>
        <v>48.590000000000018</v>
      </c>
      <c r="L36">
        <f t="shared" si="8"/>
        <v>61.21956381439189</v>
      </c>
      <c r="M36">
        <f t="shared" si="4"/>
        <v>77.131817115134822</v>
      </c>
      <c r="N36">
        <f t="shared" si="5"/>
        <v>97.18</v>
      </c>
    </row>
    <row r="37" spans="1:24" x14ac:dyDescent="0.3">
      <c r="A37">
        <v>35</v>
      </c>
      <c r="B37">
        <v>2014</v>
      </c>
      <c r="C37">
        <v>121.44</v>
      </c>
      <c r="F37">
        <f t="shared" si="0"/>
        <v>23.169016269279435</v>
      </c>
      <c r="G37">
        <f t="shared" si="6"/>
        <v>29.191131303021947</v>
      </c>
      <c r="H37">
        <f t="shared" si="1"/>
        <v>33.415503758813621</v>
      </c>
      <c r="I37">
        <f t="shared" si="2"/>
        <v>42.100896578570541</v>
      </c>
      <c r="J37">
        <f t="shared" si="3"/>
        <v>53.043805818788066</v>
      </c>
      <c r="K37">
        <f t="shared" si="7"/>
        <v>60.720000000000013</v>
      </c>
      <c r="L37">
        <f t="shared" si="8"/>
        <v>76.502406149616704</v>
      </c>
      <c r="M37">
        <f t="shared" si="4"/>
        <v>96.386991875509082</v>
      </c>
      <c r="N37">
        <f t="shared" si="5"/>
        <v>121.44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203.76</v>
      </c>
      <c r="F38">
        <f t="shared" si="0"/>
        <v>38.874495677111149</v>
      </c>
      <c r="G38">
        <f t="shared" si="6"/>
        <v>48.978795407639595</v>
      </c>
      <c r="H38">
        <f t="shared" si="1"/>
        <v>56.066724686230756</v>
      </c>
      <c r="I38">
        <f t="shared" si="2"/>
        <v>70.639646630842662</v>
      </c>
      <c r="J38">
        <f t="shared" si="3"/>
        <v>89.000377747334113</v>
      </c>
      <c r="K38">
        <f t="shared" si="7"/>
        <v>101.88000000000002</v>
      </c>
      <c r="L38">
        <f t="shared" si="8"/>
        <v>128.36075656328967</v>
      </c>
      <c r="M38">
        <f t="shared" si="4"/>
        <v>161.72441917452016</v>
      </c>
      <c r="N38">
        <f t="shared" si="5"/>
        <v>203.76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73.45</v>
      </c>
      <c r="F39">
        <f t="shared" si="0"/>
        <v>14.013210185923706</v>
      </c>
      <c r="G39">
        <f t="shared" si="6"/>
        <v>17.655538489846528</v>
      </c>
      <c r="H39">
        <f t="shared" si="1"/>
        <v>20.21054636927586</v>
      </c>
      <c r="I39">
        <f t="shared" si="2"/>
        <v>25.463692800527063</v>
      </c>
      <c r="J39">
        <f t="shared" si="3"/>
        <v>32.082242567440574</v>
      </c>
      <c r="K39">
        <f t="shared" si="7"/>
        <v>36.725000000000009</v>
      </c>
      <c r="L39">
        <f t="shared" si="8"/>
        <v>46.270600557389223</v>
      </c>
      <c r="M39">
        <f t="shared" si="4"/>
        <v>58.297303633532131</v>
      </c>
      <c r="N39">
        <f t="shared" si="5"/>
        <v>73.45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84.1</v>
      </c>
      <c r="F40">
        <f t="shared" si="0"/>
        <v>16.045077966455867</v>
      </c>
      <c r="G40">
        <f t="shared" si="6"/>
        <v>20.215531477142175</v>
      </c>
      <c r="H40">
        <f t="shared" si="1"/>
        <v>23.141006802669843</v>
      </c>
      <c r="I40">
        <f t="shared" si="2"/>
        <v>29.15584158644419</v>
      </c>
      <c r="J40">
        <f t="shared" si="3"/>
        <v>36.734058542161364</v>
      </c>
      <c r="K40">
        <f t="shared" si="7"/>
        <v>42.050000000000004</v>
      </c>
      <c r="L40">
        <f t="shared" si="8"/>
        <v>52.979680148079417</v>
      </c>
      <c r="M40">
        <f t="shared" si="4"/>
        <v>66.750214235262789</v>
      </c>
      <c r="N40">
        <f t="shared" si="5"/>
        <v>84.1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38.53</v>
      </c>
      <c r="F41">
        <f t="shared" si="0"/>
        <v>7.350973294263313</v>
      </c>
      <c r="G41">
        <f t="shared" si="6"/>
        <v>9.2616459906574082</v>
      </c>
      <c r="H41">
        <f t="shared" si="1"/>
        <v>10.601938074992498</v>
      </c>
      <c r="I41">
        <f t="shared" si="2"/>
        <v>13.35760495036498</v>
      </c>
      <c r="J41">
        <f t="shared" si="3"/>
        <v>16.829527653144797</v>
      </c>
      <c r="K41">
        <f t="shared" si="7"/>
        <v>19.265000000000004</v>
      </c>
      <c r="L41">
        <f t="shared" si="8"/>
        <v>24.272379026224733</v>
      </c>
      <c r="M41">
        <f t="shared" si="4"/>
        <v>30.581281266167366</v>
      </c>
      <c r="N41">
        <f t="shared" si="5"/>
        <v>38.53</v>
      </c>
    </row>
    <row r="42" spans="1:24" x14ac:dyDescent="0.3">
      <c r="A42">
        <v>40</v>
      </c>
      <c r="B42">
        <v>2019</v>
      </c>
      <c r="C42">
        <v>76.040000000000006</v>
      </c>
      <c r="F42">
        <f t="shared" si="0"/>
        <v>14.507345167292561</v>
      </c>
      <c r="G42">
        <f t="shared" si="6"/>
        <v>18.278109554362558</v>
      </c>
      <c r="H42">
        <f t="shared" si="1"/>
        <v>20.923212333828953</v>
      </c>
      <c r="I42">
        <f t="shared" si="2"/>
        <v>26.361595650811136</v>
      </c>
      <c r="J42">
        <f t="shared" si="3"/>
        <v>33.213529269274083</v>
      </c>
      <c r="K42">
        <f t="shared" si="7"/>
        <v>38.02000000000001</v>
      </c>
      <c r="L42">
        <f t="shared" si="8"/>
        <v>47.902198317003084</v>
      </c>
      <c r="M42">
        <f t="shared" si="4"/>
        <v>60.352987995830951</v>
      </c>
      <c r="N42">
        <f t="shared" si="5"/>
        <v>76.040000000000006</v>
      </c>
    </row>
    <row r="43" spans="1:24" x14ac:dyDescent="0.3">
      <c r="A43">
        <v>41</v>
      </c>
      <c r="B43">
        <v>2020</v>
      </c>
      <c r="C43">
        <v>95.38</v>
      </c>
      <c r="F43">
        <f t="shared" si="0"/>
        <v>18.197140742456131</v>
      </c>
      <c r="G43">
        <f t="shared" si="6"/>
        <v>22.926960669320103</v>
      </c>
      <c r="H43">
        <f t="shared" si="1"/>
        <v>26.244818416630789</v>
      </c>
      <c r="I43">
        <f t="shared" si="2"/>
        <v>33.066399173781768</v>
      </c>
      <c r="J43">
        <f t="shared" si="3"/>
        <v>41.661052363274088</v>
      </c>
      <c r="K43">
        <f t="shared" si="7"/>
        <v>47.690000000000005</v>
      </c>
      <c r="L43">
        <f t="shared" si="8"/>
        <v>60.085634869486498</v>
      </c>
      <c r="M43">
        <f t="shared" si="4"/>
        <v>75.703156168363435</v>
      </c>
      <c r="N43">
        <f t="shared" si="5"/>
        <v>95.38</v>
      </c>
    </row>
    <row r="44" spans="1:24" x14ac:dyDescent="0.3">
      <c r="A44">
        <v>42</v>
      </c>
      <c r="B44">
        <v>2021</v>
      </c>
      <c r="C44">
        <v>73.72</v>
      </c>
      <c r="F44">
        <f t="shared" si="0"/>
        <v>14.064722326838604</v>
      </c>
      <c r="G44">
        <f t="shared" si="6"/>
        <v>17.72043972051036</v>
      </c>
      <c r="H44">
        <f t="shared" si="1"/>
        <v>20.284839732375989</v>
      </c>
      <c r="I44">
        <f t="shared" si="2"/>
        <v>25.557296572564397</v>
      </c>
      <c r="J44">
        <f t="shared" si="3"/>
        <v>32.200175930179974</v>
      </c>
      <c r="K44">
        <f t="shared" si="7"/>
        <v>36.860000000000007</v>
      </c>
      <c r="L44">
        <f t="shared" si="8"/>
        <v>46.440689899125026</v>
      </c>
      <c r="M44">
        <f t="shared" si="4"/>
        <v>58.511602775547836</v>
      </c>
      <c r="N44">
        <f t="shared" si="5"/>
        <v>73.72</v>
      </c>
    </row>
    <row r="45" spans="1:24" x14ac:dyDescent="0.3">
      <c r="E45" t="s">
        <v>13</v>
      </c>
      <c r="F45" s="3">
        <f t="shared" ref="F45:N45" si="9">AVERAGE(F3:F44)</f>
        <v>18.632359280468176</v>
      </c>
      <c r="G45" s="3">
        <f t="shared" si="9"/>
        <v>23.475301666665946</v>
      </c>
      <c r="H45" s="3">
        <f t="shared" si="9"/>
        <v>26.872512166068471</v>
      </c>
      <c r="I45" s="3">
        <f t="shared" si="9"/>
        <v>33.857243741585748</v>
      </c>
      <c r="J45" s="3">
        <f t="shared" si="9"/>
        <v>42.657454081445337</v>
      </c>
      <c r="K45" s="3">
        <f t="shared" ref="K45:L45" si="10">AVERAGE(K3:K44)</f>
        <v>48.830595238095242</v>
      </c>
      <c r="L45" s="3">
        <f t="shared" si="10"/>
        <v>61.522694819372546</v>
      </c>
      <c r="M45" s="3">
        <f t="shared" si="9"/>
        <v>77.513738249185735</v>
      </c>
      <c r="N45" s="3">
        <f t="shared" si="9"/>
        <v>97.661190476190484</v>
      </c>
    </row>
    <row r="46" spans="1:24" x14ac:dyDescent="0.3">
      <c r="A46" s="1" t="s">
        <v>3</v>
      </c>
      <c r="E46" t="s">
        <v>24</v>
      </c>
      <c r="F46" s="4">
        <f t="shared" ref="F46:N46" si="11">STDEVA(F3:F44)</f>
        <v>9.327406529957134</v>
      </c>
      <c r="G46" s="4">
        <f t="shared" si="11"/>
        <v>11.751795828019906</v>
      </c>
      <c r="H46" s="4">
        <f t="shared" si="11"/>
        <v>13.452448059913211</v>
      </c>
      <c r="I46" s="4">
        <f t="shared" si="11"/>
        <v>16.949022483302098</v>
      </c>
      <c r="J46" s="4">
        <f t="shared" si="11"/>
        <v>21.354430201853798</v>
      </c>
      <c r="K46" s="4">
        <f t="shared" ref="K46:L46" si="12">STDEVA(K3:K44)</f>
        <v>24.444720393673059</v>
      </c>
      <c r="L46" s="4">
        <f t="shared" si="12"/>
        <v>30.798417782783158</v>
      </c>
      <c r="M46" s="4">
        <f t="shared" si="11"/>
        <v>38.803574867985084</v>
      </c>
      <c r="N46" s="4">
        <f t="shared" si="11"/>
        <v>48.889440787346075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18.632359280468176</v>
      </c>
      <c r="F50">
        <v>9.327406529957134</v>
      </c>
      <c r="G50">
        <f>E50+F50*$R$38</f>
        <v>17.181009944830567</v>
      </c>
      <c r="H50">
        <f t="shared" ref="H50:H58" si="13">G50/C50</f>
        <v>103.08399798902362</v>
      </c>
      <c r="I50">
        <f>E50+F50*$S$38</f>
        <v>32.516562305477422</v>
      </c>
      <c r="J50">
        <f t="shared" ref="J50:J58" si="14">I50/C50</f>
        <v>195.09547192342603</v>
      </c>
      <c r="K50">
        <f>E50+F50*$T$38</f>
        <v>40.235133131905258</v>
      </c>
      <c r="L50">
        <f>K50/C50</f>
        <v>241.4059706720181</v>
      </c>
      <c r="M50">
        <f>E50+F50*$U$38</f>
        <v>45.96120990012448</v>
      </c>
      <c r="N50">
        <f>M50/C50</f>
        <v>275.76174416586355</v>
      </c>
      <c r="O50">
        <f>E50+F50*$W$38</f>
        <v>51.645006216314229</v>
      </c>
      <c r="P50">
        <f>O50/C50</f>
        <v>309.86384002108491</v>
      </c>
    </row>
    <row r="51" spans="1:16" x14ac:dyDescent="0.3">
      <c r="C51">
        <f>D51/60</f>
        <v>0.33333333333333331</v>
      </c>
      <c r="D51">
        <v>20</v>
      </c>
      <c r="E51">
        <v>23.475301666665946</v>
      </c>
      <c r="F51">
        <v>11.751795828019906</v>
      </c>
      <c r="G51">
        <f t="shared" ref="G51:G58" si="15">E51+F51*$R$38</f>
        <v>21.64671608794518</v>
      </c>
      <c r="H51">
        <f t="shared" si="13"/>
        <v>64.940148263835539</v>
      </c>
      <c r="I51">
        <f t="shared" ref="I51:I58" si="16">E51+F51*$S$38</f>
        <v>40.968301318889189</v>
      </c>
      <c r="J51">
        <f t="shared" si="14"/>
        <v>122.90490395666757</v>
      </c>
      <c r="K51">
        <f t="shared" ref="K51:K58" si="17">E51+F51*$T$38</f>
        <v>50.693091178210111</v>
      </c>
      <c r="L51">
        <f>K51/C51</f>
        <v>152.07927353463035</v>
      </c>
      <c r="M51">
        <f t="shared" ref="M51:M58" si="18">E51+F51*$U$38</f>
        <v>57.90749583180353</v>
      </c>
      <c r="N51">
        <f>M51/C51</f>
        <v>173.7224874954106</v>
      </c>
      <c r="O51">
        <f t="shared" ref="O51:O58" si="19">E51+F51*$W$38</f>
        <v>65.06863045388593</v>
      </c>
      <c r="P51">
        <f>O51/C51</f>
        <v>195.20589136165779</v>
      </c>
    </row>
    <row r="52" spans="1:16" x14ac:dyDescent="0.3">
      <c r="C52">
        <v>0.5</v>
      </c>
      <c r="D52">
        <v>30</v>
      </c>
      <c r="E52">
        <v>26.872512166068471</v>
      </c>
      <c r="F52">
        <v>13.452448059913211</v>
      </c>
      <c r="G52">
        <f t="shared" si="15"/>
        <v>24.779304210379184</v>
      </c>
      <c r="H52">
        <f t="shared" si="13"/>
        <v>49.558608420758368</v>
      </c>
      <c r="I52">
        <f t="shared" si="16"/>
        <v>46.896998012948899</v>
      </c>
      <c r="J52">
        <f t="shared" si="14"/>
        <v>93.793996025897798</v>
      </c>
      <c r="K52">
        <f t="shared" si="17"/>
        <v>58.029103470751764</v>
      </c>
      <c r="L52">
        <f>K52/C52</f>
        <v>116.05820694150353</v>
      </c>
      <c r="M52">
        <f t="shared" si="18"/>
        <v>66.287535229263185</v>
      </c>
      <c r="N52">
        <f>M52/C52</f>
        <v>132.57507045852637</v>
      </c>
      <c r="O52">
        <f t="shared" si="19"/>
        <v>74.484988024002675</v>
      </c>
      <c r="P52">
        <f>O52/C52</f>
        <v>148.96997604800535</v>
      </c>
    </row>
    <row r="53" spans="1:16" x14ac:dyDescent="0.3">
      <c r="C53">
        <v>1</v>
      </c>
      <c r="D53">
        <v>60</v>
      </c>
      <c r="E53">
        <v>33.857243741585748</v>
      </c>
      <c r="F53">
        <v>16.949022483302098</v>
      </c>
      <c r="G53">
        <f t="shared" si="15"/>
        <v>31.219966976405399</v>
      </c>
      <c r="H53">
        <f t="shared" si="13"/>
        <v>31.219966976405399</v>
      </c>
      <c r="I53">
        <f t="shared" si="16"/>
        <v>59.086514973392362</v>
      </c>
      <c r="J53">
        <f t="shared" si="14"/>
        <v>59.086514973392362</v>
      </c>
      <c r="K53">
        <f t="shared" si="17"/>
        <v>73.1120889693278</v>
      </c>
      <c r="L53">
        <f>K53/C53</f>
        <v>73.1120889693278</v>
      </c>
      <c r="M53">
        <f t="shared" si="18"/>
        <v>83.517060980996661</v>
      </c>
      <c r="N53">
        <f>M53/C53</f>
        <v>83.517060980996661</v>
      </c>
      <c r="O53">
        <f t="shared" si="19"/>
        <v>93.845204312608502</v>
      </c>
      <c r="P53">
        <f>O53/C53</f>
        <v>93.845204312608502</v>
      </c>
    </row>
    <row r="54" spans="1:16" x14ac:dyDescent="0.3">
      <c r="C54">
        <v>2</v>
      </c>
      <c r="D54">
        <v>120</v>
      </c>
      <c r="E54">
        <v>42.657454081445337</v>
      </c>
      <c r="F54">
        <v>21.354430201853798</v>
      </c>
      <c r="G54">
        <f t="shared" si="15"/>
        <v>39.334693570595959</v>
      </c>
      <c r="H54">
        <f t="shared" si="13"/>
        <v>19.66734678529798</v>
      </c>
      <c r="I54">
        <f t="shared" si="16"/>
        <v>74.444343979905653</v>
      </c>
      <c r="J54">
        <f t="shared" si="14"/>
        <v>37.222171989952827</v>
      </c>
      <c r="K54">
        <f t="shared" si="17"/>
        <v>92.115459894242861</v>
      </c>
      <c r="L54">
        <f>K54/C54</f>
        <v>46.05772994712143</v>
      </c>
      <c r="M54">
        <f t="shared" si="18"/>
        <v>105.22490315531147</v>
      </c>
      <c r="N54">
        <f>M54/C54</f>
        <v>52.612451577655733</v>
      </c>
      <c r="O54">
        <f t="shared" si="19"/>
        <v>118.23754834514061</v>
      </c>
      <c r="P54">
        <f>O54/C54</f>
        <v>59.118774172570305</v>
      </c>
    </row>
    <row r="55" spans="1:16" x14ac:dyDescent="0.3">
      <c r="C55">
        <f>D55/60</f>
        <v>3</v>
      </c>
      <c r="D55">
        <v>180</v>
      </c>
      <c r="E55">
        <v>48.830595238095242</v>
      </c>
      <c r="F55">
        <v>24.444720393673059</v>
      </c>
      <c r="G55">
        <f t="shared" si="15"/>
        <v>45.026983956732174</v>
      </c>
      <c r="H55">
        <f t="shared" si="13"/>
        <v>15.008994652244057</v>
      </c>
      <c r="I55">
        <f t="shared" si="16"/>
        <v>85.217500831337389</v>
      </c>
      <c r="J55">
        <f t="shared" si="14"/>
        <v>28.405833610445796</v>
      </c>
      <c r="K55">
        <f t="shared" si="17"/>
        <v>105.44587890029004</v>
      </c>
      <c r="L55">
        <f t="shared" ref="L55:L56" si="20">K55/C55</f>
        <v>35.14862630009668</v>
      </c>
      <c r="M55">
        <f t="shared" si="18"/>
        <v>120.45244531318006</v>
      </c>
      <c r="N55">
        <f t="shared" ref="N55:N56" si="21">M55/C55</f>
        <v>40.150815104393352</v>
      </c>
      <c r="O55">
        <f t="shared" si="19"/>
        <v>135.3482055952706</v>
      </c>
      <c r="P55">
        <f t="shared" ref="P55:P56" si="22">O55/C55</f>
        <v>45.116068531756866</v>
      </c>
    </row>
    <row r="56" spans="1:16" x14ac:dyDescent="0.3">
      <c r="C56">
        <f>D56/60</f>
        <v>6</v>
      </c>
      <c r="D56">
        <v>360</v>
      </c>
      <c r="E56">
        <v>61.522694819372546</v>
      </c>
      <c r="F56">
        <v>30.798417782783158</v>
      </c>
      <c r="G56">
        <f t="shared" si="15"/>
        <v>56.730444900365605</v>
      </c>
      <c r="H56">
        <f t="shared" si="13"/>
        <v>9.4550741500609341</v>
      </c>
      <c r="I56">
        <f t="shared" si="16"/>
        <v>107.36732311683581</v>
      </c>
      <c r="J56">
        <f t="shared" si="14"/>
        <v>17.894553852805966</v>
      </c>
      <c r="K56">
        <f t="shared" si="17"/>
        <v>132.85348245114102</v>
      </c>
      <c r="L56">
        <f t="shared" si="20"/>
        <v>22.14224707519017</v>
      </c>
      <c r="M56">
        <f t="shared" si="18"/>
        <v>151.76057136138655</v>
      </c>
      <c r="N56">
        <f t="shared" si="21"/>
        <v>25.293428560231092</v>
      </c>
      <c r="O56">
        <f t="shared" si="19"/>
        <v>170.5280532949804</v>
      </c>
      <c r="P56">
        <f t="shared" si="22"/>
        <v>28.421342215830066</v>
      </c>
    </row>
    <row r="57" spans="1:16" x14ac:dyDescent="0.3">
      <c r="C57">
        <v>12</v>
      </c>
      <c r="D57">
        <v>720</v>
      </c>
      <c r="E57">
        <v>77.513738249185735</v>
      </c>
      <c r="F57">
        <v>38.803574867985084</v>
      </c>
      <c r="G57">
        <f t="shared" si="15"/>
        <v>71.475881699871891</v>
      </c>
      <c r="H57">
        <f t="shared" si="13"/>
        <v>5.9563234749893246</v>
      </c>
      <c r="I57">
        <f t="shared" si="16"/>
        <v>135.27435046576585</v>
      </c>
      <c r="J57">
        <f t="shared" si="14"/>
        <v>11.27286253881382</v>
      </c>
      <c r="K57">
        <f t="shared" si="17"/>
        <v>167.3848990920317</v>
      </c>
      <c r="L57">
        <f>K57/C57</f>
        <v>13.948741591002642</v>
      </c>
      <c r="M57">
        <f t="shared" si="18"/>
        <v>191.20633840228396</v>
      </c>
      <c r="N57">
        <f>M57/C57</f>
        <v>15.933861533523663</v>
      </c>
      <c r="O57">
        <f t="shared" si="19"/>
        <v>214.85188394394058</v>
      </c>
      <c r="P57">
        <f>O57/C57</f>
        <v>17.904323661995047</v>
      </c>
    </row>
    <row r="58" spans="1:16" x14ac:dyDescent="0.3">
      <c r="C58">
        <v>24</v>
      </c>
      <c r="D58">
        <v>1440</v>
      </c>
      <c r="E58">
        <v>97.661190476190484</v>
      </c>
      <c r="F58">
        <v>48.889440787346075</v>
      </c>
      <c r="G58">
        <f t="shared" si="15"/>
        <v>90.053967913464348</v>
      </c>
      <c r="H58">
        <f t="shared" si="13"/>
        <v>3.7522486630610143</v>
      </c>
      <c r="I58">
        <f t="shared" si="16"/>
        <v>170.43500166267472</v>
      </c>
      <c r="J58">
        <f t="shared" si="14"/>
        <v>7.1014584026114465</v>
      </c>
      <c r="K58">
        <f t="shared" si="17"/>
        <v>210.89175780057997</v>
      </c>
      <c r="L58">
        <f>K58/C58</f>
        <v>8.7871565750241647</v>
      </c>
      <c r="M58">
        <f t="shared" si="18"/>
        <v>240.90489062636001</v>
      </c>
      <c r="N58">
        <f>M58/C58</f>
        <v>10.037703776098335</v>
      </c>
      <c r="O58">
        <f t="shared" si="19"/>
        <v>270.69641119054103</v>
      </c>
      <c r="P58">
        <f>O58/C58</f>
        <v>11.279017132939209</v>
      </c>
    </row>
    <row r="61" spans="1:16" x14ac:dyDescent="0.3">
      <c r="A61" t="s">
        <v>42</v>
      </c>
      <c r="B61" t="s">
        <v>43</v>
      </c>
      <c r="C61" t="s">
        <v>44</v>
      </c>
      <c r="D61" t="s">
        <v>45</v>
      </c>
      <c r="E61" t="s">
        <v>46</v>
      </c>
      <c r="F61" t="s">
        <v>47</v>
      </c>
    </row>
    <row r="62" spans="1:16" x14ac:dyDescent="0.3">
      <c r="A62">
        <v>103.08399798902362</v>
      </c>
      <c r="B62">
        <v>2</v>
      </c>
      <c r="C62">
        <v>0.16667000000000001</v>
      </c>
      <c r="D62">
        <v>25.689</v>
      </c>
      <c r="E62">
        <v>0.28129999999999999</v>
      </c>
      <c r="F62">
        <v>0.66700000000000004</v>
      </c>
    </row>
    <row r="63" spans="1:16" x14ac:dyDescent="0.3">
      <c r="A63">
        <v>64.940148263835539</v>
      </c>
      <c r="B63">
        <v>2</v>
      </c>
      <c r="C63">
        <v>0.33333333333333331</v>
      </c>
      <c r="D63">
        <v>25.689</v>
      </c>
      <c r="E63">
        <v>0.28129999999999999</v>
      </c>
      <c r="F63">
        <v>0.66700000000000004</v>
      </c>
    </row>
    <row r="64" spans="1:16" x14ac:dyDescent="0.3">
      <c r="A64">
        <v>49.558608420758368</v>
      </c>
      <c r="B64">
        <v>2</v>
      </c>
      <c r="C64">
        <v>0.5</v>
      </c>
      <c r="D64">
        <v>25.689</v>
      </c>
      <c r="E64">
        <v>0.28129999999999999</v>
      </c>
      <c r="F64">
        <v>0.66700000000000004</v>
      </c>
    </row>
    <row r="65" spans="1:6" x14ac:dyDescent="0.3">
      <c r="A65">
        <v>31.219966976405399</v>
      </c>
      <c r="B65">
        <v>2</v>
      </c>
      <c r="C65">
        <v>1</v>
      </c>
      <c r="D65">
        <v>25.689</v>
      </c>
      <c r="E65">
        <v>0.28129999999999999</v>
      </c>
      <c r="F65">
        <v>0.66700000000000004</v>
      </c>
    </row>
    <row r="66" spans="1:6" x14ac:dyDescent="0.3">
      <c r="A66">
        <v>19.66734678529798</v>
      </c>
      <c r="B66">
        <v>2</v>
      </c>
      <c r="C66">
        <v>2</v>
      </c>
      <c r="D66">
        <v>25.689</v>
      </c>
      <c r="E66">
        <v>0.28129999999999999</v>
      </c>
      <c r="F66">
        <v>0.66700000000000004</v>
      </c>
    </row>
    <row r="67" spans="1:6" x14ac:dyDescent="0.3">
      <c r="A67">
        <v>15.008994652244057</v>
      </c>
      <c r="B67">
        <v>2</v>
      </c>
      <c r="C67">
        <v>3</v>
      </c>
      <c r="D67">
        <v>25.689</v>
      </c>
      <c r="E67">
        <v>0.28129999999999999</v>
      </c>
      <c r="F67">
        <v>0.66700000000000004</v>
      </c>
    </row>
    <row r="68" spans="1:6" x14ac:dyDescent="0.3">
      <c r="A68">
        <v>9.4550741500609341</v>
      </c>
      <c r="B68">
        <v>2</v>
      </c>
      <c r="C68">
        <v>6</v>
      </c>
      <c r="D68">
        <v>25.689</v>
      </c>
      <c r="E68">
        <v>0.28129999999999999</v>
      </c>
      <c r="F68">
        <v>0.66700000000000004</v>
      </c>
    </row>
    <row r="69" spans="1:6" x14ac:dyDescent="0.3">
      <c r="A69">
        <v>5.9563234749893246</v>
      </c>
      <c r="B69">
        <v>2</v>
      </c>
      <c r="C69">
        <v>12</v>
      </c>
      <c r="D69">
        <v>25.689</v>
      </c>
      <c r="E69">
        <v>0.28129999999999999</v>
      </c>
      <c r="F69">
        <v>0.66700000000000004</v>
      </c>
    </row>
    <row r="70" spans="1:6" x14ac:dyDescent="0.3">
      <c r="A70">
        <v>3.7522486630610143</v>
      </c>
      <c r="B70">
        <v>2</v>
      </c>
      <c r="C70">
        <v>24</v>
      </c>
      <c r="D70">
        <v>25.689</v>
      </c>
      <c r="E70">
        <v>0.28129999999999999</v>
      </c>
      <c r="F70">
        <v>0.66700000000000004</v>
      </c>
    </row>
    <row r="71" spans="1:6" x14ac:dyDescent="0.3">
      <c r="A71">
        <v>195.09547192342603</v>
      </c>
      <c r="B71">
        <v>10</v>
      </c>
      <c r="C71">
        <v>0.16667000000000001</v>
      </c>
      <c r="D71">
        <v>25.689</v>
      </c>
      <c r="E71">
        <v>0.28129999999999999</v>
      </c>
      <c r="F71">
        <v>0.66700000000000004</v>
      </c>
    </row>
    <row r="72" spans="1:6" x14ac:dyDescent="0.3">
      <c r="A72">
        <v>122.90490395666757</v>
      </c>
      <c r="B72">
        <v>10</v>
      </c>
      <c r="C72">
        <v>0.33333333333333331</v>
      </c>
      <c r="D72">
        <v>25.689</v>
      </c>
      <c r="E72">
        <v>0.28129999999999999</v>
      </c>
      <c r="F72">
        <v>0.66700000000000004</v>
      </c>
    </row>
    <row r="73" spans="1:6" x14ac:dyDescent="0.3">
      <c r="A73">
        <v>93.793996025897798</v>
      </c>
      <c r="B73">
        <v>10</v>
      </c>
      <c r="C73">
        <v>0.5</v>
      </c>
      <c r="D73">
        <v>25.689</v>
      </c>
      <c r="E73">
        <v>0.28129999999999999</v>
      </c>
      <c r="F73">
        <v>0.66700000000000004</v>
      </c>
    </row>
    <row r="74" spans="1:6" x14ac:dyDescent="0.3">
      <c r="A74">
        <v>59.086514973392362</v>
      </c>
      <c r="B74">
        <v>10</v>
      </c>
      <c r="C74">
        <v>1</v>
      </c>
      <c r="D74">
        <v>25.689</v>
      </c>
      <c r="E74">
        <v>0.28129999999999999</v>
      </c>
      <c r="F74">
        <v>0.66700000000000004</v>
      </c>
    </row>
    <row r="75" spans="1:6" x14ac:dyDescent="0.3">
      <c r="A75">
        <v>37.222171989952827</v>
      </c>
      <c r="B75">
        <v>10</v>
      </c>
      <c r="C75">
        <v>2</v>
      </c>
      <c r="D75">
        <v>25.689</v>
      </c>
      <c r="E75">
        <v>0.28129999999999999</v>
      </c>
      <c r="F75">
        <v>0.66700000000000004</v>
      </c>
    </row>
    <row r="76" spans="1:6" x14ac:dyDescent="0.3">
      <c r="A76">
        <v>28.405833610445796</v>
      </c>
      <c r="B76">
        <v>10</v>
      </c>
      <c r="C76">
        <v>3</v>
      </c>
      <c r="D76">
        <v>25.689</v>
      </c>
      <c r="E76">
        <v>0.28129999999999999</v>
      </c>
      <c r="F76">
        <v>0.66700000000000004</v>
      </c>
    </row>
    <row r="77" spans="1:6" x14ac:dyDescent="0.3">
      <c r="A77">
        <v>17.894553852805966</v>
      </c>
      <c r="B77">
        <v>10</v>
      </c>
      <c r="C77">
        <v>6</v>
      </c>
      <c r="D77">
        <v>25.689</v>
      </c>
      <c r="E77">
        <v>0.28129999999999999</v>
      </c>
      <c r="F77">
        <v>0.66700000000000004</v>
      </c>
    </row>
    <row r="78" spans="1:6" x14ac:dyDescent="0.3">
      <c r="A78">
        <v>11.27286253881382</v>
      </c>
      <c r="B78">
        <v>10</v>
      </c>
      <c r="C78">
        <v>12</v>
      </c>
      <c r="D78">
        <v>25.689</v>
      </c>
      <c r="E78">
        <v>0.28129999999999999</v>
      </c>
      <c r="F78">
        <v>0.66700000000000004</v>
      </c>
    </row>
    <row r="79" spans="1:6" x14ac:dyDescent="0.3">
      <c r="A79">
        <v>7.1014584026114465</v>
      </c>
      <c r="B79">
        <v>10</v>
      </c>
      <c r="C79">
        <v>24</v>
      </c>
      <c r="D79">
        <v>25.689</v>
      </c>
      <c r="E79">
        <v>0.28129999999999999</v>
      </c>
      <c r="F79">
        <v>0.66700000000000004</v>
      </c>
    </row>
    <row r="80" spans="1:6" x14ac:dyDescent="0.3">
      <c r="A80">
        <v>241.4059706720181</v>
      </c>
      <c r="B80">
        <v>25</v>
      </c>
      <c r="C80">
        <v>0.16667000000000001</v>
      </c>
      <c r="D80">
        <v>25.689</v>
      </c>
      <c r="E80">
        <v>0.28129999999999999</v>
      </c>
      <c r="F80">
        <v>0.66700000000000004</v>
      </c>
    </row>
    <row r="81" spans="1:6" x14ac:dyDescent="0.3">
      <c r="A81">
        <v>152.07927353463035</v>
      </c>
      <c r="B81">
        <v>25</v>
      </c>
      <c r="C81">
        <v>0.33333333333333331</v>
      </c>
      <c r="D81">
        <v>25.689</v>
      </c>
      <c r="E81">
        <v>0.28129999999999999</v>
      </c>
      <c r="F81">
        <v>0.66700000000000004</v>
      </c>
    </row>
    <row r="82" spans="1:6" x14ac:dyDescent="0.3">
      <c r="A82">
        <v>116.05820694150353</v>
      </c>
      <c r="B82">
        <v>25</v>
      </c>
      <c r="C82">
        <v>0.5</v>
      </c>
      <c r="D82">
        <v>25.689</v>
      </c>
      <c r="E82">
        <v>0.28129999999999999</v>
      </c>
      <c r="F82">
        <v>0.66700000000000004</v>
      </c>
    </row>
    <row r="83" spans="1:6" x14ac:dyDescent="0.3">
      <c r="A83">
        <v>73.1120889693278</v>
      </c>
      <c r="B83">
        <v>25</v>
      </c>
      <c r="C83">
        <v>1</v>
      </c>
      <c r="D83">
        <v>25.689</v>
      </c>
      <c r="E83">
        <v>0.28129999999999999</v>
      </c>
      <c r="F83">
        <v>0.66700000000000004</v>
      </c>
    </row>
    <row r="84" spans="1:6" x14ac:dyDescent="0.3">
      <c r="A84">
        <v>46.05772994712143</v>
      </c>
      <c r="B84">
        <v>25</v>
      </c>
      <c r="C84">
        <v>2</v>
      </c>
      <c r="D84">
        <v>25.689</v>
      </c>
      <c r="E84">
        <v>0.28129999999999999</v>
      </c>
      <c r="F84">
        <v>0.66700000000000004</v>
      </c>
    </row>
    <row r="85" spans="1:6" x14ac:dyDescent="0.3">
      <c r="A85">
        <v>35.14862630009668</v>
      </c>
      <c r="B85">
        <v>25</v>
      </c>
      <c r="C85">
        <v>3</v>
      </c>
      <c r="D85">
        <v>25.689</v>
      </c>
      <c r="E85">
        <v>0.28129999999999999</v>
      </c>
      <c r="F85">
        <v>0.66700000000000004</v>
      </c>
    </row>
    <row r="86" spans="1:6" x14ac:dyDescent="0.3">
      <c r="A86">
        <v>22.14224707519017</v>
      </c>
      <c r="B86">
        <v>25</v>
      </c>
      <c r="C86">
        <v>6</v>
      </c>
      <c r="D86">
        <v>25.689</v>
      </c>
      <c r="E86">
        <v>0.28129999999999999</v>
      </c>
      <c r="F86">
        <v>0.66700000000000004</v>
      </c>
    </row>
    <row r="87" spans="1:6" x14ac:dyDescent="0.3">
      <c r="A87">
        <v>13.948741591002642</v>
      </c>
      <c r="B87">
        <v>25</v>
      </c>
      <c r="C87">
        <v>12</v>
      </c>
      <c r="D87">
        <v>25.689</v>
      </c>
      <c r="E87">
        <v>0.28129999999999999</v>
      </c>
      <c r="F87">
        <v>0.66700000000000004</v>
      </c>
    </row>
    <row r="88" spans="1:6" x14ac:dyDescent="0.3">
      <c r="A88">
        <v>8.7871565750241647</v>
      </c>
      <c r="B88">
        <v>25</v>
      </c>
      <c r="C88">
        <v>24</v>
      </c>
      <c r="D88">
        <v>25.689</v>
      </c>
      <c r="E88">
        <v>0.28129999999999999</v>
      </c>
      <c r="F88">
        <v>0.66700000000000004</v>
      </c>
    </row>
    <row r="89" spans="1:6" x14ac:dyDescent="0.3">
      <c r="A89">
        <v>275.76174416586355</v>
      </c>
      <c r="B89">
        <v>50</v>
      </c>
      <c r="C89">
        <v>0.16667000000000001</v>
      </c>
      <c r="D89">
        <v>25.689</v>
      </c>
      <c r="E89">
        <v>0.28129999999999999</v>
      </c>
      <c r="F89">
        <v>0.66700000000000004</v>
      </c>
    </row>
    <row r="90" spans="1:6" x14ac:dyDescent="0.3">
      <c r="A90">
        <v>173.7224874954106</v>
      </c>
      <c r="B90">
        <v>50</v>
      </c>
      <c r="C90">
        <v>0.33333333333333331</v>
      </c>
      <c r="D90">
        <v>25.689</v>
      </c>
      <c r="E90">
        <v>0.28129999999999999</v>
      </c>
      <c r="F90">
        <v>0.66700000000000004</v>
      </c>
    </row>
    <row r="91" spans="1:6" x14ac:dyDescent="0.3">
      <c r="A91">
        <v>132.57507045852637</v>
      </c>
      <c r="B91">
        <v>50</v>
      </c>
      <c r="C91">
        <v>0.5</v>
      </c>
      <c r="D91">
        <v>25.689</v>
      </c>
      <c r="E91">
        <v>0.28129999999999999</v>
      </c>
      <c r="F91">
        <v>0.66700000000000004</v>
      </c>
    </row>
    <row r="92" spans="1:6" x14ac:dyDescent="0.3">
      <c r="A92">
        <v>83.517060980996661</v>
      </c>
      <c r="B92">
        <v>50</v>
      </c>
      <c r="C92">
        <v>1</v>
      </c>
      <c r="D92">
        <v>25.689</v>
      </c>
      <c r="E92">
        <v>0.28129999999999999</v>
      </c>
      <c r="F92">
        <v>0.66700000000000004</v>
      </c>
    </row>
    <row r="93" spans="1:6" x14ac:dyDescent="0.3">
      <c r="A93">
        <v>52.612451577655733</v>
      </c>
      <c r="B93">
        <v>50</v>
      </c>
      <c r="C93">
        <v>2</v>
      </c>
      <c r="D93">
        <v>25.689</v>
      </c>
      <c r="E93">
        <v>0.28129999999999999</v>
      </c>
      <c r="F93">
        <v>0.66700000000000004</v>
      </c>
    </row>
    <row r="94" spans="1:6" x14ac:dyDescent="0.3">
      <c r="A94">
        <v>40.150815104393352</v>
      </c>
      <c r="B94">
        <v>50</v>
      </c>
      <c r="C94">
        <v>3</v>
      </c>
      <c r="D94">
        <v>25.689</v>
      </c>
      <c r="E94">
        <v>0.28129999999999999</v>
      </c>
      <c r="F94">
        <v>0.66700000000000004</v>
      </c>
    </row>
    <row r="95" spans="1:6" x14ac:dyDescent="0.3">
      <c r="A95">
        <v>25.293428560231092</v>
      </c>
      <c r="B95">
        <v>50</v>
      </c>
      <c r="C95">
        <v>6</v>
      </c>
      <c r="D95">
        <v>25.689</v>
      </c>
      <c r="E95">
        <v>0.28129999999999999</v>
      </c>
      <c r="F95">
        <v>0.66700000000000004</v>
      </c>
    </row>
    <row r="96" spans="1:6" x14ac:dyDescent="0.3">
      <c r="A96">
        <v>15.933861533523663</v>
      </c>
      <c r="B96">
        <v>50</v>
      </c>
      <c r="C96">
        <v>12</v>
      </c>
      <c r="D96">
        <v>25.689</v>
      </c>
      <c r="E96">
        <v>0.28129999999999999</v>
      </c>
      <c r="F96">
        <v>0.66700000000000004</v>
      </c>
    </row>
    <row r="97" spans="1:6" x14ac:dyDescent="0.3">
      <c r="A97">
        <v>10.037703776098335</v>
      </c>
      <c r="B97">
        <v>50</v>
      </c>
      <c r="C97">
        <v>24</v>
      </c>
      <c r="D97">
        <v>25.689</v>
      </c>
      <c r="E97">
        <v>0.28129999999999999</v>
      </c>
      <c r="F97">
        <v>0.66700000000000004</v>
      </c>
    </row>
    <row r="98" spans="1:6" x14ac:dyDescent="0.3">
      <c r="A98">
        <v>309.86384002108491</v>
      </c>
      <c r="B98">
        <v>100</v>
      </c>
      <c r="C98">
        <v>0.16667000000000001</v>
      </c>
      <c r="D98">
        <v>25.689</v>
      </c>
      <c r="E98">
        <v>0.28129999999999999</v>
      </c>
      <c r="F98">
        <v>0.66700000000000004</v>
      </c>
    </row>
    <row r="99" spans="1:6" x14ac:dyDescent="0.3">
      <c r="A99">
        <v>195.20589136165779</v>
      </c>
      <c r="B99">
        <v>100</v>
      </c>
      <c r="C99">
        <v>0.33333333333333331</v>
      </c>
      <c r="D99">
        <v>25.689</v>
      </c>
      <c r="E99">
        <v>0.28129999999999999</v>
      </c>
      <c r="F99">
        <v>0.66700000000000004</v>
      </c>
    </row>
    <row r="100" spans="1:6" x14ac:dyDescent="0.3">
      <c r="A100">
        <v>148.96997604800535</v>
      </c>
      <c r="B100">
        <v>100</v>
      </c>
      <c r="C100">
        <v>0.5</v>
      </c>
      <c r="D100">
        <v>25.689</v>
      </c>
      <c r="E100">
        <v>0.28129999999999999</v>
      </c>
      <c r="F100">
        <v>0.66700000000000004</v>
      </c>
    </row>
    <row r="101" spans="1:6" x14ac:dyDescent="0.3">
      <c r="A101">
        <v>93.845204312608502</v>
      </c>
      <c r="B101">
        <v>100</v>
      </c>
      <c r="C101">
        <v>1</v>
      </c>
      <c r="D101">
        <v>25.689</v>
      </c>
      <c r="E101">
        <v>0.28129999999999999</v>
      </c>
      <c r="F101">
        <v>0.66700000000000004</v>
      </c>
    </row>
    <row r="102" spans="1:6" x14ac:dyDescent="0.3">
      <c r="A102">
        <v>59.118774172570305</v>
      </c>
      <c r="B102">
        <v>100</v>
      </c>
      <c r="C102">
        <v>2</v>
      </c>
      <c r="D102">
        <v>25.689</v>
      </c>
      <c r="E102">
        <v>0.28129999999999999</v>
      </c>
      <c r="F102">
        <v>0.66700000000000004</v>
      </c>
    </row>
    <row r="103" spans="1:6" x14ac:dyDescent="0.3">
      <c r="A103">
        <v>45.116068531756866</v>
      </c>
      <c r="B103">
        <v>100</v>
      </c>
      <c r="C103">
        <v>3</v>
      </c>
      <c r="D103">
        <v>25.689</v>
      </c>
      <c r="E103">
        <v>0.28129999999999999</v>
      </c>
      <c r="F103">
        <v>0.66700000000000004</v>
      </c>
    </row>
    <row r="104" spans="1:6" x14ac:dyDescent="0.3">
      <c r="A104">
        <v>28.421342215830066</v>
      </c>
      <c r="B104">
        <v>100</v>
      </c>
      <c r="C104">
        <v>6</v>
      </c>
      <c r="D104">
        <v>25.689</v>
      </c>
      <c r="E104">
        <v>0.28129999999999999</v>
      </c>
      <c r="F104">
        <v>0.66700000000000004</v>
      </c>
    </row>
    <row r="105" spans="1:6" x14ac:dyDescent="0.3">
      <c r="A105">
        <v>17.904323661995047</v>
      </c>
      <c r="B105">
        <v>100</v>
      </c>
      <c r="C105">
        <v>12</v>
      </c>
      <c r="D105">
        <v>25.689</v>
      </c>
      <c r="E105">
        <v>0.28129999999999999</v>
      </c>
      <c r="F105">
        <v>0.66700000000000004</v>
      </c>
    </row>
    <row r="106" spans="1:6" x14ac:dyDescent="0.3">
      <c r="A106">
        <v>11.279017132939209</v>
      </c>
      <c r="B106">
        <v>100</v>
      </c>
      <c r="C106">
        <v>24</v>
      </c>
      <c r="D106">
        <v>25.689</v>
      </c>
      <c r="E106">
        <v>0.28129999999999999</v>
      </c>
      <c r="F106">
        <v>0.66700000000000004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6"/>
  <sheetViews>
    <sheetView workbookViewId="0">
      <selection activeCell="F1" sqref="F1:M2"/>
    </sheetView>
  </sheetViews>
  <sheetFormatPr defaultRowHeight="14.4" x14ac:dyDescent="0.3"/>
  <cols>
    <col min="3" max="3" width="20.77734375" bestFit="1" customWidth="1"/>
  </cols>
  <sheetData>
    <row r="1" spans="1:13" x14ac:dyDescent="0.3">
      <c r="G1" s="2" t="s">
        <v>12</v>
      </c>
      <c r="H1" s="2"/>
      <c r="I1" s="2"/>
    </row>
    <row r="2" spans="1:13" x14ac:dyDescent="0.3">
      <c r="A2" s="1" t="s">
        <v>0</v>
      </c>
      <c r="B2" s="1" t="s">
        <v>1</v>
      </c>
      <c r="C2" s="1" t="s">
        <v>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A3">
        <v>1</v>
      </c>
      <c r="B3">
        <v>1980</v>
      </c>
      <c r="C3">
        <v>82.7</v>
      </c>
      <c r="F3">
        <f>C3*(5/1440)^(1/3)</f>
        <v>12.522989418934829</v>
      </c>
      <c r="G3">
        <f>C3*(10/1440)^(1/3)</f>
        <v>15.777977976526758</v>
      </c>
      <c r="H3">
        <f>C3*(15/1440)^(1/3)</f>
        <v>18.061276108422984</v>
      </c>
      <c r="I3">
        <f>C3*(30/1440)^(1/3)</f>
        <v>22.755781956965471</v>
      </c>
      <c r="J3">
        <f>C3*(60/1440)^(1/3)</f>
        <v>28.670488694398749</v>
      </c>
      <c r="K3">
        <f>C3*(120/1440)^(1/3)</f>
        <v>36.122552216845953</v>
      </c>
      <c r="L3">
        <f>C3*(720/1440)^(1/3)</f>
        <v>65.639033498885055</v>
      </c>
      <c r="M3">
        <f>C3*(1440/1440)^(1/3)</f>
        <v>82.7</v>
      </c>
    </row>
    <row r="4" spans="1:13" x14ac:dyDescent="0.3">
      <c r="A4">
        <v>2</v>
      </c>
      <c r="B4">
        <v>1981</v>
      </c>
      <c r="C4">
        <v>90.45</v>
      </c>
      <c r="F4">
        <f t="shared" ref="F4:F44" si="0">C4*(5/1440)^(1/3)</f>
        <v>13.696546468472253</v>
      </c>
      <c r="G4">
        <f t="shared" ref="G4:G44" si="1">C4*(10/1440)^(1/3)</f>
        <v>17.256567206491479</v>
      </c>
      <c r="H4">
        <f t="shared" ref="H4:H44" si="2">C4*(15/1440)^(1/3)</f>
        <v>19.753838258849562</v>
      </c>
      <c r="I4">
        <f t="shared" ref="I4:I44" si="3">C4*(30/1440)^(1/3)</f>
        <v>24.88827663854325</v>
      </c>
      <c r="J4">
        <f t="shared" ref="J4:J44" si="4">C4*(60/1440)^(1/3)</f>
        <v>31.357263632507458</v>
      </c>
      <c r="K4">
        <f t="shared" ref="K4:K44" si="5">C4*(120/1440)^(1/3)</f>
        <v>39.507676517699117</v>
      </c>
      <c r="L4">
        <f t="shared" ref="L4:L44" si="6">C4*(720/1440)^(1/3)</f>
        <v>71.790212575261833</v>
      </c>
      <c r="M4">
        <f t="shared" ref="M4:M44" si="7">C4*(1440/1440)^(1/3)</f>
        <v>90.45</v>
      </c>
    </row>
    <row r="5" spans="1:13" x14ac:dyDescent="0.3">
      <c r="A5">
        <v>3</v>
      </c>
      <c r="B5">
        <v>1982</v>
      </c>
      <c r="C5">
        <v>42.68</v>
      </c>
      <c r="F5">
        <f t="shared" si="0"/>
        <v>6.4628922418396426</v>
      </c>
      <c r="G5">
        <f t="shared" si="1"/>
        <v>8.1427339786960342</v>
      </c>
      <c r="H5">
        <f t="shared" si="2"/>
        <v>9.3211035587363114</v>
      </c>
      <c r="I5">
        <f t="shared" si="3"/>
        <v>11.743854581901889</v>
      </c>
      <c r="J5">
        <f t="shared" si="4"/>
        <v>14.796329594642545</v>
      </c>
      <c r="K5">
        <f t="shared" si="5"/>
        <v>18.642207117472616</v>
      </c>
      <c r="L5">
        <f t="shared" si="6"/>
        <v>33.875138449001376</v>
      </c>
      <c r="M5">
        <f t="shared" si="7"/>
        <v>42.68</v>
      </c>
    </row>
    <row r="6" spans="1:13" x14ac:dyDescent="0.3">
      <c r="A6">
        <v>4</v>
      </c>
      <c r="B6">
        <v>1983</v>
      </c>
      <c r="C6">
        <v>175.17</v>
      </c>
      <c r="F6">
        <f t="shared" si="0"/>
        <v>26.525417853867154</v>
      </c>
      <c r="G6">
        <f t="shared" si="1"/>
        <v>33.419932311344525</v>
      </c>
      <c r="H6">
        <f t="shared" si="2"/>
        <v>38.256272501964375</v>
      </c>
      <c r="I6">
        <f t="shared" si="3"/>
        <v>48.19988301573931</v>
      </c>
      <c r="J6">
        <f t="shared" si="4"/>
        <v>60.728047214000341</v>
      </c>
      <c r="K6">
        <f t="shared" si="5"/>
        <v>76.512545003928722</v>
      </c>
      <c r="L6">
        <f t="shared" si="6"/>
        <v>139.03252113663476</v>
      </c>
      <c r="M6">
        <f t="shared" si="7"/>
        <v>175.17</v>
      </c>
    </row>
    <row r="7" spans="1:13" x14ac:dyDescent="0.3">
      <c r="A7">
        <v>5</v>
      </c>
      <c r="B7">
        <v>1984</v>
      </c>
      <c r="C7">
        <v>113.4</v>
      </c>
      <c r="F7">
        <f t="shared" si="0"/>
        <v>17.171789602263718</v>
      </c>
      <c r="G7">
        <f t="shared" si="1"/>
        <v>21.635099184257975</v>
      </c>
      <c r="H7">
        <f t="shared" si="2"/>
        <v>24.766006175274079</v>
      </c>
      <c r="I7">
        <f t="shared" si="3"/>
        <v>31.203212502054225</v>
      </c>
      <c r="J7">
        <f t="shared" si="4"/>
        <v>39.313584255680993</v>
      </c>
      <c r="K7">
        <f t="shared" si="5"/>
        <v>49.532012350548143</v>
      </c>
      <c r="L7">
        <f t="shared" si="6"/>
        <v>90.005639646596919</v>
      </c>
      <c r="M7">
        <f t="shared" si="7"/>
        <v>113.4</v>
      </c>
    </row>
    <row r="8" spans="1:13" x14ac:dyDescent="0.3">
      <c r="A8">
        <v>6</v>
      </c>
      <c r="B8">
        <v>1985</v>
      </c>
      <c r="C8">
        <v>90.57</v>
      </c>
      <c r="F8">
        <f t="shared" si="0"/>
        <v>13.714717674400573</v>
      </c>
      <c r="G8">
        <f t="shared" si="1"/>
        <v>17.279461491342545</v>
      </c>
      <c r="H8">
        <f t="shared" si="2"/>
        <v>19.780045672791648</v>
      </c>
      <c r="I8">
        <f t="shared" si="3"/>
        <v>24.921295911032193</v>
      </c>
      <c r="J8">
        <f t="shared" si="4"/>
        <v>31.398865308968492</v>
      </c>
      <c r="K8">
        <f t="shared" si="5"/>
        <v>39.560091345583288</v>
      </c>
      <c r="L8">
        <f t="shared" si="6"/>
        <v>71.885456638379907</v>
      </c>
      <c r="M8">
        <f t="shared" si="7"/>
        <v>90.57</v>
      </c>
    </row>
    <row r="9" spans="1:13" x14ac:dyDescent="0.3">
      <c r="A9">
        <v>7</v>
      </c>
      <c r="B9">
        <v>1986</v>
      </c>
      <c r="C9">
        <v>80.78</v>
      </c>
      <c r="F9">
        <f t="shared" si="0"/>
        <v>12.232250124081686</v>
      </c>
      <c r="G9">
        <f t="shared" si="1"/>
        <v>15.411669418909693</v>
      </c>
      <c r="H9">
        <f t="shared" si="2"/>
        <v>17.641957485349558</v>
      </c>
      <c r="I9">
        <f t="shared" si="3"/>
        <v>22.227473597142328</v>
      </c>
      <c r="J9">
        <f t="shared" si="4"/>
        <v>28.00486187102214</v>
      </c>
      <c r="K9">
        <f t="shared" si="5"/>
        <v>35.283914970699108</v>
      </c>
      <c r="L9">
        <f t="shared" si="6"/>
        <v>64.11512848899558</v>
      </c>
      <c r="M9">
        <f t="shared" si="7"/>
        <v>80.78</v>
      </c>
    </row>
    <row r="10" spans="1:13" x14ac:dyDescent="0.3">
      <c r="A10">
        <v>8</v>
      </c>
      <c r="B10">
        <v>1987</v>
      </c>
      <c r="C10">
        <v>257.06</v>
      </c>
      <c r="F10">
        <f t="shared" si="0"/>
        <v>38.925751632785818</v>
      </c>
      <c r="G10">
        <f t="shared" si="1"/>
        <v>49.043373865126583</v>
      </c>
      <c r="H10">
        <f t="shared" si="2"/>
        <v>56.140648566278259</v>
      </c>
      <c r="I10">
        <f t="shared" si="3"/>
        <v>70.732784883404392</v>
      </c>
      <c r="J10">
        <f t="shared" si="4"/>
        <v>89.11772459228709</v>
      </c>
      <c r="K10">
        <f t="shared" si="5"/>
        <v>112.28129713255649</v>
      </c>
      <c r="L10">
        <f t="shared" si="6"/>
        <v>204.0286572094727</v>
      </c>
      <c r="M10">
        <f t="shared" si="7"/>
        <v>257.06</v>
      </c>
    </row>
    <row r="11" spans="1:13" x14ac:dyDescent="0.3">
      <c r="A11">
        <v>9</v>
      </c>
      <c r="B11">
        <v>1988</v>
      </c>
      <c r="C11">
        <v>72.42</v>
      </c>
      <c r="F11">
        <f t="shared" si="0"/>
        <v>10.966322777741963</v>
      </c>
      <c r="G11">
        <f t="shared" si="1"/>
        <v>13.816700907618715</v>
      </c>
      <c r="H11">
        <f t="shared" si="2"/>
        <v>15.816174314050695</v>
      </c>
      <c r="I11">
        <f t="shared" si="3"/>
        <v>19.927130947079071</v>
      </c>
      <c r="J11">
        <f t="shared" si="4"/>
        <v>25.106611744236485</v>
      </c>
      <c r="K11">
        <f t="shared" si="5"/>
        <v>31.632348628101379</v>
      </c>
      <c r="L11">
        <f t="shared" si="6"/>
        <v>57.479792091768509</v>
      </c>
      <c r="M11">
        <f t="shared" si="7"/>
        <v>72.42</v>
      </c>
    </row>
    <row r="12" spans="1:13" x14ac:dyDescent="0.3">
      <c r="A12">
        <v>10</v>
      </c>
      <c r="B12">
        <v>1989</v>
      </c>
      <c r="C12">
        <v>111.61</v>
      </c>
      <c r="F12">
        <f t="shared" si="0"/>
        <v>16.900735780499591</v>
      </c>
      <c r="G12">
        <f t="shared" si="1"/>
        <v>21.293592768562895</v>
      </c>
      <c r="H12">
        <f t="shared" si="2"/>
        <v>24.375078917304585</v>
      </c>
      <c r="I12">
        <f t="shared" si="3"/>
        <v>30.710675020760775</v>
      </c>
      <c r="J12">
        <f t="shared" si="4"/>
        <v>38.69302591513717</v>
      </c>
      <c r="K12">
        <f t="shared" si="5"/>
        <v>48.750157834609155</v>
      </c>
      <c r="L12">
        <f t="shared" si="6"/>
        <v>88.584915705085379</v>
      </c>
      <c r="M12">
        <f t="shared" si="7"/>
        <v>111.61</v>
      </c>
    </row>
    <row r="13" spans="1:13" x14ac:dyDescent="0.3">
      <c r="A13">
        <v>11</v>
      </c>
      <c r="B13">
        <v>1990</v>
      </c>
      <c r="C13">
        <v>58.31</v>
      </c>
      <c r="F13">
        <f t="shared" si="0"/>
        <v>8.829691814003505</v>
      </c>
      <c r="G13">
        <f t="shared" si="1"/>
        <v>11.124714580547463</v>
      </c>
      <c r="H13">
        <f t="shared" si="2"/>
        <v>12.7346192246934</v>
      </c>
      <c r="I13">
        <f t="shared" si="3"/>
        <v>16.044614823587143</v>
      </c>
      <c r="J13">
        <f t="shared" si="4"/>
        <v>20.214947953692757</v>
      </c>
      <c r="K13">
        <f t="shared" si="5"/>
        <v>25.469238449386793</v>
      </c>
      <c r="L13">
        <f t="shared" si="6"/>
        <v>46.28067767013286</v>
      </c>
      <c r="M13">
        <f t="shared" si="7"/>
        <v>58.31</v>
      </c>
    </row>
    <row r="14" spans="1:13" x14ac:dyDescent="0.3">
      <c r="A14">
        <v>12</v>
      </c>
      <c r="B14">
        <v>1991</v>
      </c>
      <c r="C14">
        <v>48.1</v>
      </c>
      <c r="F14">
        <f t="shared" si="0"/>
        <v>7.2836250429354932</v>
      </c>
      <c r="G14">
        <f t="shared" si="1"/>
        <v>9.1767925111358775</v>
      </c>
      <c r="H14">
        <f t="shared" si="2"/>
        <v>10.504805088453995</v>
      </c>
      <c r="I14">
        <f t="shared" si="3"/>
        <v>13.235225055985962</v>
      </c>
      <c r="J14">
        <f t="shared" si="4"/>
        <v>16.675338648132765</v>
      </c>
      <c r="K14">
        <f t="shared" si="5"/>
        <v>21.009610176907987</v>
      </c>
      <c r="L14">
        <f t="shared" si="6"/>
        <v>38.176995299835198</v>
      </c>
      <c r="M14">
        <f t="shared" si="7"/>
        <v>48.1</v>
      </c>
    </row>
    <row r="15" spans="1:13" x14ac:dyDescent="0.3">
      <c r="A15">
        <v>13</v>
      </c>
      <c r="B15">
        <v>1992</v>
      </c>
      <c r="C15">
        <v>90.51</v>
      </c>
      <c r="F15">
        <f t="shared" si="0"/>
        <v>13.705632071436414</v>
      </c>
      <c r="G15">
        <f t="shared" si="1"/>
        <v>17.268014348917013</v>
      </c>
      <c r="H15">
        <f t="shared" si="2"/>
        <v>19.766941965820607</v>
      </c>
      <c r="I15">
        <f t="shared" si="3"/>
        <v>24.904786274787725</v>
      </c>
      <c r="J15">
        <f t="shared" si="4"/>
        <v>31.378064470737979</v>
      </c>
      <c r="K15">
        <f t="shared" si="5"/>
        <v>39.533883931641206</v>
      </c>
      <c r="L15">
        <f t="shared" si="6"/>
        <v>71.837834606820877</v>
      </c>
      <c r="M15">
        <f t="shared" si="7"/>
        <v>90.51</v>
      </c>
    </row>
    <row r="16" spans="1:13" x14ac:dyDescent="0.3">
      <c r="A16">
        <v>14</v>
      </c>
      <c r="B16">
        <v>1993</v>
      </c>
      <c r="C16">
        <v>105.58</v>
      </c>
      <c r="F16">
        <f t="shared" si="0"/>
        <v>15.987632682601442</v>
      </c>
      <c r="G16">
        <f t="shared" si="1"/>
        <v>20.143154954796795</v>
      </c>
      <c r="H16">
        <f t="shared" si="2"/>
        <v>23.058156366714613</v>
      </c>
      <c r="I16">
        <f t="shared" si="3"/>
        <v>29.051456578191225</v>
      </c>
      <c r="J16">
        <f t="shared" si="4"/>
        <v>36.602541672970005</v>
      </c>
      <c r="K16">
        <f t="shared" si="5"/>
        <v>46.116312733429211</v>
      </c>
      <c r="L16">
        <f t="shared" si="6"/>
        <v>83.798901533401249</v>
      </c>
      <c r="M16">
        <f t="shared" si="7"/>
        <v>105.58</v>
      </c>
    </row>
    <row r="17" spans="1:13" x14ac:dyDescent="0.3">
      <c r="A17">
        <v>15</v>
      </c>
      <c r="B17">
        <v>1994</v>
      </c>
      <c r="C17">
        <v>57.89</v>
      </c>
      <c r="F17">
        <f t="shared" si="0"/>
        <v>8.7660925932543794</v>
      </c>
      <c r="G17">
        <f t="shared" si="1"/>
        <v>11.04458458356873</v>
      </c>
      <c r="H17">
        <f t="shared" si="2"/>
        <v>12.642893275896087</v>
      </c>
      <c r="I17">
        <f t="shared" si="3"/>
        <v>15.929047369875828</v>
      </c>
      <c r="J17">
        <f t="shared" si="4"/>
        <v>20.069342086079125</v>
      </c>
      <c r="K17">
        <f t="shared" si="5"/>
        <v>25.285786551792167</v>
      </c>
      <c r="L17">
        <f t="shared" si="6"/>
        <v>45.947323449219539</v>
      </c>
      <c r="M17">
        <f t="shared" si="7"/>
        <v>57.89</v>
      </c>
    </row>
    <row r="18" spans="1:13" x14ac:dyDescent="0.3">
      <c r="A18">
        <v>16</v>
      </c>
      <c r="B18">
        <v>1995</v>
      </c>
      <c r="C18">
        <v>123.34</v>
      </c>
      <c r="F18">
        <f t="shared" si="0"/>
        <v>18.676971159993009</v>
      </c>
      <c r="G18">
        <f t="shared" si="1"/>
        <v>23.531509112754659</v>
      </c>
      <c r="H18">
        <f t="shared" si="2"/>
        <v>26.93685363014378</v>
      </c>
      <c r="I18">
        <f t="shared" si="3"/>
        <v>33.938308906555271</v>
      </c>
      <c r="J18">
        <f t="shared" si="4"/>
        <v>42.759589789203645</v>
      </c>
      <c r="K18">
        <f t="shared" si="5"/>
        <v>53.873707260287546</v>
      </c>
      <c r="L18">
        <f t="shared" si="6"/>
        <v>97.895022874878876</v>
      </c>
      <c r="M18">
        <f t="shared" si="7"/>
        <v>123.34</v>
      </c>
    </row>
    <row r="19" spans="1:13" x14ac:dyDescent="0.3">
      <c r="A19">
        <v>17</v>
      </c>
      <c r="B19">
        <v>1996</v>
      </c>
      <c r="C19">
        <v>57.13</v>
      </c>
      <c r="F19">
        <f t="shared" si="0"/>
        <v>8.6510082890416786</v>
      </c>
      <c r="G19">
        <f t="shared" si="1"/>
        <v>10.899587446178643</v>
      </c>
      <c r="H19">
        <f t="shared" si="2"/>
        <v>12.476912987596192</v>
      </c>
      <c r="I19">
        <f t="shared" si="3"/>
        <v>15.719925310779169</v>
      </c>
      <c r="J19">
        <f t="shared" si="4"/>
        <v>19.805864801825884</v>
      </c>
      <c r="K19">
        <f t="shared" si="5"/>
        <v>24.953825975192377</v>
      </c>
      <c r="L19">
        <f t="shared" si="6"/>
        <v>45.344111049471621</v>
      </c>
      <c r="M19">
        <f t="shared" si="7"/>
        <v>57.13</v>
      </c>
    </row>
    <row r="20" spans="1:13" x14ac:dyDescent="0.3">
      <c r="A20">
        <v>18</v>
      </c>
      <c r="B20">
        <v>1997</v>
      </c>
      <c r="C20">
        <v>61.3</v>
      </c>
      <c r="F20">
        <f t="shared" si="0"/>
        <v>9.2824576950508462</v>
      </c>
      <c r="G20">
        <f t="shared" si="1"/>
        <v>11.695163844753207</v>
      </c>
      <c r="H20">
        <f t="shared" si="2"/>
        <v>13.387620622083782</v>
      </c>
      <c r="I20">
        <f t="shared" si="3"/>
        <v>16.86734502977005</v>
      </c>
      <c r="J20">
        <f t="shared" si="4"/>
        <v>21.251523058846956</v>
      </c>
      <c r="K20">
        <f t="shared" si="5"/>
        <v>26.775241244167557</v>
      </c>
      <c r="L20">
        <f t="shared" si="6"/>
        <v>48.653842242825313</v>
      </c>
      <c r="M20">
        <f t="shared" si="7"/>
        <v>61.3</v>
      </c>
    </row>
    <row r="21" spans="1:13" x14ac:dyDescent="0.3">
      <c r="A21">
        <v>19</v>
      </c>
      <c r="B21">
        <v>1998</v>
      </c>
      <c r="C21">
        <v>50.63</v>
      </c>
      <c r="F21">
        <f t="shared" si="0"/>
        <v>7.6667346345909362</v>
      </c>
      <c r="G21">
        <f t="shared" si="1"/>
        <v>9.6594803500791997</v>
      </c>
      <c r="H21">
        <f t="shared" si="2"/>
        <v>11.057344732399706</v>
      </c>
      <c r="I21">
        <f t="shared" si="3"/>
        <v>13.93138138429458</v>
      </c>
      <c r="J21">
        <f t="shared" si="4"/>
        <v>17.552440660186321</v>
      </c>
      <c r="K21">
        <f t="shared" si="5"/>
        <v>22.114689464799405</v>
      </c>
      <c r="L21">
        <f t="shared" si="6"/>
        <v>40.185057630574974</v>
      </c>
      <c r="M21">
        <f t="shared" si="7"/>
        <v>50.63</v>
      </c>
    </row>
    <row r="22" spans="1:13" x14ac:dyDescent="0.3">
      <c r="A22">
        <v>20</v>
      </c>
      <c r="B22">
        <v>1999</v>
      </c>
      <c r="C22">
        <v>134.76</v>
      </c>
      <c r="F22">
        <f t="shared" si="0"/>
        <v>20.406264257504926</v>
      </c>
      <c r="G22">
        <f t="shared" si="1"/>
        <v>25.710281887747833</v>
      </c>
      <c r="H22">
        <f t="shared" si="2"/>
        <v>29.430925856965914</v>
      </c>
      <c r="I22">
        <f t="shared" si="3"/>
        <v>37.080643005086657</v>
      </c>
      <c r="J22">
        <f t="shared" si="4"/>
        <v>46.718682665745767</v>
      </c>
      <c r="K22">
        <f t="shared" si="5"/>
        <v>58.861851713931806</v>
      </c>
      <c r="L22">
        <f t="shared" si="6"/>
        <v>106.95908288161728</v>
      </c>
      <c r="M22">
        <f t="shared" si="7"/>
        <v>134.76</v>
      </c>
    </row>
    <row r="23" spans="1:13" x14ac:dyDescent="0.3">
      <c r="A23">
        <v>21</v>
      </c>
      <c r="B23">
        <v>2000</v>
      </c>
      <c r="C23">
        <v>205.78</v>
      </c>
      <c r="F23">
        <f t="shared" si="0"/>
        <v>31.160589632749808</v>
      </c>
      <c r="G23">
        <f t="shared" si="1"/>
        <v>39.259882805437442</v>
      </c>
      <c r="H23">
        <f t="shared" si="2"/>
        <v>44.941347008358903</v>
      </c>
      <c r="I23">
        <f t="shared" si="3"/>
        <v>56.622549106461356</v>
      </c>
      <c r="J23">
        <f t="shared" si="4"/>
        <v>71.339941517936808</v>
      </c>
      <c r="K23">
        <f t="shared" si="5"/>
        <v>89.882694016717778</v>
      </c>
      <c r="L23">
        <f t="shared" si="6"/>
        <v>163.32769423700805</v>
      </c>
      <c r="M23">
        <f t="shared" si="7"/>
        <v>205.78</v>
      </c>
    </row>
    <row r="24" spans="1:13" x14ac:dyDescent="0.3">
      <c r="A24">
        <v>22</v>
      </c>
      <c r="B24">
        <v>2001</v>
      </c>
      <c r="C24">
        <v>90.58</v>
      </c>
      <c r="F24">
        <f t="shared" si="0"/>
        <v>13.716231941561267</v>
      </c>
      <c r="G24">
        <f t="shared" si="1"/>
        <v>17.281369348413467</v>
      </c>
      <c r="H24">
        <f t="shared" si="2"/>
        <v>19.782229623953491</v>
      </c>
      <c r="I24">
        <f t="shared" si="3"/>
        <v>24.924047517072939</v>
      </c>
      <c r="J24">
        <f t="shared" si="4"/>
        <v>31.402332115340247</v>
      </c>
      <c r="K24">
        <f t="shared" si="5"/>
        <v>39.564459247906974</v>
      </c>
      <c r="L24">
        <f t="shared" si="6"/>
        <v>71.893393643639754</v>
      </c>
      <c r="M24">
        <f t="shared" si="7"/>
        <v>90.58</v>
      </c>
    </row>
    <row r="25" spans="1:13" x14ac:dyDescent="0.3">
      <c r="A25">
        <v>23</v>
      </c>
      <c r="B25">
        <v>2002</v>
      </c>
      <c r="C25">
        <v>90.74</v>
      </c>
      <c r="F25">
        <f t="shared" si="0"/>
        <v>13.740460216132361</v>
      </c>
      <c r="G25">
        <f t="shared" si="1"/>
        <v>17.311895061548221</v>
      </c>
      <c r="H25">
        <f t="shared" si="2"/>
        <v>19.817172842542941</v>
      </c>
      <c r="I25">
        <f t="shared" si="3"/>
        <v>24.968073213724868</v>
      </c>
      <c r="J25">
        <f t="shared" si="4"/>
        <v>31.457801017288297</v>
      </c>
      <c r="K25">
        <f t="shared" si="5"/>
        <v>39.634345685085876</v>
      </c>
      <c r="L25">
        <f t="shared" si="6"/>
        <v>72.020385727797205</v>
      </c>
      <c r="M25">
        <f t="shared" si="7"/>
        <v>90.74</v>
      </c>
    </row>
    <row r="26" spans="1:13" x14ac:dyDescent="0.3">
      <c r="A26">
        <v>24</v>
      </c>
      <c r="B26">
        <v>2003</v>
      </c>
      <c r="C26">
        <v>64.89</v>
      </c>
      <c r="F26">
        <f t="shared" si="0"/>
        <v>9.8260796057397943</v>
      </c>
      <c r="G26">
        <f t="shared" si="1"/>
        <v>12.380084533214283</v>
      </c>
      <c r="H26">
        <f t="shared" si="2"/>
        <v>14.171659089184612</v>
      </c>
      <c r="I26">
        <f t="shared" si="3"/>
        <v>17.855171598397693</v>
      </c>
      <c r="J26">
        <f t="shared" si="4"/>
        <v>22.496106546306347</v>
      </c>
      <c r="K26">
        <f t="shared" si="5"/>
        <v>28.343318178369216</v>
      </c>
      <c r="L26">
        <f t="shared" si="6"/>
        <v>51.503227131108233</v>
      </c>
      <c r="M26">
        <f t="shared" si="7"/>
        <v>64.89</v>
      </c>
    </row>
    <row r="27" spans="1:13" x14ac:dyDescent="0.3">
      <c r="A27">
        <v>25</v>
      </c>
      <c r="B27">
        <v>2004</v>
      </c>
      <c r="C27">
        <v>155.63999999999999</v>
      </c>
      <c r="F27">
        <f t="shared" si="0"/>
        <v>23.568054089032849</v>
      </c>
      <c r="G27">
        <f t="shared" si="1"/>
        <v>29.693887451833426</v>
      </c>
      <c r="H27">
        <f t="shared" si="2"/>
        <v>33.991015882889393</v>
      </c>
      <c r="I27">
        <f t="shared" si="3"/>
        <v>42.825996418163307</v>
      </c>
      <c r="J27">
        <f t="shared" si="4"/>
        <v>53.957374369966395</v>
      </c>
      <c r="K27">
        <f t="shared" si="5"/>
        <v>67.982031765778771</v>
      </c>
      <c r="L27">
        <f t="shared" si="6"/>
        <v>123.53154986416529</v>
      </c>
      <c r="M27">
        <f t="shared" si="7"/>
        <v>155.63999999999999</v>
      </c>
    </row>
    <row r="28" spans="1:13" x14ac:dyDescent="0.3">
      <c r="A28">
        <v>26</v>
      </c>
      <c r="B28">
        <v>2005</v>
      </c>
      <c r="C28">
        <v>107.97</v>
      </c>
      <c r="F28">
        <f t="shared" si="0"/>
        <v>16.349542534007174</v>
      </c>
      <c r="G28">
        <f t="shared" si="1"/>
        <v>20.599132794747206</v>
      </c>
      <c r="H28">
        <f t="shared" si="2"/>
        <v>23.580120694394552</v>
      </c>
      <c r="I28">
        <f t="shared" si="3"/>
        <v>29.709090421929403</v>
      </c>
      <c r="J28">
        <f t="shared" si="4"/>
        <v>37.431108395819017</v>
      </c>
      <c r="K28">
        <f t="shared" si="5"/>
        <v>47.160241388789089</v>
      </c>
      <c r="L28">
        <f t="shared" si="6"/>
        <v>85.695845790503256</v>
      </c>
      <c r="M28">
        <f t="shared" si="7"/>
        <v>107.97</v>
      </c>
    </row>
    <row r="29" spans="1:13" x14ac:dyDescent="0.3">
      <c r="A29">
        <v>27</v>
      </c>
      <c r="B29">
        <v>2006</v>
      </c>
      <c r="C29">
        <v>95.28</v>
      </c>
      <c r="F29">
        <f t="shared" si="0"/>
        <v>14.427937507087188</v>
      </c>
      <c r="G29">
        <f t="shared" si="1"/>
        <v>18.178062171746909</v>
      </c>
      <c r="H29">
        <f t="shared" si="2"/>
        <v>20.808686670018641</v>
      </c>
      <c r="I29">
        <f t="shared" si="3"/>
        <v>26.217302356223335</v>
      </c>
      <c r="J29">
        <f t="shared" si="4"/>
        <v>33.031731110064243</v>
      </c>
      <c r="K29">
        <f t="shared" si="5"/>
        <v>41.617373340037275</v>
      </c>
      <c r="L29">
        <f t="shared" si="6"/>
        <v>75.623786115765029</v>
      </c>
      <c r="M29">
        <f t="shared" si="7"/>
        <v>95.28</v>
      </c>
    </row>
    <row r="30" spans="1:13" x14ac:dyDescent="0.3">
      <c r="A30">
        <v>28</v>
      </c>
      <c r="B30">
        <v>2007</v>
      </c>
      <c r="C30">
        <v>102.79</v>
      </c>
      <c r="F30">
        <f t="shared" si="0"/>
        <v>15.565152144767969</v>
      </c>
      <c r="G30">
        <f t="shared" si="1"/>
        <v>19.610862832009499</v>
      </c>
      <c r="H30">
        <f t="shared" si="2"/>
        <v>22.448833992561045</v>
      </c>
      <c r="I30">
        <f t="shared" si="3"/>
        <v>28.283758492823225</v>
      </c>
      <c r="J30">
        <f t="shared" si="4"/>
        <v>35.635302695250878</v>
      </c>
      <c r="K30">
        <f t="shared" si="5"/>
        <v>44.897667985122077</v>
      </c>
      <c r="L30">
        <f t="shared" si="6"/>
        <v>81.584477065905617</v>
      </c>
      <c r="M30">
        <f t="shared" si="7"/>
        <v>102.79</v>
      </c>
    </row>
    <row r="31" spans="1:13" x14ac:dyDescent="0.3">
      <c r="A31">
        <v>29</v>
      </c>
      <c r="B31">
        <v>2008</v>
      </c>
      <c r="C31">
        <v>71.5</v>
      </c>
      <c r="F31">
        <f t="shared" si="0"/>
        <v>10.827010198958165</v>
      </c>
      <c r="G31">
        <f t="shared" si="1"/>
        <v>13.641178057093871</v>
      </c>
      <c r="H31">
        <f t="shared" si="2"/>
        <v>15.615250807161345</v>
      </c>
      <c r="I31">
        <f t="shared" si="3"/>
        <v>19.673983191330485</v>
      </c>
      <c r="J31">
        <f t="shared" si="4"/>
        <v>24.787665558035194</v>
      </c>
      <c r="K31">
        <f t="shared" si="5"/>
        <v>31.230501614322684</v>
      </c>
      <c r="L31">
        <f t="shared" si="6"/>
        <v>56.749587607863134</v>
      </c>
      <c r="M31">
        <f t="shared" si="7"/>
        <v>71.5</v>
      </c>
    </row>
    <row r="32" spans="1:13" x14ac:dyDescent="0.3">
      <c r="A32">
        <v>30</v>
      </c>
      <c r="B32">
        <v>2009</v>
      </c>
      <c r="C32">
        <v>105.5</v>
      </c>
      <c r="F32">
        <f t="shared" si="0"/>
        <v>15.975518545315893</v>
      </c>
      <c r="G32">
        <f t="shared" si="1"/>
        <v>20.12789209822942</v>
      </c>
      <c r="H32">
        <f t="shared" si="2"/>
        <v>23.040684757419886</v>
      </c>
      <c r="I32">
        <f t="shared" si="3"/>
        <v>29.02944372986526</v>
      </c>
      <c r="J32">
        <f t="shared" si="4"/>
        <v>36.574807221995982</v>
      </c>
      <c r="K32">
        <f t="shared" si="5"/>
        <v>46.081369514839764</v>
      </c>
      <c r="L32">
        <f t="shared" si="6"/>
        <v>83.735405491322524</v>
      </c>
      <c r="M32">
        <f t="shared" si="7"/>
        <v>105.5</v>
      </c>
    </row>
    <row r="33" spans="1:13" x14ac:dyDescent="0.3">
      <c r="A33">
        <v>31</v>
      </c>
      <c r="B33">
        <v>2010</v>
      </c>
      <c r="C33">
        <v>52.03</v>
      </c>
      <c r="F33">
        <f t="shared" si="0"/>
        <v>7.8787320370880183</v>
      </c>
      <c r="G33">
        <f t="shared" si="1"/>
        <v>9.926580340008309</v>
      </c>
      <c r="H33">
        <f t="shared" si="2"/>
        <v>11.363097895057409</v>
      </c>
      <c r="I33">
        <f t="shared" si="3"/>
        <v>14.316606229998953</v>
      </c>
      <c r="J33">
        <f t="shared" si="4"/>
        <v>18.037793552231765</v>
      </c>
      <c r="K33">
        <f t="shared" si="5"/>
        <v>22.726195790114815</v>
      </c>
      <c r="L33">
        <f t="shared" si="6"/>
        <v>41.296238366952714</v>
      </c>
      <c r="M33">
        <f t="shared" si="7"/>
        <v>52.03</v>
      </c>
    </row>
    <row r="34" spans="1:13" x14ac:dyDescent="0.3">
      <c r="A34">
        <v>32</v>
      </c>
      <c r="B34">
        <v>2011</v>
      </c>
      <c r="C34">
        <v>19.82</v>
      </c>
      <c r="F34">
        <f t="shared" si="0"/>
        <v>3.0012775124944171</v>
      </c>
      <c r="G34">
        <f t="shared" si="1"/>
        <v>3.7813727145678397</v>
      </c>
      <c r="H34">
        <f t="shared" si="2"/>
        <v>4.3285912027683615</v>
      </c>
      <c r="I34">
        <f t="shared" si="3"/>
        <v>5.4536831727576249</v>
      </c>
      <c r="J34">
        <f t="shared" si="4"/>
        <v>6.8712102288147907</v>
      </c>
      <c r="K34">
        <f t="shared" si="5"/>
        <v>8.6571824055367212</v>
      </c>
      <c r="L34">
        <f t="shared" si="6"/>
        <v>15.731144425004858</v>
      </c>
      <c r="M34">
        <f t="shared" si="7"/>
        <v>19.82</v>
      </c>
    </row>
    <row r="35" spans="1:13" x14ac:dyDescent="0.3">
      <c r="A35">
        <v>33</v>
      </c>
      <c r="B35">
        <v>2012</v>
      </c>
      <c r="C35">
        <v>15.82</v>
      </c>
      <c r="F35">
        <f t="shared" si="0"/>
        <v>2.3955706482170376</v>
      </c>
      <c r="G35">
        <f t="shared" si="1"/>
        <v>3.0182298861989518</v>
      </c>
      <c r="H35">
        <f t="shared" si="2"/>
        <v>3.4550107380320627</v>
      </c>
      <c r="I35">
        <f t="shared" si="3"/>
        <v>4.353040756459416</v>
      </c>
      <c r="J35">
        <f t="shared" si="4"/>
        <v>5.4844876801135207</v>
      </c>
      <c r="K35">
        <f t="shared" si="5"/>
        <v>6.9100214760641236</v>
      </c>
      <c r="L35">
        <f t="shared" si="6"/>
        <v>12.55634232106846</v>
      </c>
      <c r="M35">
        <f t="shared" si="7"/>
        <v>15.82</v>
      </c>
    </row>
    <row r="36" spans="1:13" x14ac:dyDescent="0.3">
      <c r="A36">
        <v>34</v>
      </c>
      <c r="B36">
        <v>2013</v>
      </c>
      <c r="C36">
        <v>84.31</v>
      </c>
      <c r="F36">
        <f t="shared" si="0"/>
        <v>12.766786431806475</v>
      </c>
      <c r="G36">
        <f t="shared" si="1"/>
        <v>16.085142964945234</v>
      </c>
      <c r="H36">
        <f t="shared" si="2"/>
        <v>18.412892245479345</v>
      </c>
      <c r="I36">
        <f t="shared" si="3"/>
        <v>23.1987905295255</v>
      </c>
      <c r="J36">
        <f t="shared" si="4"/>
        <v>29.228644520251009</v>
      </c>
      <c r="K36">
        <f t="shared" si="5"/>
        <v>36.825784490958675</v>
      </c>
      <c r="L36">
        <f t="shared" si="6"/>
        <v>66.916891345719449</v>
      </c>
      <c r="M36">
        <f t="shared" si="7"/>
        <v>84.31</v>
      </c>
    </row>
    <row r="37" spans="1:13" x14ac:dyDescent="0.3">
      <c r="A37">
        <v>35</v>
      </c>
      <c r="B37">
        <v>2014</v>
      </c>
      <c r="C37">
        <v>128.59</v>
      </c>
      <c r="F37">
        <f t="shared" si="0"/>
        <v>19.471961419357068</v>
      </c>
      <c r="G37">
        <f t="shared" si="1"/>
        <v>24.533134074988826</v>
      </c>
      <c r="H37">
        <f t="shared" si="2"/>
        <v>28.083427990110174</v>
      </c>
      <c r="I37">
        <f t="shared" si="3"/>
        <v>35.382902077946675</v>
      </c>
      <c r="J37">
        <f t="shared" si="4"/>
        <v>44.579663134374066</v>
      </c>
      <c r="K37">
        <f t="shared" si="5"/>
        <v>56.166855980220333</v>
      </c>
      <c r="L37">
        <f t="shared" si="6"/>
        <v>102.06195063629539</v>
      </c>
      <c r="M37">
        <f t="shared" si="7"/>
        <v>128.59</v>
      </c>
    </row>
    <row r="38" spans="1:13" x14ac:dyDescent="0.3">
      <c r="A38">
        <v>36</v>
      </c>
      <c r="B38">
        <v>2015</v>
      </c>
      <c r="C38">
        <v>162.22999999999999</v>
      </c>
      <c r="F38">
        <f t="shared" si="0"/>
        <v>24.565956147929832</v>
      </c>
      <c r="G38">
        <f t="shared" si="1"/>
        <v>30.95116526157117</v>
      </c>
      <c r="H38">
        <f t="shared" si="2"/>
        <v>35.430239698542444</v>
      </c>
      <c r="I38">
        <f t="shared" si="3"/>
        <v>44.639304799014603</v>
      </c>
      <c r="J38">
        <f t="shared" si="4"/>
        <v>56.241999768951736</v>
      </c>
      <c r="K38">
        <f t="shared" si="5"/>
        <v>70.860479397084873</v>
      </c>
      <c r="L38">
        <f t="shared" si="6"/>
        <v>128.76203633040049</v>
      </c>
      <c r="M38">
        <f t="shared" si="7"/>
        <v>162.22999999999999</v>
      </c>
    </row>
    <row r="39" spans="1:13" x14ac:dyDescent="0.3">
      <c r="A39">
        <v>37</v>
      </c>
      <c r="B39">
        <v>2016</v>
      </c>
      <c r="C39">
        <v>82.49</v>
      </c>
      <c r="F39">
        <f t="shared" si="0"/>
        <v>12.491189808560264</v>
      </c>
      <c r="G39">
        <f t="shared" si="1"/>
        <v>15.737912978037389</v>
      </c>
      <c r="H39">
        <f t="shared" si="2"/>
        <v>18.015413134024325</v>
      </c>
      <c r="I39">
        <f t="shared" si="3"/>
        <v>22.69799823010981</v>
      </c>
      <c r="J39">
        <f t="shared" si="4"/>
        <v>28.597685760591929</v>
      </c>
      <c r="K39">
        <f t="shared" si="5"/>
        <v>36.030826268048642</v>
      </c>
      <c r="L39">
        <f t="shared" si="6"/>
        <v>65.472356388428395</v>
      </c>
      <c r="M39">
        <f t="shared" si="7"/>
        <v>82.49</v>
      </c>
    </row>
    <row r="40" spans="1:13" x14ac:dyDescent="0.3">
      <c r="A40">
        <v>38</v>
      </c>
      <c r="B40">
        <v>2017</v>
      </c>
      <c r="C40">
        <v>118.75</v>
      </c>
      <c r="F40">
        <f t="shared" si="0"/>
        <v>17.981922533234716</v>
      </c>
      <c r="G40">
        <f t="shared" si="1"/>
        <v>22.655802717201361</v>
      </c>
      <c r="H40">
        <f t="shared" si="2"/>
        <v>25.934420046858879</v>
      </c>
      <c r="I40">
        <f t="shared" si="3"/>
        <v>32.675321733853075</v>
      </c>
      <c r="J40">
        <f t="shared" si="4"/>
        <v>41.16832566456894</v>
      </c>
      <c r="K40">
        <f t="shared" si="5"/>
        <v>51.868840093717743</v>
      </c>
      <c r="L40">
        <f t="shared" si="6"/>
        <v>94.251937460611856</v>
      </c>
      <c r="M40">
        <f t="shared" si="7"/>
        <v>118.75</v>
      </c>
    </row>
    <row r="41" spans="1:13" x14ac:dyDescent="0.3">
      <c r="A41">
        <v>39</v>
      </c>
      <c r="B41">
        <v>2018</v>
      </c>
      <c r="C41">
        <v>51.57</v>
      </c>
      <c r="F41">
        <f t="shared" si="0"/>
        <v>7.8090757476961201</v>
      </c>
      <c r="G41">
        <f t="shared" si="1"/>
        <v>9.8388189147458878</v>
      </c>
      <c r="H41">
        <f t="shared" si="2"/>
        <v>11.262636141612735</v>
      </c>
      <c r="I41">
        <f t="shared" si="3"/>
        <v>14.190032352124659</v>
      </c>
      <c r="J41">
        <f t="shared" si="4"/>
        <v>17.878320459131118</v>
      </c>
      <c r="K41">
        <f t="shared" si="5"/>
        <v>22.525272283225465</v>
      </c>
      <c r="L41">
        <f t="shared" si="6"/>
        <v>40.931136125000023</v>
      </c>
      <c r="M41">
        <f t="shared" si="7"/>
        <v>51.57</v>
      </c>
    </row>
    <row r="42" spans="1:13" x14ac:dyDescent="0.3">
      <c r="A42">
        <v>40</v>
      </c>
      <c r="B42">
        <v>2019</v>
      </c>
      <c r="C42">
        <v>82.78</v>
      </c>
      <c r="F42">
        <f t="shared" si="0"/>
        <v>12.535103556220376</v>
      </c>
      <c r="G42">
        <f t="shared" si="1"/>
        <v>15.793240833094135</v>
      </c>
      <c r="H42">
        <f t="shared" si="2"/>
        <v>18.078747717717707</v>
      </c>
      <c r="I42">
        <f t="shared" si="3"/>
        <v>22.777794805291435</v>
      </c>
      <c r="J42">
        <f t="shared" si="4"/>
        <v>28.698223145372772</v>
      </c>
      <c r="K42">
        <f t="shared" si="5"/>
        <v>36.157495435435408</v>
      </c>
      <c r="L42">
        <f t="shared" si="6"/>
        <v>65.702529540963781</v>
      </c>
      <c r="M42">
        <f t="shared" si="7"/>
        <v>82.78</v>
      </c>
    </row>
    <row r="43" spans="1:13" x14ac:dyDescent="0.3">
      <c r="A43">
        <v>41</v>
      </c>
      <c r="B43">
        <v>2020</v>
      </c>
      <c r="C43">
        <v>125.75</v>
      </c>
      <c r="F43">
        <f t="shared" si="0"/>
        <v>19.041909545720131</v>
      </c>
      <c r="G43">
        <f t="shared" si="1"/>
        <v>23.991302666846913</v>
      </c>
      <c r="H43">
        <f t="shared" si="2"/>
        <v>27.463185860147401</v>
      </c>
      <c r="I43">
        <f t="shared" si="3"/>
        <v>34.601445962374946</v>
      </c>
      <c r="J43">
        <f t="shared" si="4"/>
        <v>43.595090124796158</v>
      </c>
      <c r="K43">
        <f t="shared" si="5"/>
        <v>54.926371720294789</v>
      </c>
      <c r="L43">
        <f t="shared" si="6"/>
        <v>99.80784114250055</v>
      </c>
      <c r="M43">
        <f t="shared" si="7"/>
        <v>125.75</v>
      </c>
    </row>
    <row r="44" spans="1:13" x14ac:dyDescent="0.3">
      <c r="A44">
        <v>42</v>
      </c>
      <c r="B44">
        <v>2021</v>
      </c>
      <c r="C44">
        <v>121.26</v>
      </c>
      <c r="F44">
        <f t="shared" si="0"/>
        <v>18.362003590568772</v>
      </c>
      <c r="G44">
        <f t="shared" si="1"/>
        <v>23.134674842002838</v>
      </c>
      <c r="H44">
        <f t="shared" si="2"/>
        <v>26.482591788480907</v>
      </c>
      <c r="I44">
        <f t="shared" si="3"/>
        <v>33.365974850080207</v>
      </c>
      <c r="J44">
        <f t="shared" si="4"/>
        <v>42.038494063878986</v>
      </c>
      <c r="K44">
        <f t="shared" si="5"/>
        <v>52.965183576961799</v>
      </c>
      <c r="L44">
        <f t="shared" si="6"/>
        <v>96.244125780831951</v>
      </c>
      <c r="M44">
        <f t="shared" si="7"/>
        <v>121.26</v>
      </c>
    </row>
    <row r="45" spans="1:13" x14ac:dyDescent="0.3">
      <c r="E45" t="s">
        <v>13</v>
      </c>
      <c r="F45" s="3">
        <f t="shared" ref="F45:M45" si="8">AVERAGE(F3:F44)</f>
        <v>14.567466409751082</v>
      </c>
      <c r="G45" s="3">
        <f t="shared" si="8"/>
        <v>18.353857573281886</v>
      </c>
      <c r="H45" s="3">
        <f t="shared" si="8"/>
        <v>21.009922169931116</v>
      </c>
      <c r="I45" s="3">
        <f t="shared" si="8"/>
        <v>26.470843198549172</v>
      </c>
      <c r="J45" s="3">
        <f t="shared" si="8"/>
        <v>33.351172554318637</v>
      </c>
      <c r="K45" s="3">
        <f t="shared" si="8"/>
        <v>42.019844339862232</v>
      </c>
      <c r="L45" s="3">
        <f t="shared" si="8"/>
        <v>76.355124457564656</v>
      </c>
      <c r="M45" s="3">
        <f t="shared" si="8"/>
        <v>96.201428571428579</v>
      </c>
    </row>
    <row r="46" spans="1:13" x14ac:dyDescent="0.3">
      <c r="A46" s="1" t="s">
        <v>3</v>
      </c>
      <c r="E46" t="s">
        <v>24</v>
      </c>
      <c r="F46" s="4">
        <f t="shared" ref="F46:M46" si="9">STDEVA(F3:F44)</f>
        <v>7.1170903534351906</v>
      </c>
      <c r="G46" s="4">
        <f t="shared" si="9"/>
        <v>8.9669719502967489</v>
      </c>
      <c r="H46" s="4">
        <f t="shared" si="9"/>
        <v>10.264620504080904</v>
      </c>
      <c r="I46" s="4">
        <f t="shared" si="9"/>
        <v>12.932611442274057</v>
      </c>
      <c r="J46" s="4">
        <f t="shared" si="9"/>
        <v>16.294069386232373</v>
      </c>
      <c r="K46" s="4">
        <f t="shared" si="9"/>
        <v>20.529241008161808</v>
      </c>
      <c r="L46" s="4">
        <f t="shared" si="9"/>
        <v>37.304106591144865</v>
      </c>
      <c r="M46" s="4">
        <f t="shared" si="9"/>
        <v>47.000229141705447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05"/>
  <sheetViews>
    <sheetView topLeftCell="A86" zoomScale="120" zoomScaleNormal="120" workbookViewId="0">
      <selection activeCell="A61" sqref="A61:F105"/>
    </sheetView>
  </sheetViews>
  <sheetFormatPr defaultRowHeight="14.4" x14ac:dyDescent="0.3"/>
  <cols>
    <col min="3" max="3" width="20.77734375" bestFit="1" customWidth="1"/>
    <col min="7" max="7" width="11.33203125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116.36</v>
      </c>
      <c r="G3">
        <f>C3*(10/1440)^(1/3)</f>
        <v>22.199824877250951</v>
      </c>
      <c r="H3">
        <f>C3*(15/1440)^(1/3)</f>
        <v>25.41245571917894</v>
      </c>
      <c r="I3">
        <f>C3*(30/1440)^(1/3)</f>
        <v>32.0176878901149</v>
      </c>
      <c r="J3">
        <f>C3*(60/1440)^(1/3)</f>
        <v>40.339758941719928</v>
      </c>
      <c r="K3">
        <f>C3*(120/1440)^(1/3)</f>
        <v>50.824911438357866</v>
      </c>
      <c r="L3">
        <f>C3*(180/1440)^(1/3)</f>
        <v>58.180000000000014</v>
      </c>
      <c r="M3">
        <f>C3*(360/1440)^(1/3)</f>
        <v>73.302206682883721</v>
      </c>
      <c r="N3">
        <f>C3*(720/1440)^(1/3)</f>
        <v>92.354993203509849</v>
      </c>
      <c r="O3">
        <f>C3*(1440/1440)^(1/3)</f>
        <v>116.36</v>
      </c>
    </row>
    <row r="4" spans="1:15" x14ac:dyDescent="0.3">
      <c r="A4">
        <v>2</v>
      </c>
      <c r="B4">
        <v>1981</v>
      </c>
      <c r="C4">
        <v>104.41</v>
      </c>
      <c r="G4">
        <f t="shared" ref="G4:G44" si="0">C4*(10/1440)^(1/3)</f>
        <v>19.919935677498895</v>
      </c>
      <c r="H4">
        <f t="shared" ref="H4:H44" si="1">C4*(15/1440)^(1/3)</f>
        <v>22.802634080779246</v>
      </c>
      <c r="I4">
        <f t="shared" ref="I4:I44" si="2">C4*(30/1440)^(1/3)</f>
        <v>28.729518671423996</v>
      </c>
      <c r="J4">
        <f t="shared" ref="J4:J44" si="3">C4*(60/1440)^(1/3)</f>
        <v>36.196925327474887</v>
      </c>
      <c r="K4">
        <f t="shared" ref="K4:K44" si="4">C4*(120/1440)^(1/3)</f>
        <v>45.605268161558477</v>
      </c>
      <c r="L4">
        <f t="shared" ref="L4:L44" si="5">C4*(180/1440)^(1/3)</f>
        <v>52.205000000000013</v>
      </c>
      <c r="M4">
        <f t="shared" ref="M4:M44" si="6">C4*(360/1440)^(1/3)</f>
        <v>65.774178409761859</v>
      </c>
      <c r="N4">
        <f t="shared" ref="N4:N44" si="7">C4*(720/1440)^(1/3)</f>
        <v>82.870271917999858</v>
      </c>
      <c r="O4">
        <f t="shared" ref="O4:O44" si="8">C4*(1440/1440)^(1/3)</f>
        <v>104.41</v>
      </c>
    </row>
    <row r="5" spans="1:15" x14ac:dyDescent="0.3">
      <c r="A5">
        <v>3</v>
      </c>
      <c r="B5">
        <v>1982</v>
      </c>
      <c r="C5">
        <v>46.64</v>
      </c>
      <c r="G5">
        <f t="shared" si="0"/>
        <v>8.8982453787812332</v>
      </c>
      <c r="H5">
        <f t="shared" si="1"/>
        <v>10.185948218825247</v>
      </c>
      <c r="I5">
        <f t="shared" si="2"/>
        <v>12.833490574037116</v>
      </c>
      <c r="J5">
        <f t="shared" si="3"/>
        <v>16.169184917856803</v>
      </c>
      <c r="K5">
        <f t="shared" si="4"/>
        <v>20.371896437650488</v>
      </c>
      <c r="L5">
        <f t="shared" si="5"/>
        <v>23.320000000000004</v>
      </c>
      <c r="M5">
        <f t="shared" si="6"/>
        <v>29.381358883548444</v>
      </c>
      <c r="N5">
        <f t="shared" si="7"/>
        <v>37.018192531898414</v>
      </c>
      <c r="O5">
        <f t="shared" si="8"/>
        <v>46.64</v>
      </c>
    </row>
    <row r="6" spans="1:15" x14ac:dyDescent="0.3">
      <c r="A6">
        <v>4</v>
      </c>
      <c r="B6">
        <v>1983</v>
      </c>
      <c r="C6">
        <v>184.02</v>
      </c>
      <c r="G6">
        <f t="shared" si="0"/>
        <v>35.108385819110687</v>
      </c>
      <c r="H6">
        <f t="shared" si="1"/>
        <v>40.189069280193436</v>
      </c>
      <c r="I6">
        <f t="shared" si="2"/>
        <v>50.635054361799106</v>
      </c>
      <c r="J6">
        <f t="shared" si="3"/>
        <v>63.796170853001911</v>
      </c>
      <c r="K6">
        <f t="shared" si="4"/>
        <v>80.378138560386859</v>
      </c>
      <c r="L6">
        <f t="shared" si="5"/>
        <v>92.010000000000019</v>
      </c>
      <c r="M6">
        <f t="shared" si="6"/>
        <v>115.92533580082728</v>
      </c>
      <c r="N6">
        <f t="shared" si="7"/>
        <v>146.05677079159406</v>
      </c>
      <c r="O6">
        <f t="shared" si="8"/>
        <v>184.02</v>
      </c>
    </row>
    <row r="7" spans="1:15" x14ac:dyDescent="0.3">
      <c r="A7">
        <v>5</v>
      </c>
      <c r="B7">
        <v>1984</v>
      </c>
      <c r="C7">
        <v>75.12</v>
      </c>
      <c r="G7">
        <f t="shared" si="0"/>
        <v>14.331822316767717</v>
      </c>
      <c r="H7">
        <f t="shared" si="1"/>
        <v>16.405841127747696</v>
      </c>
      <c r="I7">
        <f t="shared" si="2"/>
        <v>20.670064578080364</v>
      </c>
      <c r="J7">
        <f t="shared" si="3"/>
        <v>26.042649464609845</v>
      </c>
      <c r="K7">
        <f t="shared" si="4"/>
        <v>32.811682255495384</v>
      </c>
      <c r="L7">
        <f t="shared" si="5"/>
        <v>37.560000000000009</v>
      </c>
      <c r="M7">
        <f t="shared" si="6"/>
        <v>47.32263463405144</v>
      </c>
      <c r="N7">
        <f t="shared" si="7"/>
        <v>59.622783511925583</v>
      </c>
      <c r="O7">
        <f t="shared" si="8"/>
        <v>75.12</v>
      </c>
    </row>
    <row r="8" spans="1:15" x14ac:dyDescent="0.3">
      <c r="A8">
        <v>6</v>
      </c>
      <c r="B8">
        <v>1985</v>
      </c>
      <c r="C8">
        <v>82.72</v>
      </c>
      <c r="G8">
        <f t="shared" si="0"/>
        <v>15.781793690668602</v>
      </c>
      <c r="H8">
        <f t="shared" si="1"/>
        <v>18.065644010746663</v>
      </c>
      <c r="I8">
        <f t="shared" si="2"/>
        <v>22.76128516904696</v>
      </c>
      <c r="J8">
        <f t="shared" si="3"/>
        <v>28.677422307142255</v>
      </c>
      <c r="K8">
        <f t="shared" si="4"/>
        <v>36.131288021493319</v>
      </c>
      <c r="L8">
        <f t="shared" si="5"/>
        <v>41.360000000000007</v>
      </c>
      <c r="M8">
        <f t="shared" si="6"/>
        <v>52.110334623651951</v>
      </c>
      <c r="N8">
        <f t="shared" si="7"/>
        <v>65.654907509404737</v>
      </c>
      <c r="O8">
        <f t="shared" si="8"/>
        <v>82.72</v>
      </c>
    </row>
    <row r="9" spans="1:15" x14ac:dyDescent="0.3">
      <c r="A9">
        <v>7</v>
      </c>
      <c r="B9">
        <v>1986</v>
      </c>
      <c r="C9">
        <v>101.48</v>
      </c>
      <c r="G9">
        <f t="shared" si="0"/>
        <v>19.360933555718688</v>
      </c>
      <c r="H9">
        <f t="shared" si="1"/>
        <v>22.162736390359907</v>
      </c>
      <c r="I9">
        <f t="shared" si="2"/>
        <v>27.92329810148556</v>
      </c>
      <c r="J9">
        <f t="shared" si="3"/>
        <v>35.181151060551208</v>
      </c>
      <c r="K9">
        <f t="shared" si="4"/>
        <v>44.325472780719799</v>
      </c>
      <c r="L9">
        <f t="shared" si="5"/>
        <v>50.740000000000016</v>
      </c>
      <c r="M9">
        <f t="shared" si="6"/>
        <v>63.928394071665871</v>
      </c>
      <c r="N9">
        <f t="shared" si="7"/>
        <v>80.544729376866457</v>
      </c>
      <c r="O9">
        <f t="shared" si="8"/>
        <v>101.48</v>
      </c>
    </row>
    <row r="10" spans="1:15" x14ac:dyDescent="0.3">
      <c r="A10">
        <v>8</v>
      </c>
      <c r="B10">
        <v>1987</v>
      </c>
      <c r="C10">
        <v>165.73</v>
      </c>
      <c r="G10">
        <f t="shared" si="0"/>
        <v>31.618915236393946</v>
      </c>
      <c r="H10">
        <f t="shared" si="1"/>
        <v>36.194622605186709</v>
      </c>
      <c r="I10">
        <f t="shared" si="2"/>
        <v>45.602366913275539</v>
      </c>
      <c r="J10">
        <f t="shared" si="3"/>
        <v>57.455381999065345</v>
      </c>
      <c r="K10">
        <f t="shared" si="4"/>
        <v>72.389245210373389</v>
      </c>
      <c r="L10">
        <f t="shared" si="5"/>
        <v>82.865000000000009</v>
      </c>
      <c r="M10">
        <f t="shared" si="6"/>
        <v>104.40335779953865</v>
      </c>
      <c r="N10">
        <f t="shared" si="7"/>
        <v>131.53998817134485</v>
      </c>
      <c r="O10">
        <f t="shared" si="8"/>
        <v>165.73</v>
      </c>
    </row>
    <row r="11" spans="1:15" x14ac:dyDescent="0.3">
      <c r="A11">
        <v>9</v>
      </c>
      <c r="B11">
        <v>1988</v>
      </c>
      <c r="C11">
        <v>139.55000000000001</v>
      </c>
      <c r="G11">
        <f t="shared" si="0"/>
        <v>26.624145424719579</v>
      </c>
      <c r="H11">
        <f t="shared" si="1"/>
        <v>30.477038463487634</v>
      </c>
      <c r="I11">
        <f t="shared" si="2"/>
        <v>38.398662298603767</v>
      </c>
      <c r="J11">
        <f t="shared" si="3"/>
        <v>48.379282917815544</v>
      </c>
      <c r="K11">
        <f t="shared" si="4"/>
        <v>60.954076926975254</v>
      </c>
      <c r="L11">
        <f t="shared" si="5"/>
        <v>69.77500000000002</v>
      </c>
      <c r="M11">
        <f t="shared" si="6"/>
        <v>87.910991256414789</v>
      </c>
      <c r="N11">
        <f t="shared" si="7"/>
        <v>110.76090840108114</v>
      </c>
      <c r="O11">
        <f t="shared" si="8"/>
        <v>139.55000000000001</v>
      </c>
    </row>
    <row r="12" spans="1:15" x14ac:dyDescent="0.3">
      <c r="A12">
        <v>10</v>
      </c>
      <c r="B12">
        <v>1989</v>
      </c>
      <c r="C12">
        <v>99.62</v>
      </c>
      <c r="G12">
        <f t="shared" si="0"/>
        <v>19.006072140527156</v>
      </c>
      <c r="H12">
        <f t="shared" si="1"/>
        <v>21.756521474257529</v>
      </c>
      <c r="I12">
        <f t="shared" si="2"/>
        <v>27.411499377906893</v>
      </c>
      <c r="J12">
        <f t="shared" si="3"/>
        <v>34.536325075405117</v>
      </c>
      <c r="K12">
        <f t="shared" si="4"/>
        <v>43.513042948515043</v>
      </c>
      <c r="L12">
        <f t="shared" si="5"/>
        <v>49.810000000000016</v>
      </c>
      <c r="M12">
        <f t="shared" si="6"/>
        <v>62.756667495263635</v>
      </c>
      <c r="N12">
        <f t="shared" si="7"/>
        <v>79.068446398536025</v>
      </c>
      <c r="O12">
        <f t="shared" si="8"/>
        <v>99.62</v>
      </c>
    </row>
    <row r="13" spans="1:15" x14ac:dyDescent="0.3">
      <c r="A13">
        <v>11</v>
      </c>
      <c r="B13">
        <v>1990</v>
      </c>
      <c r="C13">
        <v>95.03</v>
      </c>
      <c r="G13">
        <f t="shared" si="0"/>
        <v>18.130365744973854</v>
      </c>
      <c r="H13">
        <f t="shared" si="1"/>
        <v>20.754087890972624</v>
      </c>
      <c r="I13">
        <f t="shared" si="2"/>
        <v>26.1485122052047</v>
      </c>
      <c r="J13">
        <f t="shared" si="3"/>
        <v>32.945060950770412</v>
      </c>
      <c r="K13">
        <f t="shared" si="4"/>
        <v>41.508175781945241</v>
      </c>
      <c r="L13">
        <f t="shared" si="5"/>
        <v>47.515000000000008</v>
      </c>
      <c r="M13">
        <f t="shared" si="6"/>
        <v>59.865148685754903</v>
      </c>
      <c r="N13">
        <f t="shared" si="7"/>
        <v>75.425360984269005</v>
      </c>
      <c r="O13">
        <f t="shared" si="8"/>
        <v>95.03</v>
      </c>
    </row>
    <row r="14" spans="1:15" x14ac:dyDescent="0.3">
      <c r="A14">
        <v>12</v>
      </c>
      <c r="B14">
        <v>1991</v>
      </c>
      <c r="C14">
        <v>64.260000000000005</v>
      </c>
      <c r="G14">
        <f t="shared" si="0"/>
        <v>12.259889537746185</v>
      </c>
      <c r="H14">
        <f t="shared" si="1"/>
        <v>14.034070165988645</v>
      </c>
      <c r="I14">
        <f t="shared" si="2"/>
        <v>17.681820417830728</v>
      </c>
      <c r="J14">
        <f t="shared" si="3"/>
        <v>22.277697744885899</v>
      </c>
      <c r="K14">
        <f t="shared" si="4"/>
        <v>28.068140331977283</v>
      </c>
      <c r="L14">
        <f t="shared" si="5"/>
        <v>32.13000000000001</v>
      </c>
      <c r="M14">
        <f t="shared" si="6"/>
        <v>40.481263333122278</v>
      </c>
      <c r="N14">
        <f t="shared" si="7"/>
        <v>51.003195799738258</v>
      </c>
      <c r="O14">
        <f t="shared" si="8"/>
        <v>64.260000000000005</v>
      </c>
    </row>
    <row r="15" spans="1:15" x14ac:dyDescent="0.3">
      <c r="A15">
        <v>13</v>
      </c>
      <c r="B15">
        <v>1992</v>
      </c>
      <c r="C15">
        <v>90.85</v>
      </c>
      <c r="G15">
        <f t="shared" si="0"/>
        <v>17.332881489328365</v>
      </c>
      <c r="H15">
        <f t="shared" si="1"/>
        <v>19.841196305323191</v>
      </c>
      <c r="I15">
        <f t="shared" si="2"/>
        <v>24.998340880173068</v>
      </c>
      <c r="J15">
        <f t="shared" si="3"/>
        <v>31.495935887377584</v>
      </c>
      <c r="K15">
        <f t="shared" si="4"/>
        <v>39.682392610646367</v>
      </c>
      <c r="L15">
        <f t="shared" si="5"/>
        <v>45.425000000000004</v>
      </c>
      <c r="M15">
        <f t="shared" si="6"/>
        <v>57.23191369147461</v>
      </c>
      <c r="N15">
        <f t="shared" si="7"/>
        <v>72.107692785655459</v>
      </c>
      <c r="O15">
        <f t="shared" si="8"/>
        <v>90.85</v>
      </c>
    </row>
    <row r="16" spans="1:15" x14ac:dyDescent="0.3">
      <c r="A16">
        <v>14</v>
      </c>
      <c r="B16">
        <v>1993</v>
      </c>
      <c r="C16">
        <v>60.25</v>
      </c>
      <c r="G16">
        <f t="shared" si="0"/>
        <v>11.494838852306374</v>
      </c>
      <c r="H16">
        <f t="shared" si="1"/>
        <v>13.158305750090504</v>
      </c>
      <c r="I16">
        <f t="shared" si="2"/>
        <v>16.578426395491771</v>
      </c>
      <c r="J16">
        <f t="shared" si="3"/>
        <v>20.887508389812872</v>
      </c>
      <c r="K16">
        <f t="shared" si="4"/>
        <v>26.316611500181001</v>
      </c>
      <c r="L16">
        <f t="shared" si="5"/>
        <v>30.125000000000007</v>
      </c>
      <c r="M16">
        <f t="shared" si="6"/>
        <v>37.955121628083056</v>
      </c>
      <c r="N16">
        <f t="shared" si="7"/>
        <v>47.820456690542009</v>
      </c>
      <c r="O16">
        <f t="shared" si="8"/>
        <v>60.25</v>
      </c>
    </row>
    <row r="17" spans="1:15" x14ac:dyDescent="0.3">
      <c r="A17">
        <v>15</v>
      </c>
      <c r="B17">
        <v>1994</v>
      </c>
      <c r="C17">
        <v>65.069999999999993</v>
      </c>
      <c r="G17">
        <f t="shared" si="0"/>
        <v>12.414425960490883</v>
      </c>
      <c r="H17">
        <f t="shared" si="1"/>
        <v>14.210970210097743</v>
      </c>
      <c r="I17">
        <f t="shared" si="2"/>
        <v>17.90470050713111</v>
      </c>
      <c r="J17">
        <f t="shared" si="3"/>
        <v>22.558509060997899</v>
      </c>
      <c r="K17">
        <f t="shared" si="4"/>
        <v>28.42194042019548</v>
      </c>
      <c r="L17">
        <f t="shared" si="5"/>
        <v>32.535000000000004</v>
      </c>
      <c r="M17">
        <f t="shared" si="6"/>
        <v>40.991531358329695</v>
      </c>
      <c r="N17">
        <f t="shared" si="7"/>
        <v>51.646093225785371</v>
      </c>
      <c r="O17">
        <f t="shared" si="8"/>
        <v>65.069999999999993</v>
      </c>
    </row>
    <row r="18" spans="1:15" x14ac:dyDescent="0.3">
      <c r="A18">
        <v>16</v>
      </c>
      <c r="B18">
        <v>1995</v>
      </c>
      <c r="C18">
        <v>145.63999999999999</v>
      </c>
      <c r="G18">
        <f t="shared" si="0"/>
        <v>27.786030380911207</v>
      </c>
      <c r="H18">
        <f t="shared" si="1"/>
        <v>31.807064721048643</v>
      </c>
      <c r="I18">
        <f t="shared" si="2"/>
        <v>40.074390377417785</v>
      </c>
      <c r="J18">
        <f t="shared" si="3"/>
        <v>50.490567998213223</v>
      </c>
      <c r="K18">
        <f t="shared" si="4"/>
        <v>63.614129442097273</v>
      </c>
      <c r="L18">
        <f t="shared" si="5"/>
        <v>72.820000000000007</v>
      </c>
      <c r="M18">
        <f t="shared" si="6"/>
        <v>91.74745085334466</v>
      </c>
      <c r="N18">
        <f t="shared" si="7"/>
        <v>115.59454460432428</v>
      </c>
      <c r="O18">
        <f t="shared" si="8"/>
        <v>145.63999999999999</v>
      </c>
    </row>
    <row r="19" spans="1:15" x14ac:dyDescent="0.3">
      <c r="A19">
        <v>17</v>
      </c>
      <c r="B19">
        <v>1996</v>
      </c>
      <c r="C19">
        <v>68.78</v>
      </c>
      <c r="G19">
        <f t="shared" si="0"/>
        <v>13.122240933803027</v>
      </c>
      <c r="H19">
        <f t="shared" si="1"/>
        <v>15.021216091140662</v>
      </c>
      <c r="I19">
        <f t="shared" si="2"/>
        <v>18.925546348247703</v>
      </c>
      <c r="J19">
        <f t="shared" si="3"/>
        <v>23.844694224918332</v>
      </c>
      <c r="K19">
        <f t="shared" si="4"/>
        <v>30.042432182281317</v>
      </c>
      <c r="L19">
        <f t="shared" si="5"/>
        <v>34.390000000000008</v>
      </c>
      <c r="M19">
        <f t="shared" si="6"/>
        <v>43.328684905884693</v>
      </c>
      <c r="N19">
        <f t="shared" si="7"/>
        <v>54.590722177186386</v>
      </c>
      <c r="O19">
        <f t="shared" si="8"/>
        <v>68.78</v>
      </c>
    </row>
    <row r="20" spans="1:15" x14ac:dyDescent="0.3">
      <c r="A20">
        <v>18</v>
      </c>
      <c r="B20">
        <v>1997</v>
      </c>
      <c r="C20">
        <v>62.27</v>
      </c>
      <c r="G20">
        <f t="shared" si="0"/>
        <v>11.880225980632662</v>
      </c>
      <c r="H20">
        <f t="shared" si="1"/>
        <v>13.599463884782336</v>
      </c>
      <c r="I20">
        <f t="shared" si="2"/>
        <v>17.134250815722368</v>
      </c>
      <c r="J20">
        <f t="shared" si="3"/>
        <v>21.587803276907014</v>
      </c>
      <c r="K20">
        <f t="shared" si="4"/>
        <v>27.198927769564666</v>
      </c>
      <c r="L20">
        <f t="shared" si="5"/>
        <v>31.135000000000009</v>
      </c>
      <c r="M20">
        <f t="shared" si="6"/>
        <v>39.227641888476882</v>
      </c>
      <c r="N20">
        <f t="shared" si="7"/>
        <v>49.423731753029898</v>
      </c>
      <c r="O20">
        <f t="shared" si="8"/>
        <v>62.27</v>
      </c>
    </row>
    <row r="21" spans="1:15" x14ac:dyDescent="0.3">
      <c r="A21">
        <v>19</v>
      </c>
      <c r="B21">
        <v>1998</v>
      </c>
      <c r="C21">
        <v>71.25</v>
      </c>
      <c r="G21">
        <f t="shared" si="0"/>
        <v>13.593481630320817</v>
      </c>
      <c r="H21">
        <f t="shared" si="1"/>
        <v>15.560652028115326</v>
      </c>
      <c r="I21">
        <f t="shared" si="2"/>
        <v>19.605193040311846</v>
      </c>
      <c r="J21">
        <f t="shared" si="3"/>
        <v>24.700995398741362</v>
      </c>
      <c r="K21">
        <f t="shared" si="4"/>
        <v>31.121304056230645</v>
      </c>
      <c r="L21">
        <f t="shared" si="5"/>
        <v>35.625000000000007</v>
      </c>
      <c r="M21">
        <f t="shared" si="6"/>
        <v>44.884687402504859</v>
      </c>
      <c r="N21">
        <f t="shared" si="7"/>
        <v>56.551162476367111</v>
      </c>
      <c r="O21">
        <f t="shared" si="8"/>
        <v>71.25</v>
      </c>
    </row>
    <row r="22" spans="1:15" x14ac:dyDescent="0.3">
      <c r="A22">
        <v>20</v>
      </c>
      <c r="B22">
        <v>1999</v>
      </c>
      <c r="C22">
        <v>119.02</v>
      </c>
      <c r="G22">
        <f t="shared" si="0"/>
        <v>22.707314858116259</v>
      </c>
      <c r="H22">
        <f t="shared" si="1"/>
        <v>25.993386728228575</v>
      </c>
      <c r="I22">
        <f t="shared" si="2"/>
        <v>32.749615096953207</v>
      </c>
      <c r="J22">
        <f t="shared" si="3"/>
        <v>41.261929436606273</v>
      </c>
      <c r="K22">
        <f t="shared" si="4"/>
        <v>51.986773456457136</v>
      </c>
      <c r="L22">
        <f t="shared" si="5"/>
        <v>59.510000000000012</v>
      </c>
      <c r="M22">
        <f t="shared" si="6"/>
        <v>74.977901679243899</v>
      </c>
      <c r="N22">
        <f t="shared" si="7"/>
        <v>94.466236602627561</v>
      </c>
      <c r="O22">
        <f t="shared" si="8"/>
        <v>119.02</v>
      </c>
    </row>
    <row r="23" spans="1:15" x14ac:dyDescent="0.3">
      <c r="A23">
        <v>21</v>
      </c>
      <c r="B23">
        <v>2000</v>
      </c>
      <c r="C23">
        <v>231.54</v>
      </c>
      <c r="G23">
        <f t="shared" si="0"/>
        <v>44.174522620133075</v>
      </c>
      <c r="H23">
        <f t="shared" si="1"/>
        <v>50.56720520126067</v>
      </c>
      <c r="I23">
        <f t="shared" si="2"/>
        <v>63.710686267421821</v>
      </c>
      <c r="J23">
        <f t="shared" si="3"/>
        <v>80.27043473157299</v>
      </c>
      <c r="K23">
        <f t="shared" si="4"/>
        <v>101.13441040252131</v>
      </c>
      <c r="L23">
        <f t="shared" si="5"/>
        <v>115.77000000000002</v>
      </c>
      <c r="M23">
        <f t="shared" si="6"/>
        <v>145.86105994632948</v>
      </c>
      <c r="N23">
        <f t="shared" si="7"/>
        <v>183.77341978635846</v>
      </c>
      <c r="O23">
        <f t="shared" si="8"/>
        <v>231.54</v>
      </c>
    </row>
    <row r="24" spans="1:15" x14ac:dyDescent="0.3">
      <c r="A24">
        <v>22</v>
      </c>
      <c r="B24">
        <v>2001</v>
      </c>
      <c r="C24">
        <v>57.07</v>
      </c>
      <c r="G24">
        <f t="shared" si="0"/>
        <v>10.888140303753108</v>
      </c>
      <c r="H24">
        <f t="shared" si="1"/>
        <v>12.463809280625146</v>
      </c>
      <c r="I24">
        <f t="shared" si="2"/>
        <v>15.703415674534696</v>
      </c>
      <c r="J24">
        <f t="shared" si="3"/>
        <v>19.785063963595363</v>
      </c>
      <c r="K24">
        <f t="shared" si="4"/>
        <v>24.927618561250288</v>
      </c>
      <c r="L24">
        <f t="shared" si="5"/>
        <v>28.535000000000007</v>
      </c>
      <c r="M24">
        <f t="shared" si="6"/>
        <v>35.951847158750205</v>
      </c>
      <c r="N24">
        <f t="shared" si="7"/>
        <v>45.296489017912577</v>
      </c>
      <c r="O24">
        <f t="shared" si="8"/>
        <v>57.07</v>
      </c>
    </row>
    <row r="25" spans="1:15" x14ac:dyDescent="0.3">
      <c r="A25">
        <v>23</v>
      </c>
      <c r="B25">
        <v>2002</v>
      </c>
      <c r="C25">
        <v>70.510000000000005</v>
      </c>
      <c r="G25">
        <f t="shared" si="0"/>
        <v>13.452300207072573</v>
      </c>
      <c r="H25">
        <f t="shared" si="1"/>
        <v>15.399039642139112</v>
      </c>
      <c r="I25">
        <f t="shared" si="2"/>
        <v>19.401574193296678</v>
      </c>
      <c r="J25">
        <f t="shared" si="3"/>
        <v>24.44445172723163</v>
      </c>
      <c r="K25">
        <f t="shared" si="4"/>
        <v>30.798079284278217</v>
      </c>
      <c r="L25">
        <f t="shared" si="5"/>
        <v>35.25500000000001</v>
      </c>
      <c r="M25">
        <f t="shared" si="6"/>
        <v>44.41851661404376</v>
      </c>
      <c r="N25">
        <f t="shared" si="7"/>
        <v>55.963824087138882</v>
      </c>
      <c r="O25">
        <f t="shared" si="8"/>
        <v>70.510000000000005</v>
      </c>
    </row>
    <row r="26" spans="1:15" x14ac:dyDescent="0.3">
      <c r="A26">
        <v>24</v>
      </c>
      <c r="B26">
        <v>2003</v>
      </c>
      <c r="C26">
        <v>61.14</v>
      </c>
      <c r="G26">
        <f t="shared" si="0"/>
        <v>11.664638131618451</v>
      </c>
      <c r="H26">
        <f t="shared" si="1"/>
        <v>13.352677403494331</v>
      </c>
      <c r="I26">
        <f t="shared" si="2"/>
        <v>16.823319333118125</v>
      </c>
      <c r="J26">
        <f t="shared" si="3"/>
        <v>21.196054156898906</v>
      </c>
      <c r="K26">
        <f t="shared" si="4"/>
        <v>26.705354806988655</v>
      </c>
      <c r="L26">
        <f t="shared" si="5"/>
        <v>30.570000000000007</v>
      </c>
      <c r="M26">
        <f t="shared" si="6"/>
        <v>38.515786495286271</v>
      </c>
      <c r="N26">
        <f t="shared" si="7"/>
        <v>48.526850158667862</v>
      </c>
      <c r="O26">
        <f t="shared" si="8"/>
        <v>61.14</v>
      </c>
    </row>
    <row r="27" spans="1:15" x14ac:dyDescent="0.3">
      <c r="A27">
        <v>25</v>
      </c>
      <c r="B27">
        <v>2004</v>
      </c>
      <c r="C27">
        <v>139.46</v>
      </c>
      <c r="G27">
        <f t="shared" si="0"/>
        <v>26.606974711081278</v>
      </c>
      <c r="H27">
        <f t="shared" si="1"/>
        <v>30.457382903031068</v>
      </c>
      <c r="I27">
        <f t="shared" si="2"/>
        <v>38.373897844237057</v>
      </c>
      <c r="J27">
        <f t="shared" si="3"/>
        <v>48.348081660469767</v>
      </c>
      <c r="K27">
        <f t="shared" si="4"/>
        <v>60.914765806062121</v>
      </c>
      <c r="L27">
        <f t="shared" si="5"/>
        <v>69.730000000000018</v>
      </c>
      <c r="M27">
        <f t="shared" si="6"/>
        <v>87.854294809169517</v>
      </c>
      <c r="N27">
        <f t="shared" si="7"/>
        <v>110.68947535374257</v>
      </c>
      <c r="O27">
        <f t="shared" si="8"/>
        <v>139.46</v>
      </c>
    </row>
    <row r="28" spans="1:15" x14ac:dyDescent="0.3">
      <c r="A28">
        <v>26</v>
      </c>
      <c r="B28">
        <v>2005</v>
      </c>
      <c r="C28">
        <v>105.56</v>
      </c>
      <c r="G28">
        <f t="shared" si="0"/>
        <v>20.139339240654952</v>
      </c>
      <c r="H28">
        <f t="shared" si="1"/>
        <v>23.05378846439093</v>
      </c>
      <c r="I28">
        <f t="shared" si="2"/>
        <v>29.045953366109735</v>
      </c>
      <c r="J28">
        <f t="shared" si="3"/>
        <v>36.595608060226503</v>
      </c>
      <c r="K28">
        <f t="shared" si="4"/>
        <v>46.107576928781853</v>
      </c>
      <c r="L28">
        <f t="shared" si="5"/>
        <v>52.780000000000015</v>
      </c>
      <c r="M28">
        <f t="shared" si="6"/>
        <v>66.498633013451411</v>
      </c>
      <c r="N28">
        <f t="shared" si="7"/>
        <v>83.783027522881582</v>
      </c>
      <c r="O28">
        <f t="shared" si="8"/>
        <v>105.56</v>
      </c>
    </row>
    <row r="29" spans="1:15" x14ac:dyDescent="0.3">
      <c r="A29">
        <v>27</v>
      </c>
      <c r="B29">
        <v>2006</v>
      </c>
      <c r="C29">
        <v>117.99</v>
      </c>
      <c r="G29">
        <f t="shared" si="0"/>
        <v>22.510805579811269</v>
      </c>
      <c r="H29">
        <f t="shared" si="1"/>
        <v>25.76843975855898</v>
      </c>
      <c r="I29">
        <f t="shared" si="2"/>
        <v>32.466199674756417</v>
      </c>
      <c r="J29">
        <f t="shared" si="3"/>
        <v>40.904848380315698</v>
      </c>
      <c r="K29">
        <f t="shared" si="4"/>
        <v>51.536879517117946</v>
      </c>
      <c r="L29">
        <f t="shared" si="5"/>
        <v>58.995000000000012</v>
      </c>
      <c r="M29">
        <f t="shared" si="6"/>
        <v>74.329042338548035</v>
      </c>
      <c r="N29">
        <f t="shared" si="7"/>
        <v>93.648725060863924</v>
      </c>
      <c r="O29">
        <f t="shared" si="8"/>
        <v>117.99</v>
      </c>
    </row>
    <row r="30" spans="1:15" x14ac:dyDescent="0.3">
      <c r="A30">
        <v>28</v>
      </c>
      <c r="B30">
        <v>2007</v>
      </c>
      <c r="C30">
        <v>93.96</v>
      </c>
      <c r="G30">
        <f t="shared" si="0"/>
        <v>17.926225038385176</v>
      </c>
      <c r="H30">
        <f t="shared" si="1"/>
        <v>20.520405116655663</v>
      </c>
      <c r="I30">
        <f t="shared" si="2"/>
        <v>25.854090358844925</v>
      </c>
      <c r="J30">
        <f t="shared" si="3"/>
        <v>32.574112668992818</v>
      </c>
      <c r="K30">
        <f t="shared" si="4"/>
        <v>41.040810233311312</v>
      </c>
      <c r="L30">
        <f t="shared" si="5"/>
        <v>46.980000000000004</v>
      </c>
      <c r="M30">
        <f t="shared" si="6"/>
        <v>59.191090924061136</v>
      </c>
      <c r="N30">
        <f t="shared" si="7"/>
        <v>74.576101421466007</v>
      </c>
      <c r="O30">
        <f t="shared" si="8"/>
        <v>93.96</v>
      </c>
    </row>
    <row r="31" spans="1:15" x14ac:dyDescent="0.3">
      <c r="A31">
        <v>29</v>
      </c>
      <c r="B31">
        <v>2008</v>
      </c>
      <c r="C31">
        <v>68.45</v>
      </c>
      <c r="G31">
        <f t="shared" si="0"/>
        <v>13.059281650462594</v>
      </c>
      <c r="H31">
        <f t="shared" si="1"/>
        <v>14.949145702799918</v>
      </c>
      <c r="I31">
        <f t="shared" si="2"/>
        <v>18.8347433489031</v>
      </c>
      <c r="J31">
        <f t="shared" si="3"/>
        <v>23.730289614650477</v>
      </c>
      <c r="K31">
        <f t="shared" si="4"/>
        <v>29.898291405599828</v>
      </c>
      <c r="L31">
        <f t="shared" si="5"/>
        <v>34.225000000000009</v>
      </c>
      <c r="M31">
        <f t="shared" si="6"/>
        <v>43.120797932652039</v>
      </c>
      <c r="N31">
        <f t="shared" si="7"/>
        <v>54.32880100361163</v>
      </c>
      <c r="O31">
        <f t="shared" si="8"/>
        <v>68.45</v>
      </c>
    </row>
    <row r="32" spans="1:15" x14ac:dyDescent="0.3">
      <c r="A32">
        <v>30</v>
      </c>
      <c r="B32">
        <v>2009</v>
      </c>
      <c r="C32">
        <v>100.17</v>
      </c>
      <c r="G32">
        <f t="shared" si="0"/>
        <v>19.111004279427878</v>
      </c>
      <c r="H32">
        <f t="shared" si="1"/>
        <v>21.876638788158768</v>
      </c>
      <c r="I32">
        <f t="shared" si="2"/>
        <v>27.562837710147896</v>
      </c>
      <c r="J32">
        <f t="shared" si="3"/>
        <v>34.726999425851545</v>
      </c>
      <c r="K32">
        <f t="shared" si="4"/>
        <v>43.753277576317529</v>
      </c>
      <c r="L32">
        <f t="shared" si="5"/>
        <v>50.085000000000015</v>
      </c>
      <c r="M32">
        <f t="shared" si="6"/>
        <v>63.103145783984722</v>
      </c>
      <c r="N32">
        <f t="shared" si="7"/>
        <v>79.504981687827282</v>
      </c>
      <c r="O32">
        <f t="shared" si="8"/>
        <v>100.17</v>
      </c>
    </row>
    <row r="33" spans="1:24" x14ac:dyDescent="0.3">
      <c r="A33">
        <v>31</v>
      </c>
      <c r="B33">
        <v>2010</v>
      </c>
      <c r="C33">
        <v>46.27</v>
      </c>
      <c r="G33">
        <f t="shared" si="0"/>
        <v>8.8276546671571108</v>
      </c>
      <c r="H33">
        <f t="shared" si="1"/>
        <v>10.105142025837139</v>
      </c>
      <c r="I33">
        <f t="shared" si="2"/>
        <v>12.731681150529532</v>
      </c>
      <c r="J33">
        <f t="shared" si="3"/>
        <v>16.040913082101937</v>
      </c>
      <c r="K33">
        <f t="shared" si="4"/>
        <v>20.210284051674275</v>
      </c>
      <c r="L33">
        <f t="shared" si="5"/>
        <v>23.135000000000005</v>
      </c>
      <c r="M33">
        <f t="shared" si="6"/>
        <v>29.148273489317894</v>
      </c>
      <c r="N33">
        <f t="shared" si="7"/>
        <v>36.724523337284303</v>
      </c>
      <c r="O33">
        <f t="shared" si="8"/>
        <v>46.27</v>
      </c>
    </row>
    <row r="34" spans="1:24" x14ac:dyDescent="0.3">
      <c r="A34">
        <v>32</v>
      </c>
      <c r="B34">
        <v>2011</v>
      </c>
      <c r="C34">
        <v>38.68</v>
      </c>
      <c r="G34">
        <f t="shared" si="0"/>
        <v>7.3795911503271459</v>
      </c>
      <c r="H34">
        <f t="shared" si="1"/>
        <v>8.4475230940000117</v>
      </c>
      <c r="I34">
        <f t="shared" si="2"/>
        <v>10.64321216560368</v>
      </c>
      <c r="J34">
        <f t="shared" si="3"/>
        <v>13.409607045941277</v>
      </c>
      <c r="K34">
        <f t="shared" si="4"/>
        <v>16.89504618800002</v>
      </c>
      <c r="L34">
        <f t="shared" si="5"/>
        <v>19.340000000000003</v>
      </c>
      <c r="M34">
        <f t="shared" si="6"/>
        <v>24.366873104966846</v>
      </c>
      <c r="N34">
        <f t="shared" si="7"/>
        <v>30.700336345064979</v>
      </c>
      <c r="O34">
        <f t="shared" si="8"/>
        <v>38.68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18.760000000000002</v>
      </c>
      <c r="G35">
        <f t="shared" si="0"/>
        <v>3.5791398650500845</v>
      </c>
      <c r="H35">
        <f t="shared" si="1"/>
        <v>4.097092379613243</v>
      </c>
      <c r="I35">
        <f t="shared" si="2"/>
        <v>5.1620129324385999</v>
      </c>
      <c r="J35">
        <f t="shared" si="3"/>
        <v>6.5037287534089545</v>
      </c>
      <c r="K35">
        <f t="shared" si="4"/>
        <v>8.1941847592264843</v>
      </c>
      <c r="L35">
        <f t="shared" si="5"/>
        <v>9.3800000000000026</v>
      </c>
      <c r="M35">
        <f t="shared" si="6"/>
        <v>11.818059448013912</v>
      </c>
      <c r="N35">
        <f t="shared" si="7"/>
        <v>14.889821867461713</v>
      </c>
      <c r="O35">
        <f t="shared" si="8"/>
        <v>18.760000000000002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71.53</v>
      </c>
      <c r="G36">
        <f t="shared" si="0"/>
        <v>13.646901628306638</v>
      </c>
      <c r="H36">
        <f t="shared" si="1"/>
        <v>15.621802660646868</v>
      </c>
      <c r="I36">
        <f t="shared" si="2"/>
        <v>19.682238009452721</v>
      </c>
      <c r="J36">
        <f t="shared" si="3"/>
        <v>24.798065977150454</v>
      </c>
      <c r="K36">
        <f t="shared" si="4"/>
        <v>31.243605321293728</v>
      </c>
      <c r="L36">
        <f t="shared" si="5"/>
        <v>35.765000000000008</v>
      </c>
      <c r="M36">
        <f t="shared" si="6"/>
        <v>45.061076349490143</v>
      </c>
      <c r="N36">
        <f t="shared" si="7"/>
        <v>56.773398623642656</v>
      </c>
      <c r="O36">
        <f t="shared" si="8"/>
        <v>71.53</v>
      </c>
    </row>
    <row r="37" spans="1:24" x14ac:dyDescent="0.3">
      <c r="A37">
        <v>35</v>
      </c>
      <c r="B37">
        <v>2014</v>
      </c>
      <c r="C37">
        <v>120.6</v>
      </c>
      <c r="G37">
        <f t="shared" si="0"/>
        <v>23.008756275321968</v>
      </c>
      <c r="H37">
        <f t="shared" si="1"/>
        <v>26.338451011799414</v>
      </c>
      <c r="I37">
        <f t="shared" si="2"/>
        <v>33.184368851391</v>
      </c>
      <c r="J37">
        <f t="shared" si="3"/>
        <v>41.809684843343277</v>
      </c>
      <c r="K37">
        <f t="shared" si="4"/>
        <v>52.676902023598814</v>
      </c>
      <c r="L37">
        <f t="shared" si="5"/>
        <v>60.300000000000011</v>
      </c>
      <c r="M37">
        <f t="shared" si="6"/>
        <v>75.973239308660851</v>
      </c>
      <c r="N37">
        <f t="shared" si="7"/>
        <v>95.720283433682425</v>
      </c>
      <c r="O37">
        <f t="shared" si="8"/>
        <v>120.6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129.5</v>
      </c>
      <c r="G38">
        <f t="shared" si="0"/>
        <v>24.706749068442747</v>
      </c>
      <c r="H38">
        <f t="shared" si="1"/>
        <v>28.28216754583768</v>
      </c>
      <c r="I38">
        <f t="shared" si="2"/>
        <v>35.633298227654514</v>
      </c>
      <c r="J38">
        <f t="shared" si="3"/>
        <v>44.895142514203599</v>
      </c>
      <c r="K38">
        <f t="shared" si="4"/>
        <v>56.564335091675346</v>
      </c>
      <c r="L38">
        <f t="shared" si="5"/>
        <v>64.750000000000014</v>
      </c>
      <c r="M38">
        <f t="shared" si="6"/>
        <v>81.579887980693044</v>
      </c>
      <c r="N38">
        <f t="shared" si="7"/>
        <v>102.78421811494093</v>
      </c>
      <c r="O38">
        <f t="shared" si="8"/>
        <v>129.5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62.66</v>
      </c>
      <c r="G39">
        <f t="shared" si="0"/>
        <v>11.954632406398629</v>
      </c>
      <c r="H39">
        <f t="shared" si="1"/>
        <v>13.684637980094124</v>
      </c>
      <c r="I39">
        <f t="shared" si="2"/>
        <v>17.241563451311443</v>
      </c>
      <c r="J39">
        <f t="shared" si="3"/>
        <v>21.723008725405386</v>
      </c>
      <c r="K39">
        <f t="shared" si="4"/>
        <v>27.36927596018824</v>
      </c>
      <c r="L39">
        <f t="shared" si="5"/>
        <v>31.330000000000005</v>
      </c>
      <c r="M39">
        <f t="shared" si="6"/>
        <v>39.473326493206372</v>
      </c>
      <c r="N39">
        <f t="shared" si="7"/>
        <v>49.73327495816369</v>
      </c>
      <c r="O39">
        <f t="shared" si="8"/>
        <v>62.66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73.930000000000007</v>
      </c>
      <c r="G40">
        <f t="shared" si="0"/>
        <v>14.104787325327973</v>
      </c>
      <c r="H40">
        <f t="shared" si="1"/>
        <v>16.14595093948865</v>
      </c>
      <c r="I40">
        <f t="shared" si="2"/>
        <v>20.34262345923165</v>
      </c>
      <c r="J40">
        <f t="shared" si="3"/>
        <v>25.630099506371216</v>
      </c>
      <c r="K40">
        <f t="shared" si="4"/>
        <v>32.291901878977285</v>
      </c>
      <c r="L40">
        <f t="shared" si="5"/>
        <v>36.965000000000011</v>
      </c>
      <c r="M40">
        <f t="shared" si="6"/>
        <v>46.572981609363993</v>
      </c>
      <c r="N40">
        <f t="shared" si="7"/>
        <v>58.678279886004503</v>
      </c>
      <c r="O40">
        <f t="shared" si="8"/>
        <v>73.930000000000007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46.42</v>
      </c>
      <c r="G41">
        <f t="shared" si="0"/>
        <v>8.8562725232209445</v>
      </c>
      <c r="H41">
        <f t="shared" si="1"/>
        <v>10.137901293264751</v>
      </c>
      <c r="I41">
        <f t="shared" si="2"/>
        <v>12.772955241140714</v>
      </c>
      <c r="J41">
        <f t="shared" si="3"/>
        <v>16.092915177678233</v>
      </c>
      <c r="K41">
        <f t="shared" si="4"/>
        <v>20.275802586529498</v>
      </c>
      <c r="L41">
        <f t="shared" si="5"/>
        <v>23.210000000000004</v>
      </c>
      <c r="M41">
        <f t="shared" si="6"/>
        <v>29.242767568060007</v>
      </c>
      <c r="N41">
        <f t="shared" si="7"/>
        <v>36.843578416181913</v>
      </c>
      <c r="O41">
        <f t="shared" si="8"/>
        <v>46.42</v>
      </c>
    </row>
    <row r="42" spans="1:24" x14ac:dyDescent="0.3">
      <c r="A42">
        <v>40</v>
      </c>
      <c r="B42">
        <v>2019</v>
      </c>
      <c r="C42">
        <v>81.77</v>
      </c>
      <c r="G42">
        <f t="shared" si="0"/>
        <v>15.60054726893099</v>
      </c>
      <c r="H42">
        <f t="shared" si="1"/>
        <v>17.858168650371791</v>
      </c>
      <c r="I42">
        <f t="shared" si="2"/>
        <v>22.499882595176135</v>
      </c>
      <c r="J42">
        <f t="shared" si="3"/>
        <v>28.348075701825699</v>
      </c>
      <c r="K42">
        <f t="shared" si="4"/>
        <v>35.716337300743575</v>
      </c>
      <c r="L42">
        <f t="shared" si="5"/>
        <v>40.885000000000005</v>
      </c>
      <c r="M42">
        <f t="shared" si="6"/>
        <v>51.511872124951886</v>
      </c>
      <c r="N42">
        <f t="shared" si="7"/>
        <v>64.90089200971984</v>
      </c>
      <c r="O42">
        <f t="shared" si="8"/>
        <v>81.77</v>
      </c>
    </row>
    <row r="43" spans="1:24" x14ac:dyDescent="0.3">
      <c r="A43">
        <v>41</v>
      </c>
      <c r="B43">
        <v>2020</v>
      </c>
      <c r="C43">
        <v>108.93</v>
      </c>
      <c r="G43">
        <f t="shared" si="0"/>
        <v>20.782287073555743</v>
      </c>
      <c r="H43">
        <f t="shared" si="1"/>
        <v>23.789780005931263</v>
      </c>
      <c r="I43">
        <f t="shared" si="2"/>
        <v>29.973244601840975</v>
      </c>
      <c r="J43">
        <f t="shared" si="3"/>
        <v>37.763921807507323</v>
      </c>
      <c r="K43">
        <f t="shared" si="4"/>
        <v>47.579560011862519</v>
      </c>
      <c r="L43">
        <f t="shared" si="5"/>
        <v>54.465000000000018</v>
      </c>
      <c r="M43">
        <f t="shared" si="6"/>
        <v>68.621599982524273</v>
      </c>
      <c r="N43">
        <f t="shared" si="7"/>
        <v>86.457798295448001</v>
      </c>
      <c r="O43">
        <f t="shared" si="8"/>
        <v>108.93</v>
      </c>
    </row>
    <row r="44" spans="1:24" x14ac:dyDescent="0.3">
      <c r="A44">
        <v>42</v>
      </c>
      <c r="B44">
        <v>2021</v>
      </c>
      <c r="C44">
        <v>64.41</v>
      </c>
      <c r="G44">
        <f t="shared" si="0"/>
        <v>12.288507393810017</v>
      </c>
      <c r="H44">
        <f t="shared" si="1"/>
        <v>14.066829433416254</v>
      </c>
      <c r="I44">
        <f t="shared" si="2"/>
        <v>17.723094508441907</v>
      </c>
      <c r="J44">
        <f t="shared" si="3"/>
        <v>22.32969984046219</v>
      </c>
      <c r="K44">
        <f t="shared" si="4"/>
        <v>28.133658866832501</v>
      </c>
      <c r="L44">
        <f t="shared" si="5"/>
        <v>32.205000000000005</v>
      </c>
      <c r="M44">
        <f t="shared" si="6"/>
        <v>40.575757411864387</v>
      </c>
      <c r="N44">
        <f t="shared" si="7"/>
        <v>51.122250878635867</v>
      </c>
      <c r="O44">
        <f t="shared" si="8"/>
        <v>64.41</v>
      </c>
    </row>
    <row r="45" spans="1:24" x14ac:dyDescent="0.3">
      <c r="F45" t="s">
        <v>13</v>
      </c>
      <c r="G45" s="3">
        <f t="shared" ref="G45:O45" si="9">AVERAGE(G3:G44)</f>
        <v>17.567638759388515</v>
      </c>
      <c r="H45" s="3">
        <f t="shared" si="9"/>
        <v>20.109926295903971</v>
      </c>
      <c r="I45" s="3">
        <f t="shared" si="9"/>
        <v>25.336919452043855</v>
      </c>
      <c r="J45" s="3">
        <f t="shared" si="9"/>
        <v>31.922518157120926</v>
      </c>
      <c r="K45" s="3">
        <f t="shared" si="9"/>
        <v>40.219852591807935</v>
      </c>
      <c r="L45" s="3">
        <f t="shared" ref="L45:M45" si="10">AVERAGE(L3:L44)</f>
        <v>46.040238095238095</v>
      </c>
      <c r="M45" s="3">
        <f t="shared" si="10"/>
        <v>58.00706511836232</v>
      </c>
      <c r="N45" s="3">
        <f t="shared" si="9"/>
        <v>73.084322385247319</v>
      </c>
      <c r="O45" s="3">
        <f t="shared" si="9"/>
        <v>92.080476190476176</v>
      </c>
    </row>
    <row r="46" spans="1:24" x14ac:dyDescent="0.3">
      <c r="A46" s="1" t="s">
        <v>3</v>
      </c>
      <c r="F46" t="s">
        <v>24</v>
      </c>
      <c r="G46" s="4">
        <f t="shared" ref="G46:O46" si="11">STDEVA(G3:G44)</f>
        <v>7.9205262295229559</v>
      </c>
      <c r="H46" s="4">
        <f t="shared" si="11"/>
        <v>9.0667391834521904</v>
      </c>
      <c r="I46" s="4">
        <f t="shared" si="11"/>
        <v>11.423375551138056</v>
      </c>
      <c r="J46" s="4">
        <f t="shared" si="11"/>
        <v>14.392551317733293</v>
      </c>
      <c r="K46" s="4">
        <f t="shared" si="11"/>
        <v>18.133478366904381</v>
      </c>
      <c r="L46" s="4">
        <f t="shared" ref="L46:M46" si="12">STDEVA(L3:L44)</f>
        <v>20.757650953628183</v>
      </c>
      <c r="M46" s="4">
        <f t="shared" si="12"/>
        <v>26.15300138284648</v>
      </c>
      <c r="N46" s="4">
        <f t="shared" si="11"/>
        <v>32.950716960178042</v>
      </c>
      <c r="O46" s="4">
        <f t="shared" si="11"/>
        <v>41.51530190725633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17.567638759388515</v>
      </c>
      <c r="F50">
        <v>7.9205262295229559</v>
      </c>
      <c r="G50">
        <f>E50+F50*$R$38</f>
        <v>16.335200734499381</v>
      </c>
      <c r="H50">
        <f t="shared" ref="H50:H58" si="13">G50/C50</f>
        <v>98.009244222111832</v>
      </c>
      <c r="I50">
        <f>E50+F50*$S$38</f>
        <v>29.357646397890477</v>
      </c>
      <c r="J50">
        <f t="shared" ref="J50:J58" si="14">I50/C50</f>
        <v>176.14235554023205</v>
      </c>
      <c r="K50">
        <f>E50+F50*$T$38</f>
        <v>35.912002369060239</v>
      </c>
      <c r="L50">
        <f>K50/C50</f>
        <v>215.46770486026421</v>
      </c>
      <c r="M50">
        <f>E50+F50*$U$38</f>
        <v>40.77439805099808</v>
      </c>
      <c r="N50">
        <f>M50/C50</f>
        <v>244.64149547607894</v>
      </c>
      <c r="O50">
        <f>E50+F50*$W$38</f>
        <v>45.600890566474803</v>
      </c>
      <c r="P50">
        <f>O50/C50</f>
        <v>273.59987140142078</v>
      </c>
    </row>
    <row r="51" spans="1:16" x14ac:dyDescent="0.3">
      <c r="C51">
        <f>D51/60</f>
        <v>0.33333333333333331</v>
      </c>
      <c r="D51">
        <v>20</v>
      </c>
      <c r="E51">
        <v>20.109926295903971</v>
      </c>
      <c r="F51">
        <v>9.0667391834521904</v>
      </c>
      <c r="G51">
        <f t="shared" ref="G51:G58" si="15">E51+F51*$R$38</f>
        <v>18.699136935749078</v>
      </c>
      <c r="H51">
        <f t="shared" si="13"/>
        <v>56.097410807247236</v>
      </c>
      <c r="I51">
        <f t="shared" ref="I51:I58" si="16">E51+F51*$S$38</f>
        <v>33.606115959509772</v>
      </c>
      <c r="J51">
        <f t="shared" si="14"/>
        <v>100.81834787852932</v>
      </c>
      <c r="K51">
        <f t="shared" ref="K51:K58" si="17">E51+F51*$T$38</f>
        <v>41.108980590472299</v>
      </c>
      <c r="L51">
        <f>K51/C51</f>
        <v>123.3269417714169</v>
      </c>
      <c r="M51">
        <f t="shared" ref="M51:M58" si="18">E51+F51*$U$38</f>
        <v>46.675034180516377</v>
      </c>
      <c r="N51">
        <f>M51/C51</f>
        <v>140.02510254154913</v>
      </c>
      <c r="O51">
        <f t="shared" ref="O51:O58" si="19">E51+F51*$W$38</f>
        <v>52.199988904559646</v>
      </c>
      <c r="P51">
        <f>O51/C51</f>
        <v>156.59996671367895</v>
      </c>
    </row>
    <row r="52" spans="1:16" x14ac:dyDescent="0.3">
      <c r="C52">
        <v>0.5</v>
      </c>
      <c r="D52">
        <v>30</v>
      </c>
      <c r="E52">
        <v>25.336919452043855</v>
      </c>
      <c r="F52">
        <v>11.423375551138056</v>
      </c>
      <c r="G52">
        <f t="shared" si="15"/>
        <v>23.559436240216986</v>
      </c>
      <c r="H52">
        <f t="shared" si="13"/>
        <v>47.118872480433971</v>
      </c>
      <c r="I52">
        <f t="shared" si="16"/>
        <v>42.341052902594399</v>
      </c>
      <c r="J52">
        <f t="shared" si="14"/>
        <v>84.682105805188797</v>
      </c>
      <c r="K52">
        <f t="shared" si="17"/>
        <v>51.794069985655796</v>
      </c>
      <c r="L52">
        <f>K52/C52</f>
        <v>103.58813997131159</v>
      </c>
      <c r="M52">
        <f t="shared" si="18"/>
        <v>58.806858068595247</v>
      </c>
      <c r="N52">
        <f>M52/C52</f>
        <v>117.61371613719049</v>
      </c>
      <c r="O52">
        <f t="shared" si="19"/>
        <v>65.767864825133486</v>
      </c>
      <c r="P52">
        <f>O52/C52</f>
        <v>131.53572965026697</v>
      </c>
    </row>
    <row r="53" spans="1:16" x14ac:dyDescent="0.3">
      <c r="C53">
        <v>1</v>
      </c>
      <c r="D53">
        <v>60</v>
      </c>
      <c r="E53">
        <v>31.922518157120926</v>
      </c>
      <c r="F53">
        <v>14.392551317733293</v>
      </c>
      <c r="G53">
        <f t="shared" si="15"/>
        <v>29.683029642705502</v>
      </c>
      <c r="H53">
        <f t="shared" si="13"/>
        <v>29.683029642705502</v>
      </c>
      <c r="I53">
        <f t="shared" si="16"/>
        <v>53.34638382669111</v>
      </c>
      <c r="J53">
        <f t="shared" si="14"/>
        <v>53.34638382669111</v>
      </c>
      <c r="K53">
        <f t="shared" si="17"/>
        <v>65.256439034656012</v>
      </c>
      <c r="L53">
        <f>K53/C53</f>
        <v>65.256439034656012</v>
      </c>
      <c r="M53">
        <f t="shared" si="18"/>
        <v>74.091998358803352</v>
      </c>
      <c r="N53">
        <f>M53/C53</f>
        <v>74.091998358803352</v>
      </c>
      <c r="O53">
        <f t="shared" si="19"/>
        <v>82.862317299826316</v>
      </c>
      <c r="P53">
        <f>O53/C53</f>
        <v>82.862317299826316</v>
      </c>
    </row>
    <row r="54" spans="1:16" x14ac:dyDescent="0.3">
      <c r="C54">
        <v>2</v>
      </c>
      <c r="D54">
        <v>120</v>
      </c>
      <c r="E54">
        <v>40.219852591807935</v>
      </c>
      <c r="F54">
        <v>18.133478366904381</v>
      </c>
      <c r="G54">
        <f t="shared" si="15"/>
        <v>37.398273871498148</v>
      </c>
      <c r="H54">
        <f t="shared" si="13"/>
        <v>18.699136935749074</v>
      </c>
      <c r="I54">
        <f t="shared" si="16"/>
        <v>67.212231919019544</v>
      </c>
      <c r="J54">
        <f t="shared" si="14"/>
        <v>33.606115959509772</v>
      </c>
      <c r="K54">
        <f t="shared" si="17"/>
        <v>82.217961180944584</v>
      </c>
      <c r="L54">
        <f>K54/C54</f>
        <v>41.108980590472292</v>
      </c>
      <c r="M54">
        <f t="shared" si="18"/>
        <v>93.35006836103274</v>
      </c>
      <c r="N54">
        <f>M54/C54</f>
        <v>46.67503418051637</v>
      </c>
      <c r="O54">
        <f t="shared" si="19"/>
        <v>104.39997780911929</v>
      </c>
      <c r="P54">
        <f>O54/C54</f>
        <v>52.199988904559646</v>
      </c>
    </row>
    <row r="55" spans="1:16" x14ac:dyDescent="0.3">
      <c r="C55">
        <f>D55/60</f>
        <v>3</v>
      </c>
      <c r="D55">
        <v>180</v>
      </c>
      <c r="E55">
        <v>46.040238095238095</v>
      </c>
      <c r="F55">
        <v>20.757650953628183</v>
      </c>
      <c r="G55">
        <f t="shared" si="15"/>
        <v>42.810336747614073</v>
      </c>
      <c r="H55">
        <f t="shared" si="13"/>
        <v>14.270112249204692</v>
      </c>
      <c r="I55">
        <f t="shared" si="16"/>
        <v>76.938799151499353</v>
      </c>
      <c r="J55">
        <f t="shared" si="14"/>
        <v>25.646266383833119</v>
      </c>
      <c r="K55">
        <f t="shared" si="17"/>
        <v>94.116071157524246</v>
      </c>
      <c r="L55">
        <f t="shared" ref="L55:L56" si="20">K55/C55</f>
        <v>31.372023719174749</v>
      </c>
      <c r="M55">
        <f t="shared" si="18"/>
        <v>106.85915279620137</v>
      </c>
      <c r="N55">
        <f t="shared" ref="N55:N56" si="21">M55/C55</f>
        <v>35.619717598733793</v>
      </c>
      <c r="O55">
        <f t="shared" si="19"/>
        <v>119.50814152035068</v>
      </c>
      <c r="P55">
        <f t="shared" ref="P55:P56" si="22">O55/C55</f>
        <v>39.836047173450226</v>
      </c>
    </row>
    <row r="56" spans="1:16" x14ac:dyDescent="0.3">
      <c r="C56">
        <f>D56/60</f>
        <v>6</v>
      </c>
      <c r="D56">
        <v>360</v>
      </c>
      <c r="E56">
        <v>58.00706511836232</v>
      </c>
      <c r="F56">
        <v>26.15300138284648</v>
      </c>
      <c r="G56">
        <f t="shared" si="15"/>
        <v>53.937644421407008</v>
      </c>
      <c r="H56">
        <f t="shared" si="13"/>
        <v>8.9896074035678346</v>
      </c>
      <c r="I56">
        <f t="shared" si="16"/>
        <v>96.936812604607752</v>
      </c>
      <c r="J56">
        <f t="shared" si="14"/>
        <v>16.156135434101291</v>
      </c>
      <c r="K56">
        <f t="shared" si="17"/>
        <v>118.57881918476841</v>
      </c>
      <c r="L56">
        <f t="shared" si="20"/>
        <v>19.763136530794736</v>
      </c>
      <c r="M56">
        <f t="shared" si="18"/>
        <v>134.63409598186655</v>
      </c>
      <c r="N56">
        <f t="shared" si="21"/>
        <v>22.439015996977759</v>
      </c>
      <c r="O56">
        <f t="shared" si="19"/>
        <v>150.57082313530512</v>
      </c>
      <c r="P56">
        <f t="shared" si="22"/>
        <v>25.095137189217521</v>
      </c>
    </row>
    <row r="57" spans="1:16" x14ac:dyDescent="0.3">
      <c r="C57">
        <v>12</v>
      </c>
      <c r="D57">
        <v>720</v>
      </c>
      <c r="E57">
        <v>73.084322385247319</v>
      </c>
      <c r="F57">
        <v>32.950716960178042</v>
      </c>
      <c r="G57">
        <f t="shared" si="15"/>
        <v>67.957173588275452</v>
      </c>
      <c r="H57">
        <f t="shared" si="13"/>
        <v>5.6630977990229541</v>
      </c>
      <c r="I57">
        <f t="shared" si="16"/>
        <v>122.13273071026002</v>
      </c>
      <c r="J57">
        <f t="shared" si="14"/>
        <v>10.177727559188336</v>
      </c>
      <c r="K57">
        <f t="shared" si="17"/>
        <v>149.39995036256784</v>
      </c>
      <c r="L57">
        <f>K57/C57</f>
        <v>12.44999586354732</v>
      </c>
      <c r="M57">
        <f t="shared" si="18"/>
        <v>169.62833156112052</v>
      </c>
      <c r="N57">
        <f>M57/C57</f>
        <v>14.135694296760043</v>
      </c>
      <c r="O57">
        <f t="shared" si="19"/>
        <v>189.70734956816898</v>
      </c>
      <c r="P57">
        <f>O57/C57</f>
        <v>15.808945797347414</v>
      </c>
    </row>
    <row r="58" spans="1:16" x14ac:dyDescent="0.3">
      <c r="C58">
        <v>24</v>
      </c>
      <c r="D58">
        <v>1440</v>
      </c>
      <c r="E58">
        <v>92.080476190476176</v>
      </c>
      <c r="F58">
        <v>41.51530190725633</v>
      </c>
      <c r="G58">
        <f t="shared" si="15"/>
        <v>85.620673495228132</v>
      </c>
      <c r="H58">
        <f t="shared" si="13"/>
        <v>3.567528062301172</v>
      </c>
      <c r="I58">
        <f t="shared" si="16"/>
        <v>153.87759830299862</v>
      </c>
      <c r="J58">
        <f t="shared" si="14"/>
        <v>6.4115665959582762</v>
      </c>
      <c r="K58">
        <f t="shared" si="17"/>
        <v>188.23214231504841</v>
      </c>
      <c r="L58">
        <f>K58/C58</f>
        <v>7.8430059297936836</v>
      </c>
      <c r="M58">
        <f t="shared" si="18"/>
        <v>213.71830559240263</v>
      </c>
      <c r="N58">
        <f>M58/C58</f>
        <v>8.9049293996834429</v>
      </c>
      <c r="O58">
        <f t="shared" si="19"/>
        <v>239.01628304070124</v>
      </c>
      <c r="P58">
        <f>O58/C58</f>
        <v>9.959011793362551</v>
      </c>
    </row>
    <row r="60" spans="1:16" x14ac:dyDescent="0.3">
      <c r="A60" t="s">
        <v>42</v>
      </c>
      <c r="B60" t="s">
        <v>43</v>
      </c>
      <c r="C60" t="s">
        <v>44</v>
      </c>
      <c r="D60" t="s">
        <v>45</v>
      </c>
      <c r="E60" t="s">
        <v>46</v>
      </c>
      <c r="F60" t="s">
        <v>47</v>
      </c>
    </row>
    <row r="61" spans="1:16" x14ac:dyDescent="0.3">
      <c r="A61">
        <v>98.009244222111832</v>
      </c>
      <c r="B61">
        <v>2</v>
      </c>
      <c r="C61">
        <v>0.16667000000000001</v>
      </c>
      <c r="D61">
        <v>24.372</v>
      </c>
      <c r="E61">
        <v>0.26240000000000002</v>
      </c>
      <c r="F61">
        <v>0.65900000000000003</v>
      </c>
    </row>
    <row r="62" spans="1:16" x14ac:dyDescent="0.3">
      <c r="A62">
        <v>56.097410807247236</v>
      </c>
      <c r="B62">
        <v>2</v>
      </c>
      <c r="C62">
        <v>0.33333333333333331</v>
      </c>
      <c r="D62">
        <v>24.372</v>
      </c>
      <c r="E62">
        <v>0.26240000000000002</v>
      </c>
      <c r="F62">
        <v>0.65900000000000003</v>
      </c>
    </row>
    <row r="63" spans="1:16" x14ac:dyDescent="0.3">
      <c r="A63">
        <v>47.118872480433971</v>
      </c>
      <c r="B63">
        <v>2</v>
      </c>
      <c r="C63">
        <v>0.5</v>
      </c>
      <c r="D63">
        <v>24.372</v>
      </c>
      <c r="E63">
        <v>0.26240000000000002</v>
      </c>
      <c r="F63">
        <v>0.65900000000000003</v>
      </c>
    </row>
    <row r="64" spans="1:16" x14ac:dyDescent="0.3">
      <c r="A64">
        <v>29.683029642705502</v>
      </c>
      <c r="B64">
        <v>2</v>
      </c>
      <c r="C64">
        <v>1</v>
      </c>
      <c r="D64">
        <v>24.372</v>
      </c>
      <c r="E64">
        <v>0.26240000000000002</v>
      </c>
      <c r="F64">
        <v>0.65900000000000003</v>
      </c>
    </row>
    <row r="65" spans="1:6" x14ac:dyDescent="0.3">
      <c r="A65">
        <v>18.699136935749074</v>
      </c>
      <c r="B65">
        <v>2</v>
      </c>
      <c r="C65">
        <v>2</v>
      </c>
      <c r="D65">
        <v>24.372</v>
      </c>
      <c r="E65">
        <v>0.26240000000000002</v>
      </c>
      <c r="F65">
        <v>0.65900000000000003</v>
      </c>
    </row>
    <row r="66" spans="1:6" x14ac:dyDescent="0.3">
      <c r="A66">
        <v>14.270112249204692</v>
      </c>
      <c r="B66">
        <v>2</v>
      </c>
      <c r="C66">
        <v>3</v>
      </c>
      <c r="D66">
        <v>24.372</v>
      </c>
      <c r="E66">
        <v>0.26240000000000002</v>
      </c>
      <c r="F66">
        <v>0.65900000000000003</v>
      </c>
    </row>
    <row r="67" spans="1:6" x14ac:dyDescent="0.3">
      <c r="A67">
        <v>8.9896074035678346</v>
      </c>
      <c r="B67">
        <v>2</v>
      </c>
      <c r="C67">
        <v>6</v>
      </c>
      <c r="D67">
        <v>24.372</v>
      </c>
      <c r="E67">
        <v>0.26240000000000002</v>
      </c>
      <c r="F67">
        <v>0.65900000000000003</v>
      </c>
    </row>
    <row r="68" spans="1:6" x14ac:dyDescent="0.3">
      <c r="A68">
        <v>5.6630977990229541</v>
      </c>
      <c r="B68">
        <v>2</v>
      </c>
      <c r="C68">
        <v>12</v>
      </c>
      <c r="D68">
        <v>24.372</v>
      </c>
      <c r="E68">
        <v>0.26240000000000002</v>
      </c>
      <c r="F68">
        <v>0.65900000000000003</v>
      </c>
    </row>
    <row r="69" spans="1:6" x14ac:dyDescent="0.3">
      <c r="A69">
        <v>3.567528062301172</v>
      </c>
      <c r="B69">
        <v>2</v>
      </c>
      <c r="C69">
        <v>24</v>
      </c>
      <c r="D69">
        <v>24.372</v>
      </c>
      <c r="E69">
        <v>0.26240000000000002</v>
      </c>
      <c r="F69">
        <v>0.65900000000000003</v>
      </c>
    </row>
    <row r="70" spans="1:6" x14ac:dyDescent="0.3">
      <c r="A70">
        <v>176.14235554023205</v>
      </c>
      <c r="B70">
        <v>10</v>
      </c>
      <c r="C70">
        <v>0.16667000000000001</v>
      </c>
      <c r="D70">
        <v>24.372</v>
      </c>
      <c r="E70">
        <v>0.26240000000000002</v>
      </c>
      <c r="F70">
        <v>0.65900000000000003</v>
      </c>
    </row>
    <row r="71" spans="1:6" x14ac:dyDescent="0.3">
      <c r="A71">
        <v>100.81834787852932</v>
      </c>
      <c r="B71">
        <v>10</v>
      </c>
      <c r="C71">
        <v>0.33333333333333331</v>
      </c>
      <c r="D71">
        <v>24.372</v>
      </c>
      <c r="E71">
        <v>0.26240000000000002</v>
      </c>
      <c r="F71">
        <v>0.65900000000000003</v>
      </c>
    </row>
    <row r="72" spans="1:6" x14ac:dyDescent="0.3">
      <c r="A72">
        <v>84.682105805188797</v>
      </c>
      <c r="B72">
        <v>10</v>
      </c>
      <c r="C72">
        <v>0.5</v>
      </c>
      <c r="D72">
        <v>24.372</v>
      </c>
      <c r="E72">
        <v>0.26240000000000002</v>
      </c>
      <c r="F72">
        <v>0.65900000000000003</v>
      </c>
    </row>
    <row r="73" spans="1:6" x14ac:dyDescent="0.3">
      <c r="A73">
        <v>53.34638382669111</v>
      </c>
      <c r="B73">
        <v>10</v>
      </c>
      <c r="C73">
        <v>1</v>
      </c>
      <c r="D73">
        <v>24.372</v>
      </c>
      <c r="E73">
        <v>0.26240000000000002</v>
      </c>
      <c r="F73">
        <v>0.65900000000000003</v>
      </c>
    </row>
    <row r="74" spans="1:6" x14ac:dyDescent="0.3">
      <c r="A74">
        <v>33.606115959509772</v>
      </c>
      <c r="B74">
        <v>10</v>
      </c>
      <c r="C74">
        <v>2</v>
      </c>
      <c r="D74">
        <v>24.372</v>
      </c>
      <c r="E74">
        <v>0.26240000000000002</v>
      </c>
      <c r="F74">
        <v>0.65900000000000003</v>
      </c>
    </row>
    <row r="75" spans="1:6" x14ac:dyDescent="0.3">
      <c r="A75">
        <v>25.646266383833119</v>
      </c>
      <c r="B75">
        <v>10</v>
      </c>
      <c r="C75">
        <v>3</v>
      </c>
      <c r="D75">
        <v>24.372</v>
      </c>
      <c r="E75">
        <v>0.26240000000000002</v>
      </c>
      <c r="F75">
        <v>0.65900000000000003</v>
      </c>
    </row>
    <row r="76" spans="1:6" x14ac:dyDescent="0.3">
      <c r="A76">
        <v>16.156135434101291</v>
      </c>
      <c r="B76">
        <v>10</v>
      </c>
      <c r="C76">
        <v>6</v>
      </c>
      <c r="D76">
        <v>24.372</v>
      </c>
      <c r="E76">
        <v>0.26240000000000002</v>
      </c>
      <c r="F76">
        <v>0.65900000000000003</v>
      </c>
    </row>
    <row r="77" spans="1:6" x14ac:dyDescent="0.3">
      <c r="A77">
        <v>10.177727559188336</v>
      </c>
      <c r="B77">
        <v>10</v>
      </c>
      <c r="C77">
        <v>12</v>
      </c>
      <c r="D77">
        <v>24.372</v>
      </c>
      <c r="E77">
        <v>0.26240000000000002</v>
      </c>
      <c r="F77">
        <v>0.65900000000000003</v>
      </c>
    </row>
    <row r="78" spans="1:6" x14ac:dyDescent="0.3">
      <c r="A78">
        <v>6.4115665959582762</v>
      </c>
      <c r="B78">
        <v>10</v>
      </c>
      <c r="C78">
        <v>24</v>
      </c>
      <c r="D78">
        <v>24.372</v>
      </c>
      <c r="E78">
        <v>0.26240000000000002</v>
      </c>
      <c r="F78">
        <v>0.65900000000000003</v>
      </c>
    </row>
    <row r="79" spans="1:6" x14ac:dyDescent="0.3">
      <c r="A79">
        <v>215.46770486026421</v>
      </c>
      <c r="B79">
        <v>25</v>
      </c>
      <c r="C79">
        <v>0.16667000000000001</v>
      </c>
      <c r="D79">
        <v>24.372</v>
      </c>
      <c r="E79">
        <v>0.26240000000000002</v>
      </c>
      <c r="F79">
        <v>0.65900000000000003</v>
      </c>
    </row>
    <row r="80" spans="1:6" x14ac:dyDescent="0.3">
      <c r="A80">
        <v>123.3269417714169</v>
      </c>
      <c r="B80">
        <v>25</v>
      </c>
      <c r="C80">
        <v>0.33333333333333331</v>
      </c>
      <c r="D80">
        <v>24.372</v>
      </c>
      <c r="E80">
        <v>0.26240000000000002</v>
      </c>
      <c r="F80">
        <v>0.65900000000000003</v>
      </c>
    </row>
    <row r="81" spans="1:6" x14ac:dyDescent="0.3">
      <c r="A81">
        <v>103.58813997131159</v>
      </c>
      <c r="B81">
        <v>25</v>
      </c>
      <c r="C81">
        <v>0.5</v>
      </c>
      <c r="D81">
        <v>24.372</v>
      </c>
      <c r="E81">
        <v>0.26240000000000002</v>
      </c>
      <c r="F81">
        <v>0.65900000000000003</v>
      </c>
    </row>
    <row r="82" spans="1:6" x14ac:dyDescent="0.3">
      <c r="A82">
        <v>65.256439034656012</v>
      </c>
      <c r="B82">
        <v>25</v>
      </c>
      <c r="C82">
        <v>1</v>
      </c>
      <c r="D82">
        <v>24.372</v>
      </c>
      <c r="E82">
        <v>0.26240000000000002</v>
      </c>
      <c r="F82">
        <v>0.65900000000000003</v>
      </c>
    </row>
    <row r="83" spans="1:6" x14ac:dyDescent="0.3">
      <c r="A83">
        <v>41.108980590472292</v>
      </c>
      <c r="B83">
        <v>25</v>
      </c>
      <c r="C83">
        <v>2</v>
      </c>
      <c r="D83">
        <v>24.372</v>
      </c>
      <c r="E83">
        <v>0.26240000000000002</v>
      </c>
      <c r="F83">
        <v>0.65900000000000003</v>
      </c>
    </row>
    <row r="84" spans="1:6" x14ac:dyDescent="0.3">
      <c r="A84">
        <v>31.372023719174749</v>
      </c>
      <c r="B84">
        <v>25</v>
      </c>
      <c r="C84">
        <v>3</v>
      </c>
      <c r="D84">
        <v>24.372</v>
      </c>
      <c r="E84">
        <v>0.26240000000000002</v>
      </c>
      <c r="F84">
        <v>0.65900000000000003</v>
      </c>
    </row>
    <row r="85" spans="1:6" x14ac:dyDescent="0.3">
      <c r="A85">
        <v>19.763136530794736</v>
      </c>
      <c r="B85">
        <v>25</v>
      </c>
      <c r="C85">
        <v>6</v>
      </c>
      <c r="D85">
        <v>24.372</v>
      </c>
      <c r="E85">
        <v>0.26240000000000002</v>
      </c>
      <c r="F85">
        <v>0.65900000000000003</v>
      </c>
    </row>
    <row r="86" spans="1:6" x14ac:dyDescent="0.3">
      <c r="A86">
        <v>12.44999586354732</v>
      </c>
      <c r="B86">
        <v>25</v>
      </c>
      <c r="C86">
        <v>12</v>
      </c>
      <c r="D86">
        <v>24.372</v>
      </c>
      <c r="E86">
        <v>0.26240000000000002</v>
      </c>
      <c r="F86">
        <v>0.65900000000000003</v>
      </c>
    </row>
    <row r="87" spans="1:6" x14ac:dyDescent="0.3">
      <c r="A87">
        <v>7.8430059297936836</v>
      </c>
      <c r="B87">
        <v>25</v>
      </c>
      <c r="C87">
        <v>24</v>
      </c>
      <c r="D87">
        <v>24.372</v>
      </c>
      <c r="E87">
        <v>0.26240000000000002</v>
      </c>
      <c r="F87">
        <v>0.65900000000000003</v>
      </c>
    </row>
    <row r="88" spans="1:6" x14ac:dyDescent="0.3">
      <c r="A88">
        <v>244.64149547607894</v>
      </c>
      <c r="B88">
        <v>50</v>
      </c>
      <c r="C88">
        <v>0.16667000000000001</v>
      </c>
      <c r="D88">
        <v>24.372</v>
      </c>
      <c r="E88">
        <v>0.26240000000000002</v>
      </c>
      <c r="F88">
        <v>0.65900000000000003</v>
      </c>
    </row>
    <row r="89" spans="1:6" x14ac:dyDescent="0.3">
      <c r="A89">
        <v>140.02510254154913</v>
      </c>
      <c r="B89">
        <v>50</v>
      </c>
      <c r="C89">
        <v>0.33333333333333331</v>
      </c>
      <c r="D89">
        <v>24.372</v>
      </c>
      <c r="E89">
        <v>0.26240000000000002</v>
      </c>
      <c r="F89">
        <v>0.65900000000000003</v>
      </c>
    </row>
    <row r="90" spans="1:6" x14ac:dyDescent="0.3">
      <c r="A90">
        <v>117.61371613719049</v>
      </c>
      <c r="B90">
        <v>50</v>
      </c>
      <c r="C90">
        <v>0.5</v>
      </c>
      <c r="D90">
        <v>24.372</v>
      </c>
      <c r="E90">
        <v>0.26240000000000002</v>
      </c>
      <c r="F90">
        <v>0.65900000000000003</v>
      </c>
    </row>
    <row r="91" spans="1:6" x14ac:dyDescent="0.3">
      <c r="A91">
        <v>74.091998358803352</v>
      </c>
      <c r="B91">
        <v>50</v>
      </c>
      <c r="C91">
        <v>1</v>
      </c>
      <c r="D91">
        <v>24.372</v>
      </c>
      <c r="E91">
        <v>0.26240000000000002</v>
      </c>
      <c r="F91">
        <v>0.65900000000000003</v>
      </c>
    </row>
    <row r="92" spans="1:6" x14ac:dyDescent="0.3">
      <c r="A92">
        <v>46.67503418051637</v>
      </c>
      <c r="B92">
        <v>50</v>
      </c>
      <c r="C92">
        <v>2</v>
      </c>
      <c r="D92">
        <v>24.372</v>
      </c>
      <c r="E92">
        <v>0.26240000000000002</v>
      </c>
      <c r="F92">
        <v>0.65900000000000003</v>
      </c>
    </row>
    <row r="93" spans="1:6" x14ac:dyDescent="0.3">
      <c r="A93">
        <v>35.619717598733793</v>
      </c>
      <c r="B93">
        <v>50</v>
      </c>
      <c r="C93">
        <v>3</v>
      </c>
      <c r="D93">
        <v>24.372</v>
      </c>
      <c r="E93">
        <v>0.26240000000000002</v>
      </c>
      <c r="F93">
        <v>0.65900000000000003</v>
      </c>
    </row>
    <row r="94" spans="1:6" x14ac:dyDescent="0.3">
      <c r="A94">
        <v>22.439015996977759</v>
      </c>
      <c r="B94">
        <v>50</v>
      </c>
      <c r="C94">
        <v>6</v>
      </c>
      <c r="D94">
        <v>24.372</v>
      </c>
      <c r="E94">
        <v>0.26240000000000002</v>
      </c>
      <c r="F94">
        <v>0.65900000000000003</v>
      </c>
    </row>
    <row r="95" spans="1:6" x14ac:dyDescent="0.3">
      <c r="A95">
        <v>14.135694296760043</v>
      </c>
      <c r="B95">
        <v>50</v>
      </c>
      <c r="C95">
        <v>12</v>
      </c>
      <c r="D95">
        <v>24.372</v>
      </c>
      <c r="E95">
        <v>0.26240000000000002</v>
      </c>
      <c r="F95">
        <v>0.65900000000000003</v>
      </c>
    </row>
    <row r="96" spans="1:6" x14ac:dyDescent="0.3">
      <c r="A96">
        <v>8.9049293996834429</v>
      </c>
      <c r="B96">
        <v>50</v>
      </c>
      <c r="C96">
        <v>24</v>
      </c>
      <c r="D96">
        <v>24.372</v>
      </c>
      <c r="E96">
        <v>0.26240000000000002</v>
      </c>
      <c r="F96">
        <v>0.65900000000000003</v>
      </c>
    </row>
    <row r="97" spans="1:6" x14ac:dyDescent="0.3">
      <c r="A97">
        <v>273.59987140142078</v>
      </c>
      <c r="B97">
        <v>100</v>
      </c>
      <c r="C97">
        <v>0.16667000000000001</v>
      </c>
      <c r="D97">
        <v>24.372</v>
      </c>
      <c r="E97">
        <v>0.26240000000000002</v>
      </c>
      <c r="F97">
        <v>0.65900000000000003</v>
      </c>
    </row>
    <row r="98" spans="1:6" x14ac:dyDescent="0.3">
      <c r="A98">
        <v>156.59996671367895</v>
      </c>
      <c r="B98">
        <v>100</v>
      </c>
      <c r="C98">
        <v>0.33333333333333331</v>
      </c>
      <c r="D98">
        <v>24.372</v>
      </c>
      <c r="E98">
        <v>0.26240000000000002</v>
      </c>
      <c r="F98">
        <v>0.65900000000000003</v>
      </c>
    </row>
    <row r="99" spans="1:6" x14ac:dyDescent="0.3">
      <c r="A99">
        <v>131.53572965026697</v>
      </c>
      <c r="B99">
        <v>100</v>
      </c>
      <c r="C99">
        <v>0.5</v>
      </c>
      <c r="D99">
        <v>24.372</v>
      </c>
      <c r="E99">
        <v>0.26240000000000002</v>
      </c>
      <c r="F99">
        <v>0.65900000000000003</v>
      </c>
    </row>
    <row r="100" spans="1:6" x14ac:dyDescent="0.3">
      <c r="A100">
        <v>82.862317299826316</v>
      </c>
      <c r="B100">
        <v>100</v>
      </c>
      <c r="C100">
        <v>1</v>
      </c>
      <c r="D100">
        <v>24.372</v>
      </c>
      <c r="E100">
        <v>0.26240000000000002</v>
      </c>
      <c r="F100">
        <v>0.65900000000000003</v>
      </c>
    </row>
    <row r="101" spans="1:6" x14ac:dyDescent="0.3">
      <c r="A101">
        <v>52.199988904559646</v>
      </c>
      <c r="B101">
        <v>100</v>
      </c>
      <c r="C101">
        <v>2</v>
      </c>
      <c r="D101">
        <v>24.372</v>
      </c>
      <c r="E101">
        <v>0.26240000000000002</v>
      </c>
      <c r="F101">
        <v>0.65900000000000003</v>
      </c>
    </row>
    <row r="102" spans="1:6" x14ac:dyDescent="0.3">
      <c r="A102">
        <v>39.836047173450226</v>
      </c>
      <c r="B102">
        <v>100</v>
      </c>
      <c r="C102">
        <v>3</v>
      </c>
      <c r="D102">
        <v>24.372</v>
      </c>
      <c r="E102">
        <v>0.26240000000000002</v>
      </c>
      <c r="F102">
        <v>0.65900000000000003</v>
      </c>
    </row>
    <row r="103" spans="1:6" x14ac:dyDescent="0.3">
      <c r="A103">
        <v>25.095137189217521</v>
      </c>
      <c r="B103">
        <v>100</v>
      </c>
      <c r="C103">
        <v>6</v>
      </c>
      <c r="D103">
        <v>24.372</v>
      </c>
      <c r="E103">
        <v>0.26240000000000002</v>
      </c>
      <c r="F103">
        <v>0.65900000000000003</v>
      </c>
    </row>
    <row r="104" spans="1:6" x14ac:dyDescent="0.3">
      <c r="A104">
        <v>15.808945797347414</v>
      </c>
      <c r="B104">
        <v>100</v>
      </c>
      <c r="C104">
        <v>12</v>
      </c>
      <c r="D104">
        <v>24.372</v>
      </c>
      <c r="E104">
        <v>0.26240000000000002</v>
      </c>
      <c r="F104">
        <v>0.65900000000000003</v>
      </c>
    </row>
    <row r="105" spans="1:6" x14ac:dyDescent="0.3">
      <c r="A105">
        <v>9.959011793362551</v>
      </c>
      <c r="B105">
        <v>100</v>
      </c>
      <c r="C105">
        <v>24</v>
      </c>
      <c r="D105">
        <v>24.372</v>
      </c>
      <c r="E105">
        <v>0.26240000000000002</v>
      </c>
      <c r="F105">
        <v>0.65900000000000003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06"/>
  <sheetViews>
    <sheetView topLeftCell="A81" workbookViewId="0">
      <selection activeCell="A62" sqref="A62:F106"/>
    </sheetView>
  </sheetViews>
  <sheetFormatPr defaultRowHeight="14.4" x14ac:dyDescent="0.3"/>
  <cols>
    <col min="3" max="3" width="20.77734375" bestFit="1" customWidth="1"/>
    <col min="17" max="17" width="18.109375" bestFit="1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149.36000000000001</v>
      </c>
      <c r="G3">
        <f>C3*(10/1440)^(1/3)</f>
        <v>28.495753211294279</v>
      </c>
      <c r="H3">
        <f>C3*(15/1440)^(1/3)</f>
        <v>32.619494553253411</v>
      </c>
      <c r="I3">
        <f>C3*(30/1440)^(1/3)</f>
        <v>41.097987824575128</v>
      </c>
      <c r="J3">
        <f>C3*(60/1440)^(1/3)</f>
        <v>51.780219968505406</v>
      </c>
      <c r="K3">
        <f>C3*(120/1440)^(1/3)</f>
        <v>65.238989106506807</v>
      </c>
      <c r="L3">
        <f>C3*(180/1440)^(1/3)</f>
        <v>74.680000000000021</v>
      </c>
      <c r="M3">
        <f>C3*(360/1440)^(1/3)</f>
        <v>94.090904006149145</v>
      </c>
      <c r="N3">
        <f>C3*(720/1440)^(1/3)</f>
        <v>118.54711056098516</v>
      </c>
      <c r="O3">
        <f>C3*(1440/1440)^(1/3)</f>
        <v>149.36000000000001</v>
      </c>
    </row>
    <row r="4" spans="1:15" x14ac:dyDescent="0.3">
      <c r="A4">
        <v>2</v>
      </c>
      <c r="B4">
        <v>1981</v>
      </c>
      <c r="C4">
        <v>76.88</v>
      </c>
      <c r="G4">
        <f t="shared" ref="G4:G44" si="0">C4*(10/1440)^(1/3)</f>
        <v>14.667605161250025</v>
      </c>
      <c r="H4">
        <f t="shared" ref="H4:H44" si="1">C4*(15/1440)^(1/3)</f>
        <v>16.790216532231668</v>
      </c>
      <c r="I4">
        <f t="shared" ref="I4:I44" si="2">C4*(30/1440)^(1/3)</f>
        <v>21.154347241251575</v>
      </c>
      <c r="J4">
        <f t="shared" ref="J4:J44" si="3">C4*(60/1440)^(1/3)</f>
        <v>26.6528073860384</v>
      </c>
      <c r="K4">
        <f t="shared" ref="K4:K44" si="4">C4*(120/1440)^(1/3)</f>
        <v>33.580433064463321</v>
      </c>
      <c r="L4">
        <f t="shared" ref="L4:L44" si="5">C4*(180/1440)^(1/3)</f>
        <v>38.440000000000005</v>
      </c>
      <c r="M4">
        <f t="shared" ref="M4:M44" si="6">C4*(360/1440)^(1/3)</f>
        <v>48.431365157958922</v>
      </c>
      <c r="N4">
        <f t="shared" ref="N4:N44" si="7">C4*(720/1440)^(1/3)</f>
        <v>61.019696437657586</v>
      </c>
      <c r="O4">
        <f t="shared" ref="O4:O44" si="8">C4*(1440/1440)^(1/3)</f>
        <v>76.88</v>
      </c>
    </row>
    <row r="5" spans="1:15" x14ac:dyDescent="0.3">
      <c r="A5">
        <v>3</v>
      </c>
      <c r="B5">
        <v>1982</v>
      </c>
      <c r="C5">
        <v>49.39</v>
      </c>
      <c r="G5">
        <f t="shared" si="0"/>
        <v>9.4229060732848442</v>
      </c>
      <c r="H5">
        <f t="shared" si="1"/>
        <v>10.786534788331453</v>
      </c>
      <c r="I5">
        <f t="shared" si="2"/>
        <v>13.590182235242136</v>
      </c>
      <c r="J5">
        <f t="shared" si="3"/>
        <v>17.122556670088926</v>
      </c>
      <c r="K5">
        <f t="shared" si="4"/>
        <v>21.573069576662899</v>
      </c>
      <c r="L5">
        <f t="shared" si="5"/>
        <v>24.695000000000007</v>
      </c>
      <c r="M5">
        <f t="shared" si="6"/>
        <v>31.113750327153895</v>
      </c>
      <c r="N5">
        <f t="shared" si="7"/>
        <v>39.200868978354691</v>
      </c>
      <c r="O5">
        <f t="shared" si="8"/>
        <v>49.39</v>
      </c>
    </row>
    <row r="6" spans="1:15" x14ac:dyDescent="0.3">
      <c r="A6">
        <v>4</v>
      </c>
      <c r="B6">
        <v>1983</v>
      </c>
      <c r="C6">
        <v>187.12</v>
      </c>
      <c r="G6">
        <f t="shared" si="0"/>
        <v>35.69982151109658</v>
      </c>
      <c r="H6">
        <f t="shared" si="1"/>
        <v>40.866094140364069</v>
      </c>
      <c r="I6">
        <f t="shared" si="2"/>
        <v>51.488052234430214</v>
      </c>
      <c r="J6">
        <f t="shared" si="3"/>
        <v>64.87088082824539</v>
      </c>
      <c r="K6">
        <f t="shared" si="4"/>
        <v>81.732188280728124</v>
      </c>
      <c r="L6">
        <f t="shared" si="5"/>
        <v>93.560000000000016</v>
      </c>
      <c r="M6">
        <f t="shared" si="6"/>
        <v>117.87821342816434</v>
      </c>
      <c r="N6">
        <f t="shared" si="7"/>
        <v>148.51724242214476</v>
      </c>
      <c r="O6">
        <f t="shared" si="8"/>
        <v>187.12</v>
      </c>
    </row>
    <row r="7" spans="1:15" x14ac:dyDescent="0.3">
      <c r="A7">
        <v>5</v>
      </c>
      <c r="B7">
        <v>1984</v>
      </c>
      <c r="C7">
        <v>75.989999999999995</v>
      </c>
      <c r="G7">
        <f t="shared" si="0"/>
        <v>14.497805881937948</v>
      </c>
      <c r="H7">
        <f t="shared" si="1"/>
        <v>16.59584487882784</v>
      </c>
      <c r="I7">
        <f t="shared" si="2"/>
        <v>20.909454303625221</v>
      </c>
      <c r="J7">
        <f t="shared" si="3"/>
        <v>26.344261618952366</v>
      </c>
      <c r="K7">
        <f t="shared" si="4"/>
        <v>33.191689757655674</v>
      </c>
      <c r="L7">
        <f t="shared" si="5"/>
        <v>37.995000000000005</v>
      </c>
      <c r="M7">
        <f t="shared" si="6"/>
        <v>47.870700290755707</v>
      </c>
      <c r="N7">
        <f t="shared" si="7"/>
        <v>60.31330296953174</v>
      </c>
      <c r="O7">
        <f t="shared" si="8"/>
        <v>75.989999999999995</v>
      </c>
    </row>
    <row r="8" spans="1:15" x14ac:dyDescent="0.3">
      <c r="A8">
        <v>6</v>
      </c>
      <c r="B8">
        <v>1985</v>
      </c>
      <c r="C8">
        <v>79.819999999999993</v>
      </c>
      <c r="G8">
        <f t="shared" si="0"/>
        <v>15.228515140101157</v>
      </c>
      <c r="H8">
        <f t="shared" si="1"/>
        <v>17.432298173812846</v>
      </c>
      <c r="I8">
        <f t="shared" si="2"/>
        <v>21.963319417230757</v>
      </c>
      <c r="J8">
        <f t="shared" si="3"/>
        <v>27.67204845933383</v>
      </c>
      <c r="K8">
        <f t="shared" si="4"/>
        <v>34.864596347625685</v>
      </c>
      <c r="L8">
        <f t="shared" si="5"/>
        <v>39.910000000000004</v>
      </c>
      <c r="M8">
        <f t="shared" si="6"/>
        <v>50.283449101304384</v>
      </c>
      <c r="N8">
        <f t="shared" si="7"/>
        <v>63.353175984050843</v>
      </c>
      <c r="O8">
        <f t="shared" si="8"/>
        <v>79.819999999999993</v>
      </c>
    </row>
    <row r="9" spans="1:15" x14ac:dyDescent="0.3">
      <c r="A9">
        <v>7</v>
      </c>
      <c r="B9">
        <v>1986</v>
      </c>
      <c r="C9">
        <v>116.65</v>
      </c>
      <c r="G9">
        <f t="shared" si="0"/>
        <v>22.255152732307696</v>
      </c>
      <c r="H9">
        <f t="shared" si="1"/>
        <v>25.475790302872323</v>
      </c>
      <c r="I9">
        <f t="shared" si="2"/>
        <v>32.097484465296517</v>
      </c>
      <c r="J9">
        <f t="shared" si="3"/>
        <v>40.440296326500778</v>
      </c>
      <c r="K9">
        <f t="shared" si="4"/>
        <v>50.951580605744631</v>
      </c>
      <c r="L9">
        <f t="shared" si="5"/>
        <v>58.325000000000017</v>
      </c>
      <c r="M9">
        <f t="shared" si="6"/>
        <v>73.484895235118486</v>
      </c>
      <c r="N9">
        <f t="shared" si="7"/>
        <v>92.585166356045249</v>
      </c>
      <c r="O9">
        <f t="shared" si="8"/>
        <v>116.65</v>
      </c>
    </row>
    <row r="10" spans="1:15" x14ac:dyDescent="0.3">
      <c r="A10">
        <v>8</v>
      </c>
      <c r="B10">
        <v>1987</v>
      </c>
      <c r="C10">
        <v>173.65</v>
      </c>
      <c r="G10">
        <f t="shared" si="0"/>
        <v>33.129938036564347</v>
      </c>
      <c r="H10">
        <f t="shared" si="1"/>
        <v>37.924311925364584</v>
      </c>
      <c r="I10">
        <f t="shared" si="2"/>
        <v>47.781638897545996</v>
      </c>
      <c r="J10">
        <f t="shared" si="3"/>
        <v>60.201092645493866</v>
      </c>
      <c r="K10">
        <f t="shared" si="4"/>
        <v>75.84862385072914</v>
      </c>
      <c r="L10">
        <f t="shared" si="5"/>
        <v>86.825000000000017</v>
      </c>
      <c r="M10">
        <f t="shared" si="6"/>
        <v>109.39264515712237</v>
      </c>
      <c r="N10">
        <f t="shared" si="7"/>
        <v>137.82609633713892</v>
      </c>
      <c r="O10">
        <f t="shared" si="8"/>
        <v>173.65</v>
      </c>
    </row>
    <row r="11" spans="1:15" x14ac:dyDescent="0.3">
      <c r="A11">
        <v>9</v>
      </c>
      <c r="B11">
        <v>1988</v>
      </c>
      <c r="C11">
        <v>164.36</v>
      </c>
      <c r="G11">
        <f t="shared" si="0"/>
        <v>31.357538817677607</v>
      </c>
      <c r="H11">
        <f t="shared" si="1"/>
        <v>35.895421296014533</v>
      </c>
      <c r="I11">
        <f t="shared" si="2"/>
        <v>45.225396885693407</v>
      </c>
      <c r="J11">
        <f t="shared" si="3"/>
        <v>56.980429526135168</v>
      </c>
      <c r="K11">
        <f t="shared" si="4"/>
        <v>71.790842592029037</v>
      </c>
      <c r="L11">
        <f t="shared" si="5"/>
        <v>82.180000000000021</v>
      </c>
      <c r="M11">
        <f t="shared" si="6"/>
        <v>103.54031188036069</v>
      </c>
      <c r="N11">
        <f t="shared" si="7"/>
        <v>130.45261845074666</v>
      </c>
      <c r="O11">
        <f t="shared" si="8"/>
        <v>164.36</v>
      </c>
    </row>
    <row r="12" spans="1:15" x14ac:dyDescent="0.3">
      <c r="A12">
        <v>10</v>
      </c>
      <c r="B12">
        <v>1989</v>
      </c>
      <c r="C12">
        <v>105.51</v>
      </c>
      <c r="G12">
        <f t="shared" si="0"/>
        <v>20.129799955300342</v>
      </c>
      <c r="H12">
        <f t="shared" si="1"/>
        <v>23.042868708581729</v>
      </c>
      <c r="I12">
        <f t="shared" si="2"/>
        <v>29.032195335906007</v>
      </c>
      <c r="J12">
        <f t="shared" si="3"/>
        <v>36.578274028367737</v>
      </c>
      <c r="K12">
        <f t="shared" si="4"/>
        <v>46.085737417163443</v>
      </c>
      <c r="L12">
        <f t="shared" si="5"/>
        <v>52.755000000000017</v>
      </c>
      <c r="M12">
        <f t="shared" si="6"/>
        <v>66.467134987204034</v>
      </c>
      <c r="N12">
        <f t="shared" si="7"/>
        <v>83.743342496582372</v>
      </c>
      <c r="O12">
        <f t="shared" si="8"/>
        <v>105.51</v>
      </c>
    </row>
    <row r="13" spans="1:15" x14ac:dyDescent="0.3">
      <c r="A13">
        <v>11</v>
      </c>
      <c r="B13">
        <v>1990</v>
      </c>
      <c r="C13">
        <v>122.48</v>
      </c>
      <c r="G13">
        <f t="shared" si="0"/>
        <v>23.367433404655348</v>
      </c>
      <c r="H13">
        <f t="shared" si="1"/>
        <v>26.749033830225478</v>
      </c>
      <c r="I13">
        <f t="shared" si="2"/>
        <v>33.701670787051157</v>
      </c>
      <c r="J13">
        <f t="shared" si="3"/>
        <v>42.461444441232878</v>
      </c>
      <c r="K13">
        <f t="shared" si="4"/>
        <v>53.498067660450943</v>
      </c>
      <c r="L13">
        <f t="shared" si="5"/>
        <v>61.240000000000016</v>
      </c>
      <c r="M13">
        <f t="shared" si="6"/>
        <v>77.157565095562035</v>
      </c>
      <c r="N13">
        <f t="shared" si="7"/>
        <v>97.212440422532552</v>
      </c>
      <c r="O13">
        <f t="shared" si="8"/>
        <v>122.48</v>
      </c>
    </row>
    <row r="14" spans="1:15" x14ac:dyDescent="0.3">
      <c r="A14">
        <v>12</v>
      </c>
      <c r="B14">
        <v>1991</v>
      </c>
      <c r="C14">
        <v>78.89</v>
      </c>
      <c r="G14">
        <f t="shared" si="0"/>
        <v>15.051084432505393</v>
      </c>
      <c r="H14">
        <f t="shared" si="1"/>
        <v>17.229190715761657</v>
      </c>
      <c r="I14">
        <f t="shared" si="2"/>
        <v>21.707420055441425</v>
      </c>
      <c r="J14">
        <f t="shared" si="3"/>
        <v>27.349635466760787</v>
      </c>
      <c r="K14">
        <f t="shared" si="4"/>
        <v>34.458381431523307</v>
      </c>
      <c r="L14">
        <f t="shared" si="5"/>
        <v>39.445000000000007</v>
      </c>
      <c r="M14">
        <f t="shared" si="6"/>
        <v>49.697585813103274</v>
      </c>
      <c r="N14">
        <f t="shared" si="7"/>
        <v>62.615034494885634</v>
      </c>
      <c r="O14">
        <f t="shared" si="8"/>
        <v>78.89</v>
      </c>
    </row>
    <row r="15" spans="1:15" x14ac:dyDescent="0.3">
      <c r="A15">
        <v>13</v>
      </c>
      <c r="B15">
        <v>1992</v>
      </c>
      <c r="C15">
        <v>102.67</v>
      </c>
      <c r="G15">
        <f t="shared" si="0"/>
        <v>19.587968547158432</v>
      </c>
      <c r="H15">
        <f t="shared" si="1"/>
        <v>22.422626578618956</v>
      </c>
      <c r="I15">
        <f t="shared" si="2"/>
        <v>28.250739220334278</v>
      </c>
      <c r="J15">
        <f t="shared" si="3"/>
        <v>35.593701018789837</v>
      </c>
      <c r="K15">
        <f t="shared" si="4"/>
        <v>44.845253157237899</v>
      </c>
      <c r="L15">
        <f t="shared" si="5"/>
        <v>51.335000000000015</v>
      </c>
      <c r="M15">
        <f t="shared" si="6"/>
        <v>64.678047096353311</v>
      </c>
      <c r="N15">
        <f t="shared" si="7"/>
        <v>81.489233002787529</v>
      </c>
      <c r="O15">
        <f t="shared" si="8"/>
        <v>102.67</v>
      </c>
    </row>
    <row r="16" spans="1:15" x14ac:dyDescent="0.3">
      <c r="A16">
        <v>14</v>
      </c>
      <c r="B16">
        <v>1993</v>
      </c>
      <c r="C16">
        <v>65.23</v>
      </c>
      <c r="G16">
        <f t="shared" si="0"/>
        <v>12.44495167362564</v>
      </c>
      <c r="H16">
        <f t="shared" si="1"/>
        <v>14.245913428687198</v>
      </c>
      <c r="I16">
        <f t="shared" si="2"/>
        <v>17.948726203783043</v>
      </c>
      <c r="J16">
        <f t="shared" si="3"/>
        <v>22.613977962945956</v>
      </c>
      <c r="K16">
        <f t="shared" si="4"/>
        <v>28.491826857374388</v>
      </c>
      <c r="L16">
        <f t="shared" si="5"/>
        <v>32.615000000000009</v>
      </c>
      <c r="M16">
        <f t="shared" si="6"/>
        <v>41.092325042321292</v>
      </c>
      <c r="N16">
        <f t="shared" si="7"/>
        <v>51.773085309942836</v>
      </c>
      <c r="O16">
        <f t="shared" si="8"/>
        <v>65.23</v>
      </c>
    </row>
    <row r="17" spans="1:15" x14ac:dyDescent="0.3">
      <c r="A17">
        <v>15</v>
      </c>
      <c r="B17">
        <v>1994</v>
      </c>
      <c r="C17">
        <v>69.099999999999994</v>
      </c>
      <c r="G17">
        <f t="shared" si="0"/>
        <v>13.183292360072537</v>
      </c>
      <c r="H17">
        <f t="shared" si="1"/>
        <v>15.091102528319565</v>
      </c>
      <c r="I17">
        <f t="shared" si="2"/>
        <v>19.013597741551557</v>
      </c>
      <c r="J17">
        <f t="shared" si="3"/>
        <v>23.955632028814428</v>
      </c>
      <c r="K17">
        <f t="shared" si="4"/>
        <v>30.18220505663912</v>
      </c>
      <c r="L17">
        <f t="shared" si="5"/>
        <v>34.550000000000004</v>
      </c>
      <c r="M17">
        <f t="shared" si="6"/>
        <v>43.530272273867865</v>
      </c>
      <c r="N17">
        <f t="shared" si="7"/>
        <v>54.844706345501294</v>
      </c>
      <c r="O17">
        <f t="shared" si="8"/>
        <v>69.099999999999994</v>
      </c>
    </row>
    <row r="18" spans="1:15" x14ac:dyDescent="0.3">
      <c r="A18">
        <v>16</v>
      </c>
      <c r="B18">
        <v>1995</v>
      </c>
      <c r="C18">
        <v>155.63</v>
      </c>
      <c r="G18">
        <f t="shared" si="0"/>
        <v>29.691979594762504</v>
      </c>
      <c r="H18">
        <f t="shared" si="1"/>
        <v>33.988831931727553</v>
      </c>
      <c r="I18">
        <f t="shared" si="2"/>
        <v>42.82324481212256</v>
      </c>
      <c r="J18">
        <f t="shared" si="3"/>
        <v>53.95390756359464</v>
      </c>
      <c r="K18">
        <f t="shared" si="4"/>
        <v>67.977663863455092</v>
      </c>
      <c r="L18">
        <f t="shared" si="5"/>
        <v>77.815000000000012</v>
      </c>
      <c r="M18">
        <f t="shared" si="6"/>
        <v>98.040756497569561</v>
      </c>
      <c r="N18">
        <f t="shared" si="7"/>
        <v>123.52361285890545</v>
      </c>
      <c r="O18">
        <f t="shared" si="8"/>
        <v>155.63</v>
      </c>
    </row>
    <row r="19" spans="1:15" x14ac:dyDescent="0.3">
      <c r="A19">
        <v>17</v>
      </c>
      <c r="B19">
        <v>1996</v>
      </c>
      <c r="C19">
        <v>75.23</v>
      </c>
      <c r="G19">
        <f t="shared" si="0"/>
        <v>14.352808744547859</v>
      </c>
      <c r="H19">
        <f t="shared" si="1"/>
        <v>16.429864590527945</v>
      </c>
      <c r="I19">
        <f t="shared" si="2"/>
        <v>20.700332244528564</v>
      </c>
      <c r="J19">
        <f t="shared" si="3"/>
        <v>26.080784334699128</v>
      </c>
      <c r="K19">
        <f t="shared" si="4"/>
        <v>32.859729181055883</v>
      </c>
      <c r="L19">
        <f t="shared" si="5"/>
        <v>37.615000000000009</v>
      </c>
      <c r="M19">
        <f t="shared" si="6"/>
        <v>47.39193029179566</v>
      </c>
      <c r="N19">
        <f t="shared" si="7"/>
        <v>59.71009056978383</v>
      </c>
      <c r="O19">
        <f t="shared" si="8"/>
        <v>75.23</v>
      </c>
    </row>
    <row r="20" spans="1:15" x14ac:dyDescent="0.3">
      <c r="A20">
        <v>18</v>
      </c>
      <c r="B20">
        <v>1997</v>
      </c>
      <c r="C20">
        <v>85.41</v>
      </c>
      <c r="G20">
        <f t="shared" si="0"/>
        <v>16.295007242746678</v>
      </c>
      <c r="H20">
        <f t="shared" si="1"/>
        <v>18.653126873281824</v>
      </c>
      <c r="I20">
        <f t="shared" si="2"/>
        <v>23.501467194007503</v>
      </c>
      <c r="J20">
        <f t="shared" si="3"/>
        <v>29.609993221143856</v>
      </c>
      <c r="K20">
        <f t="shared" si="4"/>
        <v>37.306253746563641</v>
      </c>
      <c r="L20">
        <f t="shared" si="5"/>
        <v>42.705000000000005</v>
      </c>
      <c r="M20">
        <f t="shared" si="6"/>
        <v>53.804928435760559</v>
      </c>
      <c r="N20">
        <f t="shared" si="7"/>
        <v>67.789961924301963</v>
      </c>
      <c r="O20">
        <f t="shared" si="8"/>
        <v>85.41</v>
      </c>
    </row>
    <row r="21" spans="1:15" x14ac:dyDescent="0.3">
      <c r="A21">
        <v>19</v>
      </c>
      <c r="B21">
        <v>1998</v>
      </c>
      <c r="C21">
        <v>104.69</v>
      </c>
      <c r="G21">
        <f t="shared" si="0"/>
        <v>19.973355675484719</v>
      </c>
      <c r="H21">
        <f t="shared" si="1"/>
        <v>22.863784713310785</v>
      </c>
      <c r="I21">
        <f t="shared" si="2"/>
        <v>28.806563640564871</v>
      </c>
      <c r="J21">
        <f t="shared" si="3"/>
        <v>36.293995905883975</v>
      </c>
      <c r="K21">
        <f t="shared" si="4"/>
        <v>45.727569426621557</v>
      </c>
      <c r="L21">
        <f t="shared" si="5"/>
        <v>52.345000000000013</v>
      </c>
      <c r="M21">
        <f t="shared" si="6"/>
        <v>65.950567356747129</v>
      </c>
      <c r="N21">
        <f t="shared" si="7"/>
        <v>83.09250806527541</v>
      </c>
      <c r="O21">
        <f t="shared" si="8"/>
        <v>104.69</v>
      </c>
    </row>
    <row r="22" spans="1:15" x14ac:dyDescent="0.3">
      <c r="A22">
        <v>20</v>
      </c>
      <c r="B22">
        <v>1999</v>
      </c>
      <c r="C22">
        <v>120.87</v>
      </c>
      <c r="G22">
        <f t="shared" si="0"/>
        <v>23.060268416236873</v>
      </c>
      <c r="H22">
        <f t="shared" si="1"/>
        <v>26.397417693169118</v>
      </c>
      <c r="I22">
        <f t="shared" si="2"/>
        <v>33.258662214491132</v>
      </c>
      <c r="J22">
        <f t="shared" si="3"/>
        <v>41.903288615380617</v>
      </c>
      <c r="K22">
        <f t="shared" si="4"/>
        <v>52.794835386338221</v>
      </c>
      <c r="L22">
        <f t="shared" si="5"/>
        <v>60.435000000000016</v>
      </c>
      <c r="M22">
        <f t="shared" si="6"/>
        <v>76.143328650396668</v>
      </c>
      <c r="N22">
        <f t="shared" si="7"/>
        <v>95.934582575698144</v>
      </c>
      <c r="O22">
        <f t="shared" si="8"/>
        <v>120.87</v>
      </c>
    </row>
    <row r="23" spans="1:15" x14ac:dyDescent="0.3">
      <c r="A23">
        <v>21</v>
      </c>
      <c r="B23">
        <v>2000</v>
      </c>
      <c r="C23">
        <v>249.83</v>
      </c>
      <c r="G23">
        <f t="shared" si="0"/>
        <v>47.663993202849817</v>
      </c>
      <c r="H23">
        <f t="shared" si="1"/>
        <v>54.561651876267398</v>
      </c>
      <c r="I23">
        <f t="shared" si="2"/>
        <v>68.743373715945381</v>
      </c>
      <c r="J23">
        <f t="shared" si="3"/>
        <v>86.611223585509549</v>
      </c>
      <c r="K23">
        <f t="shared" si="4"/>
        <v>109.12330375253477</v>
      </c>
      <c r="L23">
        <f t="shared" si="5"/>
        <v>124.91500000000003</v>
      </c>
      <c r="M23">
        <f t="shared" si="6"/>
        <v>157.38303794761811</v>
      </c>
      <c r="N23">
        <f t="shared" si="7"/>
        <v>198.29020240660765</v>
      </c>
      <c r="O23">
        <f t="shared" si="8"/>
        <v>249.83</v>
      </c>
    </row>
    <row r="24" spans="1:15" x14ac:dyDescent="0.3">
      <c r="A24">
        <v>22</v>
      </c>
      <c r="B24">
        <v>2001</v>
      </c>
      <c r="C24">
        <v>73.680000000000007</v>
      </c>
      <c r="G24">
        <f t="shared" si="0"/>
        <v>14.057090898554916</v>
      </c>
      <c r="H24">
        <f t="shared" si="1"/>
        <v>16.091352160442629</v>
      </c>
      <c r="I24">
        <f t="shared" si="2"/>
        <v>20.27383330821301</v>
      </c>
      <c r="J24">
        <f t="shared" si="3"/>
        <v>25.543429347077389</v>
      </c>
      <c r="K24">
        <f t="shared" si="4"/>
        <v>32.18270432088525</v>
      </c>
      <c r="L24">
        <f t="shared" si="5"/>
        <v>36.840000000000011</v>
      </c>
      <c r="M24">
        <f t="shared" si="6"/>
        <v>46.41549147812713</v>
      </c>
      <c r="N24">
        <f t="shared" si="7"/>
        <v>58.47985475450848</v>
      </c>
      <c r="O24">
        <f t="shared" si="8"/>
        <v>73.680000000000007</v>
      </c>
    </row>
    <row r="25" spans="1:15" x14ac:dyDescent="0.3">
      <c r="A25">
        <v>23</v>
      </c>
      <c r="B25">
        <v>2002</v>
      </c>
      <c r="C25">
        <v>66.97</v>
      </c>
      <c r="G25">
        <f t="shared" si="0"/>
        <v>12.776918803966106</v>
      </c>
      <c r="H25">
        <f t="shared" si="1"/>
        <v>14.625920930847487</v>
      </c>
      <c r="I25">
        <f t="shared" si="2"/>
        <v>18.427505654872764</v>
      </c>
      <c r="J25">
        <f t="shared" si="3"/>
        <v>23.217202271631006</v>
      </c>
      <c r="K25">
        <f t="shared" si="4"/>
        <v>29.251841861694963</v>
      </c>
      <c r="L25">
        <f t="shared" si="5"/>
        <v>33.485000000000007</v>
      </c>
      <c r="M25">
        <f t="shared" si="6"/>
        <v>42.188456355729826</v>
      </c>
      <c r="N25">
        <f t="shared" si="7"/>
        <v>53.154124225155165</v>
      </c>
      <c r="O25">
        <f t="shared" si="8"/>
        <v>66.97</v>
      </c>
    </row>
    <row r="26" spans="1:15" x14ac:dyDescent="0.3">
      <c r="A26">
        <v>24</v>
      </c>
      <c r="B26">
        <v>2003</v>
      </c>
      <c r="C26">
        <v>77.44</v>
      </c>
      <c r="G26">
        <f t="shared" si="0"/>
        <v>14.77444515722167</v>
      </c>
      <c r="H26">
        <f t="shared" si="1"/>
        <v>16.912517797294747</v>
      </c>
      <c r="I26">
        <f t="shared" si="2"/>
        <v>21.308437179533325</v>
      </c>
      <c r="J26">
        <f t="shared" si="3"/>
        <v>26.846948542856577</v>
      </c>
      <c r="K26">
        <f t="shared" si="4"/>
        <v>33.825035594589487</v>
      </c>
      <c r="L26">
        <f t="shared" si="5"/>
        <v>38.720000000000006</v>
      </c>
      <c r="M26">
        <f t="shared" si="6"/>
        <v>48.78414305192949</v>
      </c>
      <c r="N26">
        <f t="shared" si="7"/>
        <v>61.464168732208684</v>
      </c>
      <c r="O26">
        <f t="shared" si="8"/>
        <v>77.44</v>
      </c>
    </row>
    <row r="27" spans="1:15" x14ac:dyDescent="0.3">
      <c r="A27">
        <v>25</v>
      </c>
      <c r="B27">
        <v>2004</v>
      </c>
      <c r="C27">
        <v>153.59</v>
      </c>
      <c r="G27">
        <f t="shared" si="0"/>
        <v>29.302776752294374</v>
      </c>
      <c r="H27">
        <f t="shared" si="1"/>
        <v>33.543305894712041</v>
      </c>
      <c r="I27">
        <f t="shared" si="2"/>
        <v>42.261917179810474</v>
      </c>
      <c r="J27">
        <f t="shared" si="3"/>
        <v>53.246679063757</v>
      </c>
      <c r="K27">
        <f t="shared" si="4"/>
        <v>67.086611789424069</v>
      </c>
      <c r="L27">
        <f t="shared" si="5"/>
        <v>76.795000000000016</v>
      </c>
      <c r="M27">
        <f t="shared" si="6"/>
        <v>96.755637026676794</v>
      </c>
      <c r="N27">
        <f t="shared" si="7"/>
        <v>121.90446378589789</v>
      </c>
      <c r="O27">
        <f t="shared" si="8"/>
        <v>153.59</v>
      </c>
    </row>
    <row r="28" spans="1:15" x14ac:dyDescent="0.3">
      <c r="A28">
        <v>26</v>
      </c>
      <c r="B28">
        <v>2005</v>
      </c>
      <c r="C28">
        <v>116.38</v>
      </c>
      <c r="G28">
        <f t="shared" si="0"/>
        <v>22.203640591392794</v>
      </c>
      <c r="H28">
        <f t="shared" si="1"/>
        <v>25.416823621502619</v>
      </c>
      <c r="I28">
        <f t="shared" si="2"/>
        <v>32.023191102196385</v>
      </c>
      <c r="J28">
        <f t="shared" si="3"/>
        <v>40.346692554463438</v>
      </c>
      <c r="K28">
        <f t="shared" si="4"/>
        <v>50.833647243005224</v>
      </c>
      <c r="L28">
        <f t="shared" si="5"/>
        <v>58.190000000000012</v>
      </c>
      <c r="M28">
        <f t="shared" si="6"/>
        <v>73.314805893382669</v>
      </c>
      <c r="N28">
        <f t="shared" si="7"/>
        <v>92.370867214029531</v>
      </c>
      <c r="O28">
        <f t="shared" si="8"/>
        <v>116.38</v>
      </c>
    </row>
    <row r="29" spans="1:15" x14ac:dyDescent="0.3">
      <c r="A29">
        <v>27</v>
      </c>
      <c r="B29">
        <v>2006</v>
      </c>
      <c r="C29">
        <v>125.1</v>
      </c>
      <c r="G29">
        <f t="shared" si="0"/>
        <v>23.867291957236969</v>
      </c>
      <c r="H29">
        <f t="shared" si="1"/>
        <v>27.321229034627752</v>
      </c>
      <c r="I29">
        <f t="shared" si="2"/>
        <v>34.422591569726485</v>
      </c>
      <c r="J29">
        <f t="shared" si="3"/>
        <v>43.369747710632204</v>
      </c>
      <c r="K29">
        <f t="shared" si="4"/>
        <v>54.64245806925549</v>
      </c>
      <c r="L29">
        <f t="shared" si="5"/>
        <v>62.550000000000011</v>
      </c>
      <c r="M29">
        <f t="shared" si="6"/>
        <v>78.808061670924317</v>
      </c>
      <c r="N29">
        <f t="shared" si="7"/>
        <v>99.291935800610887</v>
      </c>
      <c r="O29">
        <f t="shared" si="8"/>
        <v>125.1</v>
      </c>
    </row>
    <row r="30" spans="1:15" x14ac:dyDescent="0.3">
      <c r="A30">
        <v>28</v>
      </c>
      <c r="B30">
        <v>2007</v>
      </c>
      <c r="C30">
        <v>90.96</v>
      </c>
      <c r="G30">
        <f t="shared" si="0"/>
        <v>17.353867917108509</v>
      </c>
      <c r="H30">
        <f t="shared" si="1"/>
        <v>19.86521976810344</v>
      </c>
      <c r="I30">
        <f t="shared" si="2"/>
        <v>25.028608546621268</v>
      </c>
      <c r="J30">
        <f t="shared" si="3"/>
        <v>31.534070757466868</v>
      </c>
      <c r="K30">
        <f t="shared" si="4"/>
        <v>39.730439536206866</v>
      </c>
      <c r="L30">
        <f t="shared" si="5"/>
        <v>45.480000000000004</v>
      </c>
      <c r="M30">
        <f t="shared" si="6"/>
        <v>57.30120934921883</v>
      </c>
      <c r="N30">
        <f t="shared" si="7"/>
        <v>72.194999843513713</v>
      </c>
      <c r="O30">
        <f t="shared" si="8"/>
        <v>90.96</v>
      </c>
    </row>
    <row r="31" spans="1:15" x14ac:dyDescent="0.3">
      <c r="A31">
        <v>29</v>
      </c>
      <c r="B31">
        <v>2008</v>
      </c>
      <c r="C31">
        <v>66.84</v>
      </c>
      <c r="G31">
        <f t="shared" si="0"/>
        <v>12.752116662044118</v>
      </c>
      <c r="H31">
        <f t="shared" si="1"/>
        <v>14.597529565743557</v>
      </c>
      <c r="I31">
        <f t="shared" si="2"/>
        <v>18.391734776343071</v>
      </c>
      <c r="J31">
        <f t="shared" si="3"/>
        <v>23.172133788798217</v>
      </c>
      <c r="K31">
        <f t="shared" si="4"/>
        <v>29.195059131487106</v>
      </c>
      <c r="L31">
        <f t="shared" si="5"/>
        <v>33.420000000000009</v>
      </c>
      <c r="M31">
        <f t="shared" si="6"/>
        <v>42.106561487486665</v>
      </c>
      <c r="N31">
        <f t="shared" si="7"/>
        <v>53.05094315677723</v>
      </c>
      <c r="O31">
        <f t="shared" si="8"/>
        <v>66.84</v>
      </c>
    </row>
    <row r="32" spans="1:15" x14ac:dyDescent="0.3">
      <c r="A32">
        <v>30</v>
      </c>
      <c r="B32">
        <v>2009</v>
      </c>
      <c r="C32">
        <v>94.67</v>
      </c>
      <c r="G32">
        <f t="shared" si="0"/>
        <v>18.061682890420656</v>
      </c>
      <c r="H32">
        <f t="shared" si="1"/>
        <v>20.675465649146357</v>
      </c>
      <c r="I32">
        <f t="shared" si="2"/>
        <v>26.04945438773786</v>
      </c>
      <c r="J32">
        <f t="shared" si="3"/>
        <v>32.8202559213873</v>
      </c>
      <c r="K32">
        <f t="shared" si="4"/>
        <v>41.350931298292707</v>
      </c>
      <c r="L32">
        <f t="shared" si="5"/>
        <v>47.335000000000008</v>
      </c>
      <c r="M32">
        <f t="shared" si="6"/>
        <v>59.63836289677382</v>
      </c>
      <c r="N32">
        <f t="shared" si="7"/>
        <v>75.139628794914728</v>
      </c>
      <c r="O32">
        <f t="shared" si="8"/>
        <v>94.67</v>
      </c>
    </row>
    <row r="33" spans="1:24" x14ac:dyDescent="0.3">
      <c r="A33">
        <v>31</v>
      </c>
      <c r="B33">
        <v>2010</v>
      </c>
      <c r="C33">
        <v>49.64</v>
      </c>
      <c r="G33">
        <f t="shared" si="0"/>
        <v>9.4706025000578986</v>
      </c>
      <c r="H33">
        <f t="shared" si="1"/>
        <v>10.84113356737747</v>
      </c>
      <c r="I33">
        <f t="shared" si="2"/>
        <v>13.658972386260773</v>
      </c>
      <c r="J33">
        <f t="shared" si="3"/>
        <v>17.209226829382754</v>
      </c>
      <c r="K33">
        <f t="shared" si="4"/>
        <v>21.682267134754937</v>
      </c>
      <c r="L33">
        <f t="shared" si="5"/>
        <v>24.820000000000007</v>
      </c>
      <c r="M33">
        <f t="shared" si="6"/>
        <v>31.271240458390754</v>
      </c>
      <c r="N33">
        <f t="shared" si="7"/>
        <v>39.399294109850715</v>
      </c>
      <c r="O33">
        <f t="shared" si="8"/>
        <v>49.64</v>
      </c>
    </row>
    <row r="34" spans="1:24" x14ac:dyDescent="0.3">
      <c r="A34">
        <v>32</v>
      </c>
      <c r="B34">
        <v>2011</v>
      </c>
      <c r="C34">
        <v>27.24</v>
      </c>
      <c r="G34">
        <f t="shared" si="0"/>
        <v>5.1970026611921263</v>
      </c>
      <c r="H34">
        <f t="shared" si="1"/>
        <v>5.9490829648541963</v>
      </c>
      <c r="I34">
        <f t="shared" si="2"/>
        <v>7.4953748549908026</v>
      </c>
      <c r="J34">
        <f t="shared" si="3"/>
        <v>9.443580556655645</v>
      </c>
      <c r="K34">
        <f t="shared" si="4"/>
        <v>11.898165929708389</v>
      </c>
      <c r="L34">
        <f t="shared" si="5"/>
        <v>13.620000000000003</v>
      </c>
      <c r="M34">
        <f t="shared" si="6"/>
        <v>17.160124699568172</v>
      </c>
      <c r="N34">
        <f t="shared" si="7"/>
        <v>21.620402327806875</v>
      </c>
      <c r="O34">
        <f t="shared" si="8"/>
        <v>27.24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18.54</v>
      </c>
      <c r="G35">
        <f t="shared" si="0"/>
        <v>3.5371670094897953</v>
      </c>
      <c r="H35">
        <f t="shared" si="1"/>
        <v>4.0490454540527461</v>
      </c>
      <c r="I35">
        <f t="shared" si="2"/>
        <v>5.1014775995421981</v>
      </c>
      <c r="J35">
        <f t="shared" si="3"/>
        <v>6.4274590132303837</v>
      </c>
      <c r="K35">
        <f t="shared" si="4"/>
        <v>8.0980909081054904</v>
      </c>
      <c r="L35">
        <f t="shared" si="5"/>
        <v>9.2700000000000014</v>
      </c>
      <c r="M35">
        <f t="shared" si="6"/>
        <v>11.679468132525473</v>
      </c>
      <c r="N35">
        <f t="shared" si="7"/>
        <v>14.71520775174521</v>
      </c>
      <c r="O35">
        <f t="shared" si="8"/>
        <v>18.54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75.16</v>
      </c>
      <c r="G36">
        <f t="shared" si="0"/>
        <v>14.339453745051403</v>
      </c>
      <c r="H36">
        <f t="shared" si="1"/>
        <v>16.414576932395057</v>
      </c>
      <c r="I36">
        <f t="shared" si="2"/>
        <v>20.681071002243346</v>
      </c>
      <c r="J36">
        <f t="shared" si="3"/>
        <v>26.056516690096853</v>
      </c>
      <c r="K36">
        <f t="shared" si="4"/>
        <v>32.829153864790108</v>
      </c>
      <c r="L36">
        <f t="shared" si="5"/>
        <v>37.580000000000005</v>
      </c>
      <c r="M36">
        <f t="shared" si="6"/>
        <v>47.347833055049335</v>
      </c>
      <c r="N36">
        <f t="shared" si="7"/>
        <v>59.654531532964938</v>
      </c>
      <c r="O36">
        <f t="shared" si="8"/>
        <v>75.16</v>
      </c>
    </row>
    <row r="37" spans="1:24" x14ac:dyDescent="0.3">
      <c r="A37">
        <v>35</v>
      </c>
      <c r="B37">
        <v>2014</v>
      </c>
      <c r="C37">
        <v>130.88999999999999</v>
      </c>
      <c r="G37">
        <f t="shared" si="0"/>
        <v>24.971941201300933</v>
      </c>
      <c r="H37">
        <f t="shared" si="1"/>
        <v>28.585736757333542</v>
      </c>
      <c r="I37">
        <f t="shared" si="2"/>
        <v>36.015771467318139</v>
      </c>
      <c r="J37">
        <f t="shared" si="3"/>
        <v>45.377028599877285</v>
      </c>
      <c r="K37">
        <f t="shared" si="4"/>
        <v>57.171473514667071</v>
      </c>
      <c r="L37">
        <f t="shared" si="5"/>
        <v>65.445000000000007</v>
      </c>
      <c r="M37">
        <f t="shared" si="6"/>
        <v>82.45553311036997</v>
      </c>
      <c r="N37">
        <f t="shared" si="7"/>
        <v>103.88746184605881</v>
      </c>
      <c r="O37">
        <f t="shared" si="8"/>
        <v>130.88999999999999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131.05000000000001</v>
      </c>
      <c r="G38">
        <f t="shared" si="0"/>
        <v>25.002466914435693</v>
      </c>
      <c r="H38">
        <f t="shared" si="1"/>
        <v>28.620679975923</v>
      </c>
      <c r="I38">
        <f t="shared" si="2"/>
        <v>36.059797163970075</v>
      </c>
      <c r="J38">
        <f t="shared" si="3"/>
        <v>45.432497501825345</v>
      </c>
      <c r="K38">
        <f t="shared" si="4"/>
        <v>57.241359951845986</v>
      </c>
      <c r="L38">
        <f t="shared" si="5"/>
        <v>65.52500000000002</v>
      </c>
      <c r="M38">
        <f t="shared" si="6"/>
        <v>82.556326794361567</v>
      </c>
      <c r="N38">
        <f t="shared" si="7"/>
        <v>104.01445393021629</v>
      </c>
      <c r="O38">
        <f t="shared" si="8"/>
        <v>131.05000000000001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57.33</v>
      </c>
      <c r="G39">
        <f t="shared" si="0"/>
        <v>10.937744587597086</v>
      </c>
      <c r="H39">
        <f t="shared" si="1"/>
        <v>12.520592010833006</v>
      </c>
      <c r="I39">
        <f t="shared" si="2"/>
        <v>15.774957431594078</v>
      </c>
      <c r="J39">
        <f t="shared" si="3"/>
        <v>19.875200929260945</v>
      </c>
      <c r="K39">
        <f t="shared" si="4"/>
        <v>25.041184021666005</v>
      </c>
      <c r="L39">
        <f t="shared" si="5"/>
        <v>28.665000000000006</v>
      </c>
      <c r="M39">
        <f t="shared" si="6"/>
        <v>36.115636895236541</v>
      </c>
      <c r="N39">
        <f t="shared" si="7"/>
        <v>45.502851154668441</v>
      </c>
      <c r="O39">
        <f t="shared" si="8"/>
        <v>57.33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66.75</v>
      </c>
      <c r="G40">
        <f t="shared" si="0"/>
        <v>12.734945948405818</v>
      </c>
      <c r="H40">
        <f t="shared" si="1"/>
        <v>14.57787400528699</v>
      </c>
      <c r="I40">
        <f t="shared" si="2"/>
        <v>18.36697032197636</v>
      </c>
      <c r="J40">
        <f t="shared" si="3"/>
        <v>23.140932531452435</v>
      </c>
      <c r="K40">
        <f t="shared" si="4"/>
        <v>29.155748010573973</v>
      </c>
      <c r="L40">
        <f t="shared" si="5"/>
        <v>33.375000000000007</v>
      </c>
      <c r="M40">
        <f t="shared" si="6"/>
        <v>42.049865040241393</v>
      </c>
      <c r="N40">
        <f t="shared" si="7"/>
        <v>52.979510109438664</v>
      </c>
      <c r="O40">
        <f t="shared" si="8"/>
        <v>66.75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58.07</v>
      </c>
      <c r="G41">
        <f t="shared" si="0"/>
        <v>11.078926010845331</v>
      </c>
      <c r="H41">
        <f t="shared" si="1"/>
        <v>12.682204396809221</v>
      </c>
      <c r="I41">
        <f t="shared" si="2"/>
        <v>15.978576278609248</v>
      </c>
      <c r="J41">
        <f t="shared" si="3"/>
        <v>20.131744600770681</v>
      </c>
      <c r="K41">
        <f t="shared" si="4"/>
        <v>25.364408793618434</v>
      </c>
      <c r="L41">
        <f t="shared" si="5"/>
        <v>29.035000000000007</v>
      </c>
      <c r="M41">
        <f t="shared" si="6"/>
        <v>36.58180768369764</v>
      </c>
      <c r="N41">
        <f t="shared" si="7"/>
        <v>46.090189543896678</v>
      </c>
      <c r="O41">
        <f t="shared" si="8"/>
        <v>58.07</v>
      </c>
    </row>
    <row r="42" spans="1:24" x14ac:dyDescent="0.3">
      <c r="A42">
        <v>40</v>
      </c>
      <c r="B42">
        <v>2019</v>
      </c>
      <c r="C42">
        <v>84.61</v>
      </c>
      <c r="G42">
        <f t="shared" si="0"/>
        <v>16.142378677072902</v>
      </c>
      <c r="H42">
        <f t="shared" si="1"/>
        <v>18.478410780334563</v>
      </c>
      <c r="I42">
        <f t="shared" si="2"/>
        <v>23.281338710747864</v>
      </c>
      <c r="J42">
        <f t="shared" si="3"/>
        <v>29.332648711403603</v>
      </c>
      <c r="K42">
        <f t="shared" si="4"/>
        <v>36.95682156066912</v>
      </c>
      <c r="L42">
        <f t="shared" si="5"/>
        <v>42.305000000000007</v>
      </c>
      <c r="M42">
        <f t="shared" si="6"/>
        <v>53.300960015802609</v>
      </c>
      <c r="N42">
        <f t="shared" si="7"/>
        <v>67.155001503514683</v>
      </c>
      <c r="O42">
        <f t="shared" si="8"/>
        <v>84.61</v>
      </c>
    </row>
    <row r="43" spans="1:24" x14ac:dyDescent="0.3">
      <c r="A43">
        <v>41</v>
      </c>
      <c r="B43">
        <v>2020</v>
      </c>
      <c r="C43">
        <v>102.92</v>
      </c>
      <c r="G43">
        <f t="shared" si="0"/>
        <v>19.635664973931487</v>
      </c>
      <c r="H43">
        <f t="shared" si="1"/>
        <v>22.477225357664974</v>
      </c>
      <c r="I43">
        <f t="shared" si="2"/>
        <v>28.319529371352917</v>
      </c>
      <c r="J43">
        <f t="shared" si="3"/>
        <v>35.680371178083668</v>
      </c>
      <c r="K43">
        <f t="shared" si="4"/>
        <v>44.954450715329934</v>
      </c>
      <c r="L43">
        <f t="shared" si="5"/>
        <v>51.460000000000015</v>
      </c>
      <c r="M43">
        <f t="shared" si="6"/>
        <v>64.83553722759018</v>
      </c>
      <c r="N43">
        <f t="shared" si="7"/>
        <v>81.687658134283552</v>
      </c>
      <c r="O43">
        <f t="shared" si="8"/>
        <v>102.92</v>
      </c>
    </row>
    <row r="44" spans="1:24" x14ac:dyDescent="0.3">
      <c r="A44">
        <v>42</v>
      </c>
      <c r="B44">
        <v>2021</v>
      </c>
      <c r="C44">
        <v>67.83</v>
      </c>
      <c r="G44">
        <f t="shared" si="0"/>
        <v>12.940994512065416</v>
      </c>
      <c r="H44">
        <f t="shared" si="1"/>
        <v>14.81374073076579</v>
      </c>
      <c r="I44">
        <f t="shared" si="2"/>
        <v>18.664143774376878</v>
      </c>
      <c r="J44">
        <f t="shared" si="3"/>
        <v>23.515347619601776</v>
      </c>
      <c r="K44">
        <f t="shared" si="4"/>
        <v>29.627481461531573</v>
      </c>
      <c r="L44">
        <f t="shared" si="5"/>
        <v>33.915000000000006</v>
      </c>
      <c r="M44">
        <f t="shared" si="6"/>
        <v>42.73022240718462</v>
      </c>
      <c r="N44">
        <f t="shared" si="7"/>
        <v>53.836706677501489</v>
      </c>
      <c r="O44">
        <f t="shared" si="8"/>
        <v>67.83</v>
      </c>
    </row>
    <row r="45" spans="1:24" x14ac:dyDescent="0.3">
      <c r="F45" t="s">
        <v>13</v>
      </c>
      <c r="G45" s="3">
        <f t="shared" ref="G45:O45" si="9">AVERAGE(G3:G44)</f>
        <v>18.82609762350349</v>
      </c>
      <c r="H45" s="3">
        <f t="shared" si="9"/>
        <v>21.550502081323881</v>
      </c>
      <c r="I45" s="3">
        <f t="shared" si="9"/>
        <v>27.151931208063235</v>
      </c>
      <c r="J45" s="3">
        <f t="shared" si="9"/>
        <v>34.209289674336404</v>
      </c>
      <c r="K45" s="3">
        <f t="shared" si="9"/>
        <v>43.101004162647754</v>
      </c>
      <c r="L45" s="3">
        <f t="shared" ref="L45:M45" si="10">AVERAGE(L3:L44)</f>
        <v>49.338333333333345</v>
      </c>
      <c r="M45" s="3">
        <f t="shared" si="10"/>
        <v>62.162404733396563</v>
      </c>
      <c r="N45" s="3">
        <f t="shared" si="9"/>
        <v>78.319722235691017</v>
      </c>
      <c r="O45" s="3">
        <f t="shared" si="9"/>
        <v>98.676666666666662</v>
      </c>
    </row>
    <row r="46" spans="1:24" x14ac:dyDescent="0.3">
      <c r="A46" s="1" t="s">
        <v>3</v>
      </c>
      <c r="F46" t="s">
        <v>24</v>
      </c>
      <c r="G46" s="4">
        <f t="shared" ref="G46:O46" si="11">STDEVA(G3:G44)</f>
        <v>8.6404797490763592</v>
      </c>
      <c r="H46" s="4">
        <f t="shared" si="11"/>
        <v>9.8908802312613489</v>
      </c>
      <c r="I46" s="4">
        <f t="shared" si="11"/>
        <v>12.461728205355238</v>
      </c>
      <c r="J46" s="4">
        <f t="shared" si="11"/>
        <v>15.700793683995739</v>
      </c>
      <c r="K46" s="4">
        <f t="shared" si="11"/>
        <v>19.781760462522691</v>
      </c>
      <c r="L46" s="4">
        <f t="shared" ref="L46:M46" si="12">STDEVA(L3:L44)</f>
        <v>22.644462944228131</v>
      </c>
      <c r="M46" s="4">
        <f t="shared" si="12"/>
        <v>28.530235526997405</v>
      </c>
      <c r="N46" s="4">
        <f t="shared" si="11"/>
        <v>35.945844298922616</v>
      </c>
      <c r="O46" s="4">
        <f t="shared" si="11"/>
        <v>45.288925888456234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18.82609762350349</v>
      </c>
      <c r="F50">
        <v>8.6404797490763592</v>
      </c>
      <c r="G50">
        <f>E50+F50*$R$38</f>
        <v>17.481634454332518</v>
      </c>
      <c r="H50">
        <f t="shared" ref="H50:H58" si="13">G50/C50</f>
        <v>104.88770897181567</v>
      </c>
      <c r="I50">
        <f>E50+F50*$S$38</f>
        <v>31.687783740041652</v>
      </c>
      <c r="J50">
        <f t="shared" ref="J50:J58" si="14">I50/C50</f>
        <v>190.12289998225026</v>
      </c>
      <c r="K50">
        <f>E50+F50*$T$38</f>
        <v>38.837912203228498</v>
      </c>
      <c r="L50">
        <f>K50/C50</f>
        <v>233.02281276311572</v>
      </c>
      <c r="M50">
        <f>E50+F50*$U$38</f>
        <v>44.142285953697176</v>
      </c>
      <c r="N50">
        <f>M50/C50</f>
        <v>264.84841875380795</v>
      </c>
      <c r="O50">
        <f>E50+F50*$W$38</f>
        <v>49.407493041024374</v>
      </c>
      <c r="P50">
        <f>O50/C50</f>
        <v>296.43902946555693</v>
      </c>
    </row>
    <row r="51" spans="1:16" x14ac:dyDescent="0.3">
      <c r="C51">
        <f>D51/60</f>
        <v>0.33333333333333331</v>
      </c>
      <c r="D51">
        <v>20</v>
      </c>
      <c r="E51">
        <v>21.550502081323881</v>
      </c>
      <c r="F51">
        <v>9.8908802312613489</v>
      </c>
      <c r="G51">
        <f t="shared" ref="G51:G58" si="15">E51+F51*$R$38</f>
        <v>20.011475942985477</v>
      </c>
      <c r="H51">
        <f t="shared" si="13"/>
        <v>60.034427828956431</v>
      </c>
      <c r="I51">
        <f t="shared" ref="I51:I58" si="16">E51+F51*$S$38</f>
        <v>36.273457362175577</v>
      </c>
      <c r="J51">
        <f t="shared" si="14"/>
        <v>108.82037208652673</v>
      </c>
      <c r="K51">
        <f t="shared" ref="K51:K58" si="17">E51+F51*$T$38</f>
        <v>44.458311250071517</v>
      </c>
      <c r="L51">
        <f>K51/C51</f>
        <v>133.37493375021455</v>
      </c>
      <c r="M51">
        <f t="shared" ref="M51:M58" si="18">E51+F51*$U$38</f>
        <v>50.53030343005905</v>
      </c>
      <c r="N51">
        <f>M51/C51</f>
        <v>151.59091029017716</v>
      </c>
      <c r="O51">
        <f t="shared" ref="O51:O58" si="19">E51+F51*$W$38</f>
        <v>56.557460972915237</v>
      </c>
      <c r="P51">
        <f>O51/C51</f>
        <v>169.67238291874571</v>
      </c>
    </row>
    <row r="52" spans="1:16" x14ac:dyDescent="0.3">
      <c r="C52">
        <v>0.5</v>
      </c>
      <c r="D52">
        <v>30</v>
      </c>
      <c r="E52">
        <v>27.151931208063235</v>
      </c>
      <c r="F52">
        <v>12.461728205355238</v>
      </c>
      <c r="G52">
        <f t="shared" si="15"/>
        <v>25.212879780032264</v>
      </c>
      <c r="H52">
        <f t="shared" si="13"/>
        <v>50.425759560064527</v>
      </c>
      <c r="I52">
        <f t="shared" si="16"/>
        <v>45.701692483069152</v>
      </c>
      <c r="J52">
        <f t="shared" si="14"/>
        <v>91.403384966138304</v>
      </c>
      <c r="K52">
        <f t="shared" si="17"/>
        <v>56.013962186743143</v>
      </c>
      <c r="L52">
        <f>K52/C52</f>
        <v>112.02792437348629</v>
      </c>
      <c r="M52">
        <f t="shared" si="18"/>
        <v>63.664192949106493</v>
      </c>
      <c r="N52">
        <f>M52/C52</f>
        <v>127.32838589821299</v>
      </c>
      <c r="O52">
        <f t="shared" si="19"/>
        <v>71.257935608383661</v>
      </c>
      <c r="P52">
        <f>O52/C52</f>
        <v>142.51587121676732</v>
      </c>
    </row>
    <row r="53" spans="1:16" x14ac:dyDescent="0.3">
      <c r="C53">
        <v>1</v>
      </c>
      <c r="D53">
        <v>60</v>
      </c>
      <c r="E53">
        <v>34.209289674336404</v>
      </c>
      <c r="F53">
        <v>15.700793683995739</v>
      </c>
      <c r="G53">
        <f t="shared" si="15"/>
        <v>31.766237963331466</v>
      </c>
      <c r="H53">
        <f t="shared" si="13"/>
        <v>31.766237963331466</v>
      </c>
      <c r="I53">
        <f t="shared" si="16"/>
        <v>57.580524375241147</v>
      </c>
      <c r="J53">
        <f t="shared" si="14"/>
        <v>57.580524375241147</v>
      </c>
      <c r="K53">
        <f t="shared" si="17"/>
        <v>70.573170047093186</v>
      </c>
      <c r="L53">
        <f>K53/C53</f>
        <v>70.573170047093186</v>
      </c>
      <c r="M53">
        <f t="shared" si="18"/>
        <v>80.211856821148075</v>
      </c>
      <c r="N53">
        <f>M53/C53</f>
        <v>80.211856821148075</v>
      </c>
      <c r="O53">
        <f t="shared" si="19"/>
        <v>89.779373045056062</v>
      </c>
      <c r="P53">
        <f>O53/C53</f>
        <v>89.779373045056062</v>
      </c>
    </row>
    <row r="54" spans="1:16" x14ac:dyDescent="0.3">
      <c r="C54">
        <v>2</v>
      </c>
      <c r="D54">
        <v>120</v>
      </c>
      <c r="E54">
        <v>43.101004162647754</v>
      </c>
      <c r="F54">
        <v>19.781760462522691</v>
      </c>
      <c r="G54">
        <f t="shared" si="15"/>
        <v>40.022951885970954</v>
      </c>
      <c r="H54">
        <f t="shared" si="13"/>
        <v>20.011475942985477</v>
      </c>
      <c r="I54">
        <f t="shared" si="16"/>
        <v>72.546914724351126</v>
      </c>
      <c r="J54">
        <f t="shared" si="14"/>
        <v>36.273457362175563</v>
      </c>
      <c r="K54">
        <f t="shared" si="17"/>
        <v>88.916622500143006</v>
      </c>
      <c r="L54">
        <f>K54/C54</f>
        <v>44.458311250071503</v>
      </c>
      <c r="M54">
        <f t="shared" si="18"/>
        <v>101.06060686011807</v>
      </c>
      <c r="N54">
        <f>M54/C54</f>
        <v>50.530303430059035</v>
      </c>
      <c r="O54">
        <f t="shared" si="19"/>
        <v>113.11492194583045</v>
      </c>
      <c r="P54">
        <f>O54/C54</f>
        <v>56.557460972915223</v>
      </c>
    </row>
    <row r="55" spans="1:16" x14ac:dyDescent="0.3">
      <c r="C55">
        <f>D55/60</f>
        <v>3</v>
      </c>
      <c r="D55">
        <v>180</v>
      </c>
      <c r="E55">
        <v>49.338333333333345</v>
      </c>
      <c r="F55">
        <v>22.644462944228131</v>
      </c>
      <c r="G55">
        <f t="shared" si="15"/>
        <v>45.8148430528977</v>
      </c>
      <c r="H55">
        <f t="shared" si="13"/>
        <v>15.271614350965899</v>
      </c>
      <c r="I55">
        <f t="shared" si="16"/>
        <v>83.0454865382668</v>
      </c>
      <c r="J55">
        <f t="shared" si="14"/>
        <v>27.681828846088933</v>
      </c>
      <c r="K55">
        <f t="shared" si="17"/>
        <v>101.78412417565183</v>
      </c>
      <c r="L55">
        <f t="shared" ref="L55:L56" si="20">K55/C55</f>
        <v>33.928041391883944</v>
      </c>
      <c r="M55">
        <f t="shared" si="18"/>
        <v>115.68551603386021</v>
      </c>
      <c r="N55">
        <f t="shared" ref="N55:N56" si="21">M55/C55</f>
        <v>38.561838677953403</v>
      </c>
      <c r="O55">
        <f t="shared" si="19"/>
        <v>129.48426219670066</v>
      </c>
      <c r="P55">
        <f t="shared" ref="P55:P56" si="22">O55/C55</f>
        <v>43.161420732233552</v>
      </c>
    </row>
    <row r="56" spans="1:16" x14ac:dyDescent="0.3">
      <c r="C56">
        <f>D56/60</f>
        <v>6</v>
      </c>
      <c r="D56">
        <v>360</v>
      </c>
      <c r="E56">
        <v>62.162404733396563</v>
      </c>
      <c r="F56">
        <v>28.530235526997405</v>
      </c>
      <c r="G56">
        <f t="shared" si="15"/>
        <v>57.72308515997571</v>
      </c>
      <c r="H56">
        <f t="shared" si="13"/>
        <v>9.620514193329285</v>
      </c>
      <c r="I56">
        <f t="shared" si="16"/>
        <v>104.63075658832359</v>
      </c>
      <c r="J56">
        <f t="shared" si="14"/>
        <v>17.438459431387265</v>
      </c>
      <c r="K56">
        <f t="shared" si="17"/>
        <v>128.23996059401728</v>
      </c>
      <c r="L56">
        <f t="shared" si="20"/>
        <v>21.373326765669546</v>
      </c>
      <c r="M56">
        <f t="shared" si="18"/>
        <v>145.75461681901118</v>
      </c>
      <c r="N56">
        <f t="shared" si="21"/>
        <v>24.292436136501863</v>
      </c>
      <c r="O56">
        <f t="shared" si="19"/>
        <v>163.13994757172992</v>
      </c>
      <c r="P56">
        <f t="shared" si="22"/>
        <v>27.189991261954987</v>
      </c>
    </row>
    <row r="57" spans="1:16" x14ac:dyDescent="0.3">
      <c r="C57">
        <v>12</v>
      </c>
      <c r="D57">
        <v>720</v>
      </c>
      <c r="E57">
        <v>78.319722235691017</v>
      </c>
      <c r="F57">
        <v>35.945844298922616</v>
      </c>
      <c r="G57">
        <f t="shared" si="15"/>
        <v>72.726530057927746</v>
      </c>
      <c r="H57">
        <f t="shared" si="13"/>
        <v>6.0605441714939792</v>
      </c>
      <c r="I57">
        <f t="shared" si="16"/>
        <v>131.82649269205561</v>
      </c>
      <c r="J57">
        <f t="shared" si="14"/>
        <v>10.9855410576713</v>
      </c>
      <c r="K57">
        <f t="shared" si="17"/>
        <v>161.57222579009147</v>
      </c>
      <c r="L57">
        <f>K57/C57</f>
        <v>13.464352149174289</v>
      </c>
      <c r="M57">
        <f t="shared" si="18"/>
        <v>183.63930984963358</v>
      </c>
      <c r="N57">
        <f>M57/C57</f>
        <v>15.303275820802797</v>
      </c>
      <c r="O57">
        <f t="shared" si="19"/>
        <v>205.54345402436866</v>
      </c>
      <c r="P57">
        <f>O57/C57</f>
        <v>17.128621168697389</v>
      </c>
    </row>
    <row r="58" spans="1:16" x14ac:dyDescent="0.3">
      <c r="C58">
        <v>24</v>
      </c>
      <c r="D58">
        <v>1440</v>
      </c>
      <c r="E58">
        <v>98.676666666666662</v>
      </c>
      <c r="F58">
        <v>45.288925888456234</v>
      </c>
      <c r="G58">
        <f t="shared" si="15"/>
        <v>91.629686105795372</v>
      </c>
      <c r="H58">
        <f t="shared" si="13"/>
        <v>3.817903587741474</v>
      </c>
      <c r="I58">
        <f t="shared" si="16"/>
        <v>166.09097307653354</v>
      </c>
      <c r="J58">
        <f t="shared" si="14"/>
        <v>6.9204572115222307</v>
      </c>
      <c r="K58">
        <f t="shared" si="17"/>
        <v>203.56824835130357</v>
      </c>
      <c r="L58">
        <f>K58/C58</f>
        <v>8.4820103479709825</v>
      </c>
      <c r="M58">
        <f t="shared" si="18"/>
        <v>231.37103206772031</v>
      </c>
      <c r="N58">
        <f>M58/C58</f>
        <v>9.6404596694883455</v>
      </c>
      <c r="O58">
        <f t="shared" si="19"/>
        <v>258.9685243934012</v>
      </c>
      <c r="P58">
        <f>O58/C58</f>
        <v>10.790355183058383</v>
      </c>
    </row>
    <row r="61" spans="1:16" x14ac:dyDescent="0.3">
      <c r="A61" t="s">
        <v>42</v>
      </c>
      <c r="B61" t="s">
        <v>43</v>
      </c>
      <c r="C61" t="s">
        <v>44</v>
      </c>
      <c r="D61" t="s">
        <v>45</v>
      </c>
      <c r="E61" t="s">
        <v>46</v>
      </c>
      <c r="F61" t="s">
        <v>47</v>
      </c>
    </row>
    <row r="62" spans="1:16" x14ac:dyDescent="0.3">
      <c r="A62">
        <v>104.88770897181567</v>
      </c>
      <c r="B62">
        <v>2</v>
      </c>
      <c r="C62">
        <v>0.16667000000000001</v>
      </c>
      <c r="D62">
        <v>26.024000000000001</v>
      </c>
      <c r="E62">
        <v>0.2656</v>
      </c>
      <c r="F62">
        <v>0.65900000000000003</v>
      </c>
    </row>
    <row r="63" spans="1:16" x14ac:dyDescent="0.3">
      <c r="A63">
        <v>60.034427828956431</v>
      </c>
      <c r="B63">
        <v>2</v>
      </c>
      <c r="C63">
        <v>0.33333333333333331</v>
      </c>
      <c r="D63">
        <v>26.024000000000001</v>
      </c>
      <c r="E63">
        <v>0.2656</v>
      </c>
      <c r="F63">
        <v>0.65900000000000003</v>
      </c>
    </row>
    <row r="64" spans="1:16" x14ac:dyDescent="0.3">
      <c r="A64">
        <v>50.425759560064527</v>
      </c>
      <c r="B64">
        <v>2</v>
      </c>
      <c r="C64">
        <v>0.5</v>
      </c>
      <c r="D64">
        <v>26.024000000000001</v>
      </c>
      <c r="E64">
        <v>0.2656</v>
      </c>
      <c r="F64">
        <v>0.65900000000000003</v>
      </c>
    </row>
    <row r="65" spans="1:6" x14ac:dyDescent="0.3">
      <c r="A65">
        <v>31.766237963331466</v>
      </c>
      <c r="B65">
        <v>2</v>
      </c>
      <c r="C65">
        <v>1</v>
      </c>
      <c r="D65">
        <v>26.024000000000001</v>
      </c>
      <c r="E65">
        <v>0.2656</v>
      </c>
      <c r="F65">
        <v>0.65900000000000003</v>
      </c>
    </row>
    <row r="66" spans="1:6" x14ac:dyDescent="0.3">
      <c r="A66">
        <v>20.011475942985477</v>
      </c>
      <c r="B66">
        <v>2</v>
      </c>
      <c r="C66">
        <v>2</v>
      </c>
      <c r="D66">
        <v>26.024000000000001</v>
      </c>
      <c r="E66">
        <v>0.2656</v>
      </c>
      <c r="F66">
        <v>0.65900000000000003</v>
      </c>
    </row>
    <row r="67" spans="1:6" x14ac:dyDescent="0.3">
      <c r="A67">
        <v>15.271614350965899</v>
      </c>
      <c r="B67">
        <v>2</v>
      </c>
      <c r="C67">
        <v>3</v>
      </c>
      <c r="D67">
        <v>26.024000000000001</v>
      </c>
      <c r="E67">
        <v>0.2656</v>
      </c>
      <c r="F67">
        <v>0.65900000000000003</v>
      </c>
    </row>
    <row r="68" spans="1:6" x14ac:dyDescent="0.3">
      <c r="A68">
        <v>9.620514193329285</v>
      </c>
      <c r="B68">
        <v>2</v>
      </c>
      <c r="C68">
        <v>6</v>
      </c>
      <c r="D68">
        <v>26.024000000000001</v>
      </c>
      <c r="E68">
        <v>0.2656</v>
      </c>
      <c r="F68">
        <v>0.65900000000000003</v>
      </c>
    </row>
    <row r="69" spans="1:6" x14ac:dyDescent="0.3">
      <c r="A69">
        <v>6.0605441714939792</v>
      </c>
      <c r="B69">
        <v>2</v>
      </c>
      <c r="C69">
        <v>12</v>
      </c>
      <c r="D69">
        <v>26.024000000000001</v>
      </c>
      <c r="E69">
        <v>0.2656</v>
      </c>
      <c r="F69">
        <v>0.65900000000000003</v>
      </c>
    </row>
    <row r="70" spans="1:6" x14ac:dyDescent="0.3">
      <c r="A70">
        <v>3.817903587741474</v>
      </c>
      <c r="B70">
        <v>2</v>
      </c>
      <c r="C70">
        <v>24</v>
      </c>
      <c r="D70">
        <v>26.024000000000001</v>
      </c>
      <c r="E70">
        <v>0.2656</v>
      </c>
      <c r="F70">
        <v>0.65900000000000003</v>
      </c>
    </row>
    <row r="71" spans="1:6" x14ac:dyDescent="0.3">
      <c r="A71">
        <v>190.12289998225026</v>
      </c>
      <c r="B71">
        <v>10</v>
      </c>
      <c r="C71">
        <v>0.16667000000000001</v>
      </c>
      <c r="D71">
        <v>26.024000000000001</v>
      </c>
      <c r="E71">
        <v>0.2656</v>
      </c>
      <c r="F71">
        <v>0.65900000000000003</v>
      </c>
    </row>
    <row r="72" spans="1:6" x14ac:dyDescent="0.3">
      <c r="A72">
        <v>108.82037208652673</v>
      </c>
      <c r="B72">
        <v>10</v>
      </c>
      <c r="C72">
        <v>0.33333333333333331</v>
      </c>
      <c r="D72">
        <v>26.024000000000001</v>
      </c>
      <c r="E72">
        <v>0.2656</v>
      </c>
      <c r="F72">
        <v>0.65900000000000003</v>
      </c>
    </row>
    <row r="73" spans="1:6" x14ac:dyDescent="0.3">
      <c r="A73">
        <v>91.403384966138304</v>
      </c>
      <c r="B73">
        <v>10</v>
      </c>
      <c r="C73">
        <v>0.5</v>
      </c>
      <c r="D73">
        <v>26.024000000000001</v>
      </c>
      <c r="E73">
        <v>0.2656</v>
      </c>
      <c r="F73">
        <v>0.65900000000000003</v>
      </c>
    </row>
    <row r="74" spans="1:6" x14ac:dyDescent="0.3">
      <c r="A74">
        <v>57.580524375241147</v>
      </c>
      <c r="B74">
        <v>10</v>
      </c>
      <c r="C74">
        <v>1</v>
      </c>
      <c r="D74">
        <v>26.024000000000001</v>
      </c>
      <c r="E74">
        <v>0.2656</v>
      </c>
      <c r="F74">
        <v>0.65900000000000003</v>
      </c>
    </row>
    <row r="75" spans="1:6" x14ac:dyDescent="0.3">
      <c r="A75">
        <v>36.273457362175563</v>
      </c>
      <c r="B75">
        <v>10</v>
      </c>
      <c r="C75">
        <v>2</v>
      </c>
      <c r="D75">
        <v>26.024000000000001</v>
      </c>
      <c r="E75">
        <v>0.2656</v>
      </c>
      <c r="F75">
        <v>0.65900000000000003</v>
      </c>
    </row>
    <row r="76" spans="1:6" x14ac:dyDescent="0.3">
      <c r="A76">
        <v>27.681828846088933</v>
      </c>
      <c r="B76">
        <v>10</v>
      </c>
      <c r="C76">
        <v>3</v>
      </c>
      <c r="D76">
        <v>26.024000000000001</v>
      </c>
      <c r="E76">
        <v>0.2656</v>
      </c>
      <c r="F76">
        <v>0.65900000000000003</v>
      </c>
    </row>
    <row r="77" spans="1:6" x14ac:dyDescent="0.3">
      <c r="A77">
        <v>17.438459431387265</v>
      </c>
      <c r="B77">
        <v>10</v>
      </c>
      <c r="C77">
        <v>6</v>
      </c>
      <c r="D77">
        <v>26.024000000000001</v>
      </c>
      <c r="E77">
        <v>0.2656</v>
      </c>
      <c r="F77">
        <v>0.65900000000000003</v>
      </c>
    </row>
    <row r="78" spans="1:6" x14ac:dyDescent="0.3">
      <c r="A78">
        <v>10.9855410576713</v>
      </c>
      <c r="B78">
        <v>10</v>
      </c>
      <c r="C78">
        <v>12</v>
      </c>
      <c r="D78">
        <v>26.024000000000001</v>
      </c>
      <c r="E78">
        <v>0.2656</v>
      </c>
      <c r="F78">
        <v>0.65900000000000003</v>
      </c>
    </row>
    <row r="79" spans="1:6" x14ac:dyDescent="0.3">
      <c r="A79">
        <v>6.9204572115222307</v>
      </c>
      <c r="B79">
        <v>10</v>
      </c>
      <c r="C79">
        <v>24</v>
      </c>
      <c r="D79">
        <v>26.024000000000001</v>
      </c>
      <c r="E79">
        <v>0.2656</v>
      </c>
      <c r="F79">
        <v>0.65900000000000003</v>
      </c>
    </row>
    <row r="80" spans="1:6" x14ac:dyDescent="0.3">
      <c r="A80">
        <v>233.02281276311572</v>
      </c>
      <c r="B80">
        <v>25</v>
      </c>
      <c r="C80">
        <v>0.16667000000000001</v>
      </c>
      <c r="D80">
        <v>26.024000000000001</v>
      </c>
      <c r="E80">
        <v>0.2656</v>
      </c>
      <c r="F80">
        <v>0.65900000000000003</v>
      </c>
    </row>
    <row r="81" spans="1:6" x14ac:dyDescent="0.3">
      <c r="A81">
        <v>133.37493375021455</v>
      </c>
      <c r="B81">
        <v>25</v>
      </c>
      <c r="C81">
        <v>0.33333333333333331</v>
      </c>
      <c r="D81">
        <v>26.024000000000001</v>
      </c>
      <c r="E81">
        <v>0.2656</v>
      </c>
      <c r="F81">
        <v>0.65900000000000003</v>
      </c>
    </row>
    <row r="82" spans="1:6" x14ac:dyDescent="0.3">
      <c r="A82">
        <v>112.02792437348629</v>
      </c>
      <c r="B82">
        <v>25</v>
      </c>
      <c r="C82">
        <v>0.5</v>
      </c>
      <c r="D82">
        <v>26.024000000000001</v>
      </c>
      <c r="E82">
        <v>0.2656</v>
      </c>
      <c r="F82">
        <v>0.65900000000000003</v>
      </c>
    </row>
    <row r="83" spans="1:6" x14ac:dyDescent="0.3">
      <c r="A83">
        <v>70.573170047093186</v>
      </c>
      <c r="B83">
        <v>25</v>
      </c>
      <c r="C83">
        <v>1</v>
      </c>
      <c r="D83">
        <v>26.024000000000001</v>
      </c>
      <c r="E83">
        <v>0.2656</v>
      </c>
      <c r="F83">
        <v>0.65900000000000003</v>
      </c>
    </row>
    <row r="84" spans="1:6" x14ac:dyDescent="0.3">
      <c r="A84">
        <v>44.458311250071503</v>
      </c>
      <c r="B84">
        <v>25</v>
      </c>
      <c r="C84">
        <v>2</v>
      </c>
      <c r="D84">
        <v>26.024000000000001</v>
      </c>
      <c r="E84">
        <v>0.2656</v>
      </c>
      <c r="F84">
        <v>0.65900000000000003</v>
      </c>
    </row>
    <row r="85" spans="1:6" x14ac:dyDescent="0.3">
      <c r="A85">
        <v>33.928041391883944</v>
      </c>
      <c r="B85">
        <v>25</v>
      </c>
      <c r="C85">
        <v>3</v>
      </c>
      <c r="D85">
        <v>26.024000000000001</v>
      </c>
      <c r="E85">
        <v>0.2656</v>
      </c>
      <c r="F85">
        <v>0.65900000000000003</v>
      </c>
    </row>
    <row r="86" spans="1:6" x14ac:dyDescent="0.3">
      <c r="A86">
        <v>21.373326765669546</v>
      </c>
      <c r="B86">
        <v>25</v>
      </c>
      <c r="C86">
        <v>6</v>
      </c>
      <c r="D86">
        <v>26.024000000000001</v>
      </c>
      <c r="E86">
        <v>0.2656</v>
      </c>
      <c r="F86">
        <v>0.65900000000000003</v>
      </c>
    </row>
    <row r="87" spans="1:6" x14ac:dyDescent="0.3">
      <c r="A87">
        <v>13.464352149174289</v>
      </c>
      <c r="B87">
        <v>25</v>
      </c>
      <c r="C87">
        <v>12</v>
      </c>
      <c r="D87">
        <v>26.024000000000001</v>
      </c>
      <c r="E87">
        <v>0.2656</v>
      </c>
      <c r="F87">
        <v>0.65900000000000003</v>
      </c>
    </row>
    <row r="88" spans="1:6" x14ac:dyDescent="0.3">
      <c r="A88">
        <v>8.4820103479709825</v>
      </c>
      <c r="B88">
        <v>25</v>
      </c>
      <c r="C88">
        <v>24</v>
      </c>
      <c r="D88">
        <v>26.024000000000001</v>
      </c>
      <c r="E88">
        <v>0.2656</v>
      </c>
      <c r="F88">
        <v>0.65900000000000003</v>
      </c>
    </row>
    <row r="89" spans="1:6" x14ac:dyDescent="0.3">
      <c r="A89">
        <v>264.84841875380795</v>
      </c>
      <c r="B89">
        <v>50</v>
      </c>
      <c r="C89">
        <v>0.16667000000000001</v>
      </c>
      <c r="D89">
        <v>26.024000000000001</v>
      </c>
      <c r="E89">
        <v>0.2656</v>
      </c>
      <c r="F89">
        <v>0.65900000000000003</v>
      </c>
    </row>
    <row r="90" spans="1:6" x14ac:dyDescent="0.3">
      <c r="A90">
        <v>151.59091029017716</v>
      </c>
      <c r="B90">
        <v>50</v>
      </c>
      <c r="C90">
        <v>0.33333333333333331</v>
      </c>
      <c r="D90">
        <v>26.024000000000001</v>
      </c>
      <c r="E90">
        <v>0.2656</v>
      </c>
      <c r="F90">
        <v>0.65900000000000003</v>
      </c>
    </row>
    <row r="91" spans="1:6" x14ac:dyDescent="0.3">
      <c r="A91">
        <v>127.32838589821299</v>
      </c>
      <c r="B91">
        <v>50</v>
      </c>
      <c r="C91">
        <v>0.5</v>
      </c>
      <c r="D91">
        <v>26.024000000000001</v>
      </c>
      <c r="E91">
        <v>0.2656</v>
      </c>
      <c r="F91">
        <v>0.65900000000000003</v>
      </c>
    </row>
    <row r="92" spans="1:6" x14ac:dyDescent="0.3">
      <c r="A92">
        <v>80.211856821148075</v>
      </c>
      <c r="B92">
        <v>50</v>
      </c>
      <c r="C92">
        <v>1</v>
      </c>
      <c r="D92">
        <v>26.024000000000001</v>
      </c>
      <c r="E92">
        <v>0.2656</v>
      </c>
      <c r="F92">
        <v>0.65900000000000003</v>
      </c>
    </row>
    <row r="93" spans="1:6" x14ac:dyDescent="0.3">
      <c r="A93">
        <v>50.530303430059035</v>
      </c>
      <c r="B93">
        <v>50</v>
      </c>
      <c r="C93">
        <v>2</v>
      </c>
      <c r="D93">
        <v>26.024000000000001</v>
      </c>
      <c r="E93">
        <v>0.2656</v>
      </c>
      <c r="F93">
        <v>0.65900000000000003</v>
      </c>
    </row>
    <row r="94" spans="1:6" x14ac:dyDescent="0.3">
      <c r="A94">
        <v>38.561838677953403</v>
      </c>
      <c r="B94">
        <v>50</v>
      </c>
      <c r="C94">
        <v>3</v>
      </c>
      <c r="D94">
        <v>26.024000000000001</v>
      </c>
      <c r="E94">
        <v>0.2656</v>
      </c>
      <c r="F94">
        <v>0.65900000000000003</v>
      </c>
    </row>
    <row r="95" spans="1:6" x14ac:dyDescent="0.3">
      <c r="A95">
        <v>24.292436136501863</v>
      </c>
      <c r="B95">
        <v>50</v>
      </c>
      <c r="C95">
        <v>6</v>
      </c>
      <c r="D95">
        <v>26.024000000000001</v>
      </c>
      <c r="E95">
        <v>0.2656</v>
      </c>
      <c r="F95">
        <v>0.65900000000000003</v>
      </c>
    </row>
    <row r="96" spans="1:6" x14ac:dyDescent="0.3">
      <c r="A96">
        <v>15.303275820802797</v>
      </c>
      <c r="B96">
        <v>50</v>
      </c>
      <c r="C96">
        <v>12</v>
      </c>
      <c r="D96">
        <v>26.024000000000001</v>
      </c>
      <c r="E96">
        <v>0.2656</v>
      </c>
      <c r="F96">
        <v>0.65900000000000003</v>
      </c>
    </row>
    <row r="97" spans="1:6" x14ac:dyDescent="0.3">
      <c r="A97">
        <v>9.6404596694883455</v>
      </c>
      <c r="B97">
        <v>50</v>
      </c>
      <c r="C97">
        <v>24</v>
      </c>
      <c r="D97">
        <v>26.024000000000001</v>
      </c>
      <c r="E97">
        <v>0.2656</v>
      </c>
      <c r="F97">
        <v>0.65900000000000003</v>
      </c>
    </row>
    <row r="98" spans="1:6" x14ac:dyDescent="0.3">
      <c r="A98">
        <v>296.43902946555693</v>
      </c>
      <c r="B98">
        <v>100</v>
      </c>
      <c r="C98">
        <v>0.16667000000000001</v>
      </c>
      <c r="D98">
        <v>26.024000000000001</v>
      </c>
      <c r="E98">
        <v>0.2656</v>
      </c>
      <c r="F98">
        <v>0.65900000000000003</v>
      </c>
    </row>
    <row r="99" spans="1:6" x14ac:dyDescent="0.3">
      <c r="A99">
        <v>169.67238291874571</v>
      </c>
      <c r="B99">
        <v>100</v>
      </c>
      <c r="C99">
        <v>0.33333333333333331</v>
      </c>
      <c r="D99">
        <v>26.024000000000001</v>
      </c>
      <c r="E99">
        <v>0.2656</v>
      </c>
      <c r="F99">
        <v>0.65900000000000003</v>
      </c>
    </row>
    <row r="100" spans="1:6" x14ac:dyDescent="0.3">
      <c r="A100">
        <v>142.51587121676732</v>
      </c>
      <c r="B100">
        <v>100</v>
      </c>
      <c r="C100">
        <v>0.5</v>
      </c>
      <c r="D100">
        <v>26.024000000000001</v>
      </c>
      <c r="E100">
        <v>0.2656</v>
      </c>
      <c r="F100">
        <v>0.65900000000000003</v>
      </c>
    </row>
    <row r="101" spans="1:6" x14ac:dyDescent="0.3">
      <c r="A101">
        <v>89.779373045056062</v>
      </c>
      <c r="B101">
        <v>100</v>
      </c>
      <c r="C101">
        <v>1</v>
      </c>
      <c r="D101">
        <v>26.024000000000001</v>
      </c>
      <c r="E101">
        <v>0.2656</v>
      </c>
      <c r="F101">
        <v>0.65900000000000003</v>
      </c>
    </row>
    <row r="102" spans="1:6" x14ac:dyDescent="0.3">
      <c r="A102">
        <v>56.557460972915223</v>
      </c>
      <c r="B102">
        <v>100</v>
      </c>
      <c r="C102">
        <v>2</v>
      </c>
      <c r="D102">
        <v>26.024000000000001</v>
      </c>
      <c r="E102">
        <v>0.2656</v>
      </c>
      <c r="F102">
        <v>0.65900000000000003</v>
      </c>
    </row>
    <row r="103" spans="1:6" x14ac:dyDescent="0.3">
      <c r="A103">
        <v>43.161420732233552</v>
      </c>
      <c r="B103">
        <v>100</v>
      </c>
      <c r="C103">
        <v>3</v>
      </c>
      <c r="D103">
        <v>26.024000000000001</v>
      </c>
      <c r="E103">
        <v>0.2656</v>
      </c>
      <c r="F103">
        <v>0.65900000000000003</v>
      </c>
    </row>
    <row r="104" spans="1:6" x14ac:dyDescent="0.3">
      <c r="A104">
        <v>27.189991261954987</v>
      </c>
      <c r="B104">
        <v>100</v>
      </c>
      <c r="C104">
        <v>6</v>
      </c>
      <c r="D104">
        <v>26.024000000000001</v>
      </c>
      <c r="E104">
        <v>0.2656</v>
      </c>
      <c r="F104">
        <v>0.65900000000000003</v>
      </c>
    </row>
    <row r="105" spans="1:6" x14ac:dyDescent="0.3">
      <c r="A105">
        <v>17.128621168697389</v>
      </c>
      <c r="B105">
        <v>100</v>
      </c>
      <c r="C105">
        <v>12</v>
      </c>
      <c r="D105">
        <v>26.024000000000001</v>
      </c>
      <c r="E105">
        <v>0.2656</v>
      </c>
      <c r="F105">
        <v>0.65900000000000003</v>
      </c>
    </row>
    <row r="106" spans="1:6" x14ac:dyDescent="0.3">
      <c r="A106">
        <v>10.790355183058383</v>
      </c>
      <c r="B106">
        <v>100</v>
      </c>
      <c r="C106">
        <v>24</v>
      </c>
      <c r="D106">
        <v>26.024000000000001</v>
      </c>
      <c r="E106">
        <v>0.2656</v>
      </c>
      <c r="F106">
        <v>0.65900000000000003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05"/>
  <sheetViews>
    <sheetView topLeftCell="A85" zoomScale="120" zoomScaleNormal="120" workbookViewId="0">
      <selection activeCell="A61" sqref="A61:F105"/>
    </sheetView>
  </sheetViews>
  <sheetFormatPr defaultRowHeight="14.4" x14ac:dyDescent="0.3"/>
  <cols>
    <col min="3" max="3" width="20.77734375" bestFit="1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82.7</v>
      </c>
      <c r="G3">
        <f>C3*(10/1440)^(1/3)</f>
        <v>15.777977976526758</v>
      </c>
      <c r="H3">
        <f>C3*(20/1440)^(1/3)</f>
        <v>19.879006577403782</v>
      </c>
      <c r="I3">
        <f>C3*(30/1440)^(1/3)</f>
        <v>22.755781956965471</v>
      </c>
      <c r="J3">
        <f>C3*(60/1440)^(1/3)</f>
        <v>28.670488694398749</v>
      </c>
      <c r="K3">
        <f>C3*(120/1440)^(1/3)</f>
        <v>36.122552216845953</v>
      </c>
      <c r="L3">
        <f>C3*(180/1440)^(1/3)</f>
        <v>41.350000000000009</v>
      </c>
      <c r="M3">
        <f>C3*(360/1440)^(1/3)</f>
        <v>52.097735413153011</v>
      </c>
      <c r="N3">
        <f>C3*(720/1440)^(1/3)</f>
        <v>65.639033498885055</v>
      </c>
      <c r="O3">
        <f>C3*(1440/1440)^(1/3)</f>
        <v>82.7</v>
      </c>
    </row>
    <row r="4" spans="1:15" x14ac:dyDescent="0.3">
      <c r="A4">
        <v>2</v>
      </c>
      <c r="B4">
        <v>1981</v>
      </c>
      <c r="C4">
        <v>90.45</v>
      </c>
      <c r="G4">
        <f t="shared" ref="G4:G44" si="0">C4*(10/1440)^(1/3)</f>
        <v>17.256567206491479</v>
      </c>
      <c r="H4">
        <f t="shared" ref="H4:H44" si="1">C4*(20/1440)^(1/3)</f>
        <v>21.741912272384184</v>
      </c>
      <c r="I4">
        <f t="shared" ref="I4:I44" si="2">C4*(30/1440)^(1/3)</f>
        <v>24.88827663854325</v>
      </c>
      <c r="J4">
        <f t="shared" ref="J4:J44" si="3">C4*(60/1440)^(1/3)</f>
        <v>31.357263632507458</v>
      </c>
      <c r="K4">
        <f t="shared" ref="K4:K44" si="4">C4*(120/1440)^(1/3)</f>
        <v>39.507676517699117</v>
      </c>
      <c r="L4">
        <f t="shared" ref="L4:L44" si="5">C4*(180/1440)^(1/3)</f>
        <v>45.225000000000009</v>
      </c>
      <c r="M4">
        <f t="shared" ref="M4:M44" si="6">C4*(360/1440)^(1/3)</f>
        <v>56.979929481495638</v>
      </c>
      <c r="N4">
        <f t="shared" ref="N4:N44" si="7">C4*(720/1440)^(1/3)</f>
        <v>71.790212575261833</v>
      </c>
      <c r="O4">
        <f t="shared" ref="O4:O44" si="8">C4*(1440/1440)^(1/3)</f>
        <v>90.45</v>
      </c>
    </row>
    <row r="5" spans="1:15" x14ac:dyDescent="0.3">
      <c r="A5">
        <v>3</v>
      </c>
      <c r="B5">
        <v>1982</v>
      </c>
      <c r="C5">
        <v>42.68</v>
      </c>
      <c r="G5">
        <f t="shared" si="0"/>
        <v>8.1427339786960342</v>
      </c>
      <c r="H5">
        <f t="shared" si="1"/>
        <v>10.259201943453366</v>
      </c>
      <c r="I5">
        <f t="shared" si="2"/>
        <v>11.743854581901889</v>
      </c>
      <c r="J5">
        <f t="shared" si="3"/>
        <v>14.796329594642545</v>
      </c>
      <c r="K5">
        <f t="shared" si="4"/>
        <v>18.642207117472616</v>
      </c>
      <c r="L5">
        <f t="shared" si="5"/>
        <v>21.340000000000003</v>
      </c>
      <c r="M5">
        <f t="shared" si="6"/>
        <v>26.886715204756594</v>
      </c>
      <c r="N5">
        <f t="shared" si="7"/>
        <v>33.875138449001376</v>
      </c>
      <c r="O5">
        <f t="shared" si="8"/>
        <v>42.68</v>
      </c>
    </row>
    <row r="6" spans="1:15" x14ac:dyDescent="0.3">
      <c r="A6">
        <v>4</v>
      </c>
      <c r="B6">
        <v>1983</v>
      </c>
      <c r="C6">
        <v>175.17</v>
      </c>
      <c r="G6">
        <f t="shared" si="0"/>
        <v>33.419932311344525</v>
      </c>
      <c r="H6">
        <f t="shared" si="1"/>
        <v>42.106476205124785</v>
      </c>
      <c r="I6">
        <f t="shared" si="2"/>
        <v>48.19988301573931</v>
      </c>
      <c r="J6">
        <f t="shared" si="3"/>
        <v>60.728047214000341</v>
      </c>
      <c r="K6">
        <f t="shared" si="4"/>
        <v>76.512545003928722</v>
      </c>
      <c r="L6">
        <f t="shared" si="5"/>
        <v>87.585000000000008</v>
      </c>
      <c r="M6">
        <f t="shared" si="6"/>
        <v>110.35018515504247</v>
      </c>
      <c r="N6">
        <f t="shared" si="7"/>
        <v>139.03252113663476</v>
      </c>
      <c r="O6">
        <f t="shared" si="8"/>
        <v>175.17</v>
      </c>
    </row>
    <row r="7" spans="1:15" x14ac:dyDescent="0.3">
      <c r="A7">
        <v>5</v>
      </c>
      <c r="B7">
        <v>1984</v>
      </c>
      <c r="C7">
        <v>113.4</v>
      </c>
      <c r="G7">
        <f t="shared" si="0"/>
        <v>21.635099184257975</v>
      </c>
      <c r="H7">
        <f t="shared" si="1"/>
        <v>27.258516878810024</v>
      </c>
      <c r="I7">
        <f t="shared" si="2"/>
        <v>31.203212502054225</v>
      </c>
      <c r="J7">
        <f t="shared" si="3"/>
        <v>39.313584255680993</v>
      </c>
      <c r="K7">
        <f t="shared" si="4"/>
        <v>49.532012350548143</v>
      </c>
      <c r="L7">
        <f t="shared" si="5"/>
        <v>56.700000000000017</v>
      </c>
      <c r="M7">
        <f t="shared" si="6"/>
        <v>71.437523529039311</v>
      </c>
      <c r="N7">
        <f t="shared" si="7"/>
        <v>90.005639646596919</v>
      </c>
      <c r="O7">
        <f t="shared" si="8"/>
        <v>113.4</v>
      </c>
    </row>
    <row r="8" spans="1:15" x14ac:dyDescent="0.3">
      <c r="A8">
        <v>6</v>
      </c>
      <c r="B8">
        <v>1985</v>
      </c>
      <c r="C8">
        <v>90.57</v>
      </c>
      <c r="G8">
        <f t="shared" si="0"/>
        <v>17.279461491342545</v>
      </c>
      <c r="H8">
        <f t="shared" si="1"/>
        <v>21.77075726379033</v>
      </c>
      <c r="I8">
        <f t="shared" si="2"/>
        <v>24.921295911032193</v>
      </c>
      <c r="J8">
        <f t="shared" si="3"/>
        <v>31.398865308968492</v>
      </c>
      <c r="K8">
        <f t="shared" si="4"/>
        <v>39.560091345583288</v>
      </c>
      <c r="L8">
        <f t="shared" si="5"/>
        <v>45.285000000000004</v>
      </c>
      <c r="M8">
        <f t="shared" si="6"/>
        <v>57.055524744489325</v>
      </c>
      <c r="N8">
        <f t="shared" si="7"/>
        <v>71.885456638379907</v>
      </c>
      <c r="O8">
        <f t="shared" si="8"/>
        <v>90.57</v>
      </c>
    </row>
    <row r="9" spans="1:15" x14ac:dyDescent="0.3">
      <c r="A9">
        <v>7</v>
      </c>
      <c r="B9">
        <v>1986</v>
      </c>
      <c r="C9">
        <v>80.78</v>
      </c>
      <c r="G9">
        <f t="shared" si="0"/>
        <v>15.411669418909693</v>
      </c>
      <c r="H9">
        <f t="shared" si="1"/>
        <v>19.417486714905412</v>
      </c>
      <c r="I9">
        <f t="shared" si="2"/>
        <v>22.227473597142328</v>
      </c>
      <c r="J9">
        <f t="shared" si="3"/>
        <v>28.00486187102214</v>
      </c>
      <c r="K9">
        <f t="shared" si="4"/>
        <v>35.283914970699108</v>
      </c>
      <c r="L9">
        <f t="shared" si="5"/>
        <v>40.390000000000008</v>
      </c>
      <c r="M9">
        <f t="shared" si="6"/>
        <v>50.888211205253931</v>
      </c>
      <c r="N9">
        <f t="shared" si="7"/>
        <v>64.11512848899558</v>
      </c>
      <c r="O9">
        <f t="shared" si="8"/>
        <v>80.78</v>
      </c>
    </row>
    <row r="10" spans="1:15" x14ac:dyDescent="0.3">
      <c r="A10">
        <v>8</v>
      </c>
      <c r="B10">
        <v>1987</v>
      </c>
      <c r="C10">
        <v>257.06</v>
      </c>
      <c r="G10">
        <f t="shared" si="0"/>
        <v>49.043373865126583</v>
      </c>
      <c r="H10">
        <f t="shared" si="1"/>
        <v>61.790779090537072</v>
      </c>
      <c r="I10">
        <f t="shared" si="2"/>
        <v>70.732784883404392</v>
      </c>
      <c r="J10">
        <f t="shared" si="3"/>
        <v>89.11772459228709</v>
      </c>
      <c r="K10">
        <f t="shared" si="4"/>
        <v>112.28129713255649</v>
      </c>
      <c r="L10">
        <f t="shared" si="5"/>
        <v>128.53000000000003</v>
      </c>
      <c r="M10">
        <f t="shared" si="6"/>
        <v>161.93765254298805</v>
      </c>
      <c r="N10">
        <f t="shared" si="7"/>
        <v>204.0286572094727</v>
      </c>
      <c r="O10">
        <f t="shared" si="8"/>
        <v>257.06</v>
      </c>
    </row>
    <row r="11" spans="1:15" x14ac:dyDescent="0.3">
      <c r="A11">
        <v>9</v>
      </c>
      <c r="B11">
        <v>1988</v>
      </c>
      <c r="C11">
        <v>72.42</v>
      </c>
      <c r="G11">
        <f t="shared" si="0"/>
        <v>13.816700907618715</v>
      </c>
      <c r="H11">
        <f t="shared" si="1"/>
        <v>17.407952313610423</v>
      </c>
      <c r="I11">
        <f t="shared" si="2"/>
        <v>19.927130947079071</v>
      </c>
      <c r="J11">
        <f t="shared" si="3"/>
        <v>25.106611744236485</v>
      </c>
      <c r="K11">
        <f t="shared" si="4"/>
        <v>31.632348628101379</v>
      </c>
      <c r="L11">
        <f t="shared" si="5"/>
        <v>36.210000000000008</v>
      </c>
      <c r="M11">
        <f t="shared" si="6"/>
        <v>45.621741216693358</v>
      </c>
      <c r="N11">
        <f t="shared" si="7"/>
        <v>57.479792091768509</v>
      </c>
      <c r="O11">
        <f t="shared" si="8"/>
        <v>72.42</v>
      </c>
    </row>
    <row r="12" spans="1:15" x14ac:dyDescent="0.3">
      <c r="A12">
        <v>10</v>
      </c>
      <c r="B12">
        <v>1989</v>
      </c>
      <c r="C12">
        <v>111.61</v>
      </c>
      <c r="G12">
        <f t="shared" si="0"/>
        <v>21.293592768562895</v>
      </c>
      <c r="H12">
        <f t="shared" si="1"/>
        <v>26.828245757001643</v>
      </c>
      <c r="I12">
        <f t="shared" si="2"/>
        <v>30.710675020760775</v>
      </c>
      <c r="J12">
        <f t="shared" si="3"/>
        <v>38.69302591513717</v>
      </c>
      <c r="K12">
        <f t="shared" si="4"/>
        <v>48.750157834609155</v>
      </c>
      <c r="L12">
        <f t="shared" si="5"/>
        <v>55.805000000000014</v>
      </c>
      <c r="M12">
        <f t="shared" si="6"/>
        <v>70.3098941893834</v>
      </c>
      <c r="N12">
        <f t="shared" si="7"/>
        <v>88.584915705085379</v>
      </c>
      <c r="O12">
        <f t="shared" si="8"/>
        <v>111.61</v>
      </c>
    </row>
    <row r="13" spans="1:15" x14ac:dyDescent="0.3">
      <c r="A13">
        <v>11</v>
      </c>
      <c r="B13">
        <v>1990</v>
      </c>
      <c r="C13">
        <v>58.31</v>
      </c>
      <c r="G13">
        <f t="shared" si="0"/>
        <v>11.124714580547463</v>
      </c>
      <c r="H13">
        <f t="shared" si="1"/>
        <v>14.016262074104166</v>
      </c>
      <c r="I13">
        <f t="shared" si="2"/>
        <v>16.044614823587143</v>
      </c>
      <c r="J13">
        <f t="shared" si="3"/>
        <v>20.214947953692757</v>
      </c>
      <c r="K13">
        <f t="shared" si="4"/>
        <v>25.469238449386793</v>
      </c>
      <c r="L13">
        <f t="shared" si="5"/>
        <v>29.155000000000008</v>
      </c>
      <c r="M13">
        <f t="shared" si="6"/>
        <v>36.732998209685029</v>
      </c>
      <c r="N13">
        <f t="shared" si="7"/>
        <v>46.28067767013286</v>
      </c>
      <c r="O13">
        <f t="shared" si="8"/>
        <v>58.31</v>
      </c>
    </row>
    <row r="14" spans="1:15" x14ac:dyDescent="0.3">
      <c r="A14">
        <v>12</v>
      </c>
      <c r="B14">
        <v>1991</v>
      </c>
      <c r="C14">
        <v>48.1</v>
      </c>
      <c r="G14">
        <f t="shared" si="0"/>
        <v>9.1767925111358775</v>
      </c>
      <c r="H14">
        <f t="shared" si="1"/>
        <v>11.562034055297726</v>
      </c>
      <c r="I14">
        <f t="shared" si="2"/>
        <v>13.235225055985962</v>
      </c>
      <c r="J14">
        <f t="shared" si="3"/>
        <v>16.675338648132765</v>
      </c>
      <c r="K14">
        <f t="shared" si="4"/>
        <v>21.009610176907987</v>
      </c>
      <c r="L14">
        <f t="shared" si="5"/>
        <v>24.050000000000008</v>
      </c>
      <c r="M14">
        <f t="shared" si="6"/>
        <v>30.301101249971701</v>
      </c>
      <c r="N14">
        <f t="shared" si="7"/>
        <v>38.176995299835198</v>
      </c>
      <c r="O14">
        <f t="shared" si="8"/>
        <v>48.1</v>
      </c>
    </row>
    <row r="15" spans="1:15" x14ac:dyDescent="0.3">
      <c r="A15">
        <v>13</v>
      </c>
      <c r="B15">
        <v>1992</v>
      </c>
      <c r="C15">
        <v>90.51</v>
      </c>
      <c r="G15">
        <f t="shared" si="0"/>
        <v>17.268014348917013</v>
      </c>
      <c r="H15">
        <f t="shared" si="1"/>
        <v>21.75633476808726</v>
      </c>
      <c r="I15">
        <f t="shared" si="2"/>
        <v>24.904786274787725</v>
      </c>
      <c r="J15">
        <f t="shared" si="3"/>
        <v>31.378064470737979</v>
      </c>
      <c r="K15">
        <f t="shared" si="4"/>
        <v>39.533883931641206</v>
      </c>
      <c r="L15">
        <f t="shared" si="5"/>
        <v>45.25500000000001</v>
      </c>
      <c r="M15">
        <f t="shared" si="6"/>
        <v>57.017727112992489</v>
      </c>
      <c r="N15">
        <f t="shared" si="7"/>
        <v>71.837834606820877</v>
      </c>
      <c r="O15">
        <f t="shared" si="8"/>
        <v>90.51</v>
      </c>
    </row>
    <row r="16" spans="1:15" x14ac:dyDescent="0.3">
      <c r="A16">
        <v>14</v>
      </c>
      <c r="B16">
        <v>1993</v>
      </c>
      <c r="C16">
        <v>105.58</v>
      </c>
      <c r="G16">
        <f t="shared" si="0"/>
        <v>20.143154954796795</v>
      </c>
      <c r="H16">
        <f t="shared" si="1"/>
        <v>25.378784938842699</v>
      </c>
      <c r="I16">
        <f t="shared" si="2"/>
        <v>29.051456578191225</v>
      </c>
      <c r="J16">
        <f t="shared" si="3"/>
        <v>36.602541672970005</v>
      </c>
      <c r="K16">
        <f t="shared" si="4"/>
        <v>46.116312733429211</v>
      </c>
      <c r="L16">
        <f t="shared" si="5"/>
        <v>52.790000000000013</v>
      </c>
      <c r="M16">
        <f t="shared" si="6"/>
        <v>66.511232223950358</v>
      </c>
      <c r="N16">
        <f t="shared" si="7"/>
        <v>83.798901533401249</v>
      </c>
      <c r="O16">
        <f t="shared" si="8"/>
        <v>105.58</v>
      </c>
    </row>
    <row r="17" spans="1:15" x14ac:dyDescent="0.3">
      <c r="A17">
        <v>15</v>
      </c>
      <c r="B17">
        <v>1994</v>
      </c>
      <c r="C17">
        <v>57.89</v>
      </c>
      <c r="G17">
        <f t="shared" si="0"/>
        <v>11.04458458356873</v>
      </c>
      <c r="H17">
        <f t="shared" si="1"/>
        <v>13.915304604182646</v>
      </c>
      <c r="I17">
        <f t="shared" si="2"/>
        <v>15.929047369875828</v>
      </c>
      <c r="J17">
        <f t="shared" si="3"/>
        <v>20.069342086079125</v>
      </c>
      <c r="K17">
        <f t="shared" si="4"/>
        <v>25.285786551792167</v>
      </c>
      <c r="L17">
        <f t="shared" si="5"/>
        <v>28.945000000000007</v>
      </c>
      <c r="M17">
        <f t="shared" si="6"/>
        <v>36.468414789207102</v>
      </c>
      <c r="N17">
        <f t="shared" si="7"/>
        <v>45.947323449219539</v>
      </c>
      <c r="O17">
        <f t="shared" si="8"/>
        <v>57.89</v>
      </c>
    </row>
    <row r="18" spans="1:15" x14ac:dyDescent="0.3">
      <c r="A18">
        <v>16</v>
      </c>
      <c r="B18">
        <v>1995</v>
      </c>
      <c r="C18">
        <v>123.34</v>
      </c>
      <c r="G18">
        <f t="shared" si="0"/>
        <v>23.531509112754659</v>
      </c>
      <c r="H18">
        <f t="shared" si="1"/>
        <v>29.647843666952628</v>
      </c>
      <c r="I18">
        <f t="shared" si="2"/>
        <v>33.938308906555271</v>
      </c>
      <c r="J18">
        <f t="shared" si="3"/>
        <v>42.759589789203645</v>
      </c>
      <c r="K18">
        <f t="shared" si="4"/>
        <v>53.873707260287546</v>
      </c>
      <c r="L18">
        <f t="shared" si="5"/>
        <v>61.670000000000016</v>
      </c>
      <c r="M18">
        <f t="shared" si="6"/>
        <v>77.699331147016835</v>
      </c>
      <c r="N18">
        <f t="shared" si="7"/>
        <v>97.895022874878876</v>
      </c>
      <c r="O18">
        <f t="shared" si="8"/>
        <v>123.34</v>
      </c>
    </row>
    <row r="19" spans="1:15" x14ac:dyDescent="0.3">
      <c r="A19">
        <v>17</v>
      </c>
      <c r="B19">
        <v>1996</v>
      </c>
      <c r="C19">
        <v>57.13</v>
      </c>
      <c r="G19">
        <f t="shared" si="0"/>
        <v>10.899587446178643</v>
      </c>
      <c r="H19">
        <f t="shared" si="1"/>
        <v>13.732619658610375</v>
      </c>
      <c r="I19">
        <f t="shared" si="2"/>
        <v>15.719925310779169</v>
      </c>
      <c r="J19">
        <f t="shared" si="3"/>
        <v>19.805864801825884</v>
      </c>
      <c r="K19">
        <f t="shared" si="4"/>
        <v>24.953825975192377</v>
      </c>
      <c r="L19">
        <f t="shared" si="5"/>
        <v>28.565000000000008</v>
      </c>
      <c r="M19">
        <f t="shared" si="6"/>
        <v>35.989644790247056</v>
      </c>
      <c r="N19">
        <f t="shared" si="7"/>
        <v>45.344111049471621</v>
      </c>
      <c r="O19">
        <f t="shared" si="8"/>
        <v>57.13</v>
      </c>
    </row>
    <row r="20" spans="1:15" x14ac:dyDescent="0.3">
      <c r="A20">
        <v>18</v>
      </c>
      <c r="B20">
        <v>1997</v>
      </c>
      <c r="C20">
        <v>61.3</v>
      </c>
      <c r="G20">
        <f t="shared" si="0"/>
        <v>11.695163844753207</v>
      </c>
      <c r="H20">
        <f t="shared" si="1"/>
        <v>14.734983109974022</v>
      </c>
      <c r="I20">
        <f t="shared" si="2"/>
        <v>16.86734502977005</v>
      </c>
      <c r="J20">
        <f t="shared" si="3"/>
        <v>21.251523058846956</v>
      </c>
      <c r="K20">
        <f t="shared" si="4"/>
        <v>26.775241244167557</v>
      </c>
      <c r="L20">
        <f t="shared" si="5"/>
        <v>30.650000000000006</v>
      </c>
      <c r="M20">
        <f t="shared" si="6"/>
        <v>38.616580179277861</v>
      </c>
      <c r="N20">
        <f t="shared" si="7"/>
        <v>48.653842242825313</v>
      </c>
      <c r="O20">
        <f t="shared" si="8"/>
        <v>61.3</v>
      </c>
    </row>
    <row r="21" spans="1:15" x14ac:dyDescent="0.3">
      <c r="A21">
        <v>19</v>
      </c>
      <c r="B21">
        <v>1998</v>
      </c>
      <c r="C21">
        <v>50.63</v>
      </c>
      <c r="G21">
        <f t="shared" si="0"/>
        <v>9.6594803500791997</v>
      </c>
      <c r="H21">
        <f t="shared" si="1"/>
        <v>12.170182624110684</v>
      </c>
      <c r="I21">
        <f t="shared" si="2"/>
        <v>13.93138138429458</v>
      </c>
      <c r="J21">
        <f t="shared" si="3"/>
        <v>17.552440660186321</v>
      </c>
      <c r="K21">
        <f t="shared" si="4"/>
        <v>22.114689464799405</v>
      </c>
      <c r="L21">
        <f t="shared" si="5"/>
        <v>25.315000000000008</v>
      </c>
      <c r="M21">
        <f t="shared" si="6"/>
        <v>31.894901378088715</v>
      </c>
      <c r="N21">
        <f t="shared" si="7"/>
        <v>40.185057630574974</v>
      </c>
      <c r="O21">
        <f t="shared" si="8"/>
        <v>50.63</v>
      </c>
    </row>
    <row r="22" spans="1:15" x14ac:dyDescent="0.3">
      <c r="A22">
        <v>20</v>
      </c>
      <c r="B22">
        <v>1999</v>
      </c>
      <c r="C22">
        <v>134.76</v>
      </c>
      <c r="G22">
        <f t="shared" si="0"/>
        <v>25.710281887747833</v>
      </c>
      <c r="H22">
        <f t="shared" si="1"/>
        <v>32.392925349104395</v>
      </c>
      <c r="I22">
        <f t="shared" si="2"/>
        <v>37.080643005086657</v>
      </c>
      <c r="J22">
        <f t="shared" si="3"/>
        <v>46.718682665745767</v>
      </c>
      <c r="K22">
        <f t="shared" si="4"/>
        <v>58.861851713931806</v>
      </c>
      <c r="L22">
        <f t="shared" si="5"/>
        <v>67.38000000000001</v>
      </c>
      <c r="M22">
        <f t="shared" si="6"/>
        <v>84.893480341916543</v>
      </c>
      <c r="N22">
        <f t="shared" si="7"/>
        <v>106.95908288161728</v>
      </c>
      <c r="O22">
        <f t="shared" si="8"/>
        <v>134.76</v>
      </c>
    </row>
    <row r="23" spans="1:15" x14ac:dyDescent="0.3">
      <c r="A23">
        <v>21</v>
      </c>
      <c r="B23">
        <v>2000</v>
      </c>
      <c r="C23">
        <v>205.78</v>
      </c>
      <c r="G23">
        <f t="shared" si="0"/>
        <v>39.259882805437442</v>
      </c>
      <c r="H23">
        <f t="shared" si="1"/>
        <v>49.464352762976418</v>
      </c>
      <c r="I23">
        <f t="shared" si="2"/>
        <v>56.622549106461356</v>
      </c>
      <c r="J23">
        <f t="shared" si="3"/>
        <v>71.339941517936808</v>
      </c>
      <c r="K23">
        <f t="shared" si="4"/>
        <v>89.882694016717778</v>
      </c>
      <c r="L23">
        <f t="shared" si="5"/>
        <v>102.89000000000003</v>
      </c>
      <c r="M23">
        <f t="shared" si="6"/>
        <v>129.6332768236835</v>
      </c>
      <c r="N23">
        <f t="shared" si="7"/>
        <v>163.32769423700805</v>
      </c>
      <c r="O23">
        <f t="shared" si="8"/>
        <v>205.78</v>
      </c>
    </row>
    <row r="24" spans="1:15" x14ac:dyDescent="0.3">
      <c r="A24">
        <v>22</v>
      </c>
      <c r="B24">
        <v>2001</v>
      </c>
      <c r="C24">
        <v>90.58</v>
      </c>
      <c r="G24">
        <f t="shared" si="0"/>
        <v>17.281369348413467</v>
      </c>
      <c r="H24">
        <f t="shared" si="1"/>
        <v>21.773161013074176</v>
      </c>
      <c r="I24">
        <f t="shared" si="2"/>
        <v>24.924047517072939</v>
      </c>
      <c r="J24">
        <f t="shared" si="3"/>
        <v>31.402332115340247</v>
      </c>
      <c r="K24">
        <f t="shared" si="4"/>
        <v>39.564459247906974</v>
      </c>
      <c r="L24">
        <f t="shared" si="5"/>
        <v>45.290000000000006</v>
      </c>
      <c r="M24">
        <f t="shared" si="6"/>
        <v>57.061824349738806</v>
      </c>
      <c r="N24">
        <f t="shared" si="7"/>
        <v>71.893393643639754</v>
      </c>
      <c r="O24">
        <f t="shared" si="8"/>
        <v>90.58</v>
      </c>
    </row>
    <row r="25" spans="1:15" x14ac:dyDescent="0.3">
      <c r="A25">
        <v>23</v>
      </c>
      <c r="B25">
        <v>2002</v>
      </c>
      <c r="C25">
        <v>90.74</v>
      </c>
      <c r="G25">
        <f t="shared" si="0"/>
        <v>17.311895061548221</v>
      </c>
      <c r="H25">
        <f t="shared" si="1"/>
        <v>21.811621001615705</v>
      </c>
      <c r="I25">
        <f t="shared" si="2"/>
        <v>24.968073213724868</v>
      </c>
      <c r="J25">
        <f t="shared" si="3"/>
        <v>31.457801017288297</v>
      </c>
      <c r="K25">
        <f t="shared" si="4"/>
        <v>39.634345685085876</v>
      </c>
      <c r="L25">
        <f t="shared" si="5"/>
        <v>45.370000000000005</v>
      </c>
      <c r="M25">
        <f t="shared" si="6"/>
        <v>57.162618033730396</v>
      </c>
      <c r="N25">
        <f t="shared" si="7"/>
        <v>72.020385727797205</v>
      </c>
      <c r="O25">
        <f t="shared" si="8"/>
        <v>90.74</v>
      </c>
    </row>
    <row r="26" spans="1:15" x14ac:dyDescent="0.3">
      <c r="A26">
        <v>24</v>
      </c>
      <c r="B26">
        <v>2003</v>
      </c>
      <c r="C26">
        <v>64.89</v>
      </c>
      <c r="G26">
        <f t="shared" si="0"/>
        <v>12.380084533214283</v>
      </c>
      <c r="H26">
        <f t="shared" si="1"/>
        <v>15.597929102874623</v>
      </c>
      <c r="I26">
        <f t="shared" si="2"/>
        <v>17.855171598397693</v>
      </c>
      <c r="J26">
        <f t="shared" si="3"/>
        <v>22.496106546306347</v>
      </c>
      <c r="K26">
        <f t="shared" si="4"/>
        <v>28.343318178369216</v>
      </c>
      <c r="L26">
        <f t="shared" si="5"/>
        <v>32.445000000000007</v>
      </c>
      <c r="M26">
        <f t="shared" si="6"/>
        <v>40.878138463839164</v>
      </c>
      <c r="N26">
        <f t="shared" si="7"/>
        <v>51.503227131108233</v>
      </c>
      <c r="O26">
        <f t="shared" si="8"/>
        <v>64.89</v>
      </c>
    </row>
    <row r="27" spans="1:15" x14ac:dyDescent="0.3">
      <c r="A27">
        <v>25</v>
      </c>
      <c r="B27">
        <v>2004</v>
      </c>
      <c r="C27">
        <v>155.63999999999999</v>
      </c>
      <c r="G27">
        <f t="shared" si="0"/>
        <v>29.693887451833426</v>
      </c>
      <c r="H27">
        <f t="shared" si="1"/>
        <v>37.411953853774172</v>
      </c>
      <c r="I27">
        <f t="shared" si="2"/>
        <v>42.825996418163307</v>
      </c>
      <c r="J27">
        <f t="shared" si="3"/>
        <v>53.957374369966395</v>
      </c>
      <c r="K27">
        <f t="shared" si="4"/>
        <v>67.982031765778771</v>
      </c>
      <c r="L27">
        <f t="shared" si="5"/>
        <v>77.820000000000007</v>
      </c>
      <c r="M27">
        <f t="shared" si="6"/>
        <v>98.047056102819028</v>
      </c>
      <c r="N27">
        <f t="shared" si="7"/>
        <v>123.53154986416529</v>
      </c>
      <c r="O27">
        <f t="shared" si="8"/>
        <v>155.63999999999999</v>
      </c>
    </row>
    <row r="28" spans="1:15" x14ac:dyDescent="0.3">
      <c r="A28">
        <v>26</v>
      </c>
      <c r="B28">
        <v>2005</v>
      </c>
      <c r="C28">
        <v>107.97</v>
      </c>
      <c r="G28">
        <f t="shared" si="0"/>
        <v>20.599132794747206</v>
      </c>
      <c r="H28">
        <f t="shared" si="1"/>
        <v>25.953281017681817</v>
      </c>
      <c r="I28">
        <f t="shared" si="2"/>
        <v>29.709090421929403</v>
      </c>
      <c r="J28">
        <f t="shared" si="3"/>
        <v>37.431108395819017</v>
      </c>
      <c r="K28">
        <f t="shared" si="4"/>
        <v>47.160241388789089</v>
      </c>
      <c r="L28">
        <f t="shared" si="5"/>
        <v>53.985000000000014</v>
      </c>
      <c r="M28">
        <f t="shared" si="6"/>
        <v>68.016837878574734</v>
      </c>
      <c r="N28">
        <f t="shared" si="7"/>
        <v>85.695845790503256</v>
      </c>
      <c r="O28">
        <f t="shared" si="8"/>
        <v>107.97</v>
      </c>
    </row>
    <row r="29" spans="1:15" x14ac:dyDescent="0.3">
      <c r="A29">
        <v>27</v>
      </c>
      <c r="B29">
        <v>2006</v>
      </c>
      <c r="C29">
        <v>95.28</v>
      </c>
      <c r="G29">
        <f t="shared" si="0"/>
        <v>18.178062171746909</v>
      </c>
      <c r="H29">
        <f t="shared" si="1"/>
        <v>22.902923176481647</v>
      </c>
      <c r="I29">
        <f t="shared" si="2"/>
        <v>26.217302356223335</v>
      </c>
      <c r="J29">
        <f t="shared" si="3"/>
        <v>33.031731110064243</v>
      </c>
      <c r="K29">
        <f t="shared" si="4"/>
        <v>41.617373340037275</v>
      </c>
      <c r="L29">
        <f t="shared" si="5"/>
        <v>47.640000000000008</v>
      </c>
      <c r="M29">
        <f t="shared" si="6"/>
        <v>60.022638816991758</v>
      </c>
      <c r="N29">
        <f t="shared" si="7"/>
        <v>75.623786115765029</v>
      </c>
      <c r="O29">
        <f t="shared" si="8"/>
        <v>95.28</v>
      </c>
    </row>
    <row r="30" spans="1:15" x14ac:dyDescent="0.3">
      <c r="A30">
        <v>28</v>
      </c>
      <c r="B30">
        <v>2007</v>
      </c>
      <c r="C30">
        <v>102.79</v>
      </c>
      <c r="G30">
        <f t="shared" si="0"/>
        <v>19.610862832009499</v>
      </c>
      <c r="H30">
        <f t="shared" si="1"/>
        <v>24.708138888649756</v>
      </c>
      <c r="I30">
        <f t="shared" si="2"/>
        <v>28.283758492823225</v>
      </c>
      <c r="J30">
        <f t="shared" si="3"/>
        <v>35.635302695250878</v>
      </c>
      <c r="K30">
        <f t="shared" si="4"/>
        <v>44.897667985122077</v>
      </c>
      <c r="L30">
        <f t="shared" si="5"/>
        <v>51.395000000000017</v>
      </c>
      <c r="M30">
        <f t="shared" si="6"/>
        <v>64.753642359347012</v>
      </c>
      <c r="N30">
        <f t="shared" si="7"/>
        <v>81.584477065905617</v>
      </c>
      <c r="O30">
        <f t="shared" si="8"/>
        <v>102.79</v>
      </c>
    </row>
    <row r="31" spans="1:15" x14ac:dyDescent="0.3">
      <c r="A31">
        <v>29</v>
      </c>
      <c r="B31">
        <v>2008</v>
      </c>
      <c r="C31">
        <v>71.5</v>
      </c>
      <c r="G31">
        <f t="shared" si="0"/>
        <v>13.641178057093871</v>
      </c>
      <c r="H31">
        <f t="shared" si="1"/>
        <v>17.186807379496617</v>
      </c>
      <c r="I31">
        <f t="shared" si="2"/>
        <v>19.673983191330485</v>
      </c>
      <c r="J31">
        <f t="shared" si="3"/>
        <v>24.787665558035194</v>
      </c>
      <c r="K31">
        <f t="shared" si="4"/>
        <v>31.230501614322684</v>
      </c>
      <c r="L31">
        <f t="shared" si="5"/>
        <v>35.750000000000007</v>
      </c>
      <c r="M31">
        <f t="shared" si="6"/>
        <v>45.042177533741715</v>
      </c>
      <c r="N31">
        <f t="shared" si="7"/>
        <v>56.749587607863134</v>
      </c>
      <c r="O31">
        <f t="shared" si="8"/>
        <v>71.5</v>
      </c>
    </row>
    <row r="32" spans="1:15" x14ac:dyDescent="0.3">
      <c r="A32">
        <v>30</v>
      </c>
      <c r="B32">
        <v>2009</v>
      </c>
      <c r="C32">
        <v>105.5</v>
      </c>
      <c r="G32">
        <f t="shared" si="0"/>
        <v>20.12789209822942</v>
      </c>
      <c r="H32">
        <f t="shared" si="1"/>
        <v>25.359554944571933</v>
      </c>
      <c r="I32">
        <f t="shared" si="2"/>
        <v>29.02944372986526</v>
      </c>
      <c r="J32">
        <f t="shared" si="3"/>
        <v>36.574807221995982</v>
      </c>
      <c r="K32">
        <f t="shared" si="4"/>
        <v>46.081369514839764</v>
      </c>
      <c r="L32">
        <f t="shared" si="5"/>
        <v>52.750000000000014</v>
      </c>
      <c r="M32">
        <f t="shared" si="6"/>
        <v>66.460835381954567</v>
      </c>
      <c r="N32">
        <f t="shared" si="7"/>
        <v>83.735405491322524</v>
      </c>
      <c r="O32">
        <f t="shared" si="8"/>
        <v>105.5</v>
      </c>
    </row>
    <row r="33" spans="1:24" x14ac:dyDescent="0.3">
      <c r="A33">
        <v>31</v>
      </c>
      <c r="B33">
        <v>2010</v>
      </c>
      <c r="C33">
        <v>52.03</v>
      </c>
      <c r="G33">
        <f t="shared" si="0"/>
        <v>9.926580340008309</v>
      </c>
      <c r="H33">
        <f t="shared" si="1"/>
        <v>12.506707523849078</v>
      </c>
      <c r="I33">
        <f t="shared" si="2"/>
        <v>14.316606229998953</v>
      </c>
      <c r="J33">
        <f t="shared" si="3"/>
        <v>18.037793552231765</v>
      </c>
      <c r="K33">
        <f t="shared" si="4"/>
        <v>22.726195790114815</v>
      </c>
      <c r="L33">
        <f t="shared" si="5"/>
        <v>26.015000000000008</v>
      </c>
      <c r="M33">
        <f t="shared" si="6"/>
        <v>32.776846113015125</v>
      </c>
      <c r="N33">
        <f t="shared" si="7"/>
        <v>41.296238366952714</v>
      </c>
      <c r="O33">
        <f t="shared" si="8"/>
        <v>52.03</v>
      </c>
    </row>
    <row r="34" spans="1:24" x14ac:dyDescent="0.3">
      <c r="A34">
        <v>32</v>
      </c>
      <c r="B34">
        <v>2011</v>
      </c>
      <c r="C34">
        <v>19.82</v>
      </c>
      <c r="G34">
        <f t="shared" si="0"/>
        <v>3.7813727145678397</v>
      </c>
      <c r="H34">
        <f t="shared" si="1"/>
        <v>4.7642310805821397</v>
      </c>
      <c r="I34">
        <f t="shared" si="2"/>
        <v>5.4536831727576249</v>
      </c>
      <c r="J34">
        <f t="shared" si="3"/>
        <v>6.8712102288147907</v>
      </c>
      <c r="K34">
        <f t="shared" si="4"/>
        <v>8.6571824055367212</v>
      </c>
      <c r="L34">
        <f t="shared" si="5"/>
        <v>9.9100000000000019</v>
      </c>
      <c r="M34">
        <f t="shared" si="6"/>
        <v>12.485817604458193</v>
      </c>
      <c r="N34">
        <f t="shared" si="7"/>
        <v>15.731144425004858</v>
      </c>
      <c r="O34">
        <f t="shared" si="8"/>
        <v>19.82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15.82</v>
      </c>
      <c r="G35">
        <f t="shared" si="0"/>
        <v>3.0182298861989518</v>
      </c>
      <c r="H35">
        <f t="shared" si="1"/>
        <v>3.8027313670438674</v>
      </c>
      <c r="I35">
        <f t="shared" si="2"/>
        <v>4.353040756459416</v>
      </c>
      <c r="J35">
        <f t="shared" si="3"/>
        <v>5.4844876801135207</v>
      </c>
      <c r="K35">
        <f t="shared" si="4"/>
        <v>6.9100214760641236</v>
      </c>
      <c r="L35">
        <f t="shared" si="5"/>
        <v>7.9100000000000019</v>
      </c>
      <c r="M35">
        <f t="shared" si="6"/>
        <v>9.9659755046684477</v>
      </c>
      <c r="N35">
        <f t="shared" si="7"/>
        <v>12.55634232106846</v>
      </c>
      <c r="O35">
        <f t="shared" si="8"/>
        <v>15.82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84.31</v>
      </c>
      <c r="G36">
        <f t="shared" si="0"/>
        <v>16.085142964945234</v>
      </c>
      <c r="H36">
        <f t="shared" si="1"/>
        <v>20.266010212102938</v>
      </c>
      <c r="I36">
        <f t="shared" si="2"/>
        <v>23.1987905295255</v>
      </c>
      <c r="J36">
        <f t="shared" si="3"/>
        <v>29.228644520251009</v>
      </c>
      <c r="K36">
        <f t="shared" si="4"/>
        <v>36.825784490958675</v>
      </c>
      <c r="L36">
        <f t="shared" si="5"/>
        <v>42.155000000000008</v>
      </c>
      <c r="M36">
        <f t="shared" si="6"/>
        <v>53.111971858318384</v>
      </c>
      <c r="N36">
        <f t="shared" si="7"/>
        <v>66.916891345719449</v>
      </c>
      <c r="O36">
        <f t="shared" si="8"/>
        <v>84.31</v>
      </c>
    </row>
    <row r="37" spans="1:24" x14ac:dyDescent="0.3">
      <c r="A37">
        <v>35</v>
      </c>
      <c r="B37">
        <v>2014</v>
      </c>
      <c r="C37">
        <v>128.59</v>
      </c>
      <c r="G37">
        <f t="shared" si="0"/>
        <v>24.533134074988826</v>
      </c>
      <c r="H37">
        <f t="shared" si="1"/>
        <v>30.909812040971612</v>
      </c>
      <c r="I37">
        <f t="shared" si="2"/>
        <v>35.382902077946675</v>
      </c>
      <c r="J37">
        <f t="shared" si="3"/>
        <v>44.579663134374066</v>
      </c>
      <c r="K37">
        <f t="shared" si="4"/>
        <v>56.166855980220333</v>
      </c>
      <c r="L37">
        <f t="shared" si="5"/>
        <v>64.295000000000016</v>
      </c>
      <c r="M37">
        <f t="shared" si="6"/>
        <v>81.006623902990867</v>
      </c>
      <c r="N37">
        <f t="shared" si="7"/>
        <v>102.06195063629539</v>
      </c>
      <c r="O37">
        <f t="shared" si="8"/>
        <v>128.59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162.22999999999999</v>
      </c>
      <c r="G38">
        <f t="shared" si="0"/>
        <v>30.95116526157117</v>
      </c>
      <c r="H38">
        <f t="shared" si="1"/>
        <v>38.996024631828476</v>
      </c>
      <c r="I38">
        <f t="shared" si="2"/>
        <v>44.639304799014603</v>
      </c>
      <c r="J38">
        <f t="shared" si="3"/>
        <v>56.241999768951736</v>
      </c>
      <c r="K38">
        <f t="shared" si="4"/>
        <v>70.860479397084873</v>
      </c>
      <c r="L38">
        <f t="shared" si="5"/>
        <v>81.115000000000009</v>
      </c>
      <c r="M38">
        <f t="shared" si="6"/>
        <v>102.19849596222264</v>
      </c>
      <c r="N38">
        <f t="shared" si="7"/>
        <v>128.76203633040049</v>
      </c>
      <c r="O38">
        <f t="shared" si="8"/>
        <v>162.22999999999999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82.49</v>
      </c>
      <c r="G39">
        <f t="shared" si="0"/>
        <v>15.737912978037389</v>
      </c>
      <c r="H39">
        <f t="shared" si="1"/>
        <v>19.82852784244302</v>
      </c>
      <c r="I39">
        <f t="shared" si="2"/>
        <v>22.69799823010981</v>
      </c>
      <c r="J39">
        <f t="shared" si="3"/>
        <v>28.597685760591929</v>
      </c>
      <c r="K39">
        <f t="shared" si="4"/>
        <v>36.030826268048642</v>
      </c>
      <c r="L39">
        <f t="shared" si="5"/>
        <v>41.245000000000005</v>
      </c>
      <c r="M39">
        <f t="shared" si="6"/>
        <v>51.965443702914044</v>
      </c>
      <c r="N39">
        <f t="shared" si="7"/>
        <v>65.472356388428395</v>
      </c>
      <c r="O39">
        <f t="shared" si="8"/>
        <v>82.49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118.75</v>
      </c>
      <c r="G40">
        <f t="shared" si="0"/>
        <v>22.655802717201361</v>
      </c>
      <c r="H40">
        <f t="shared" si="1"/>
        <v>28.544522745667461</v>
      </c>
      <c r="I40">
        <f t="shared" si="2"/>
        <v>32.675321733853075</v>
      </c>
      <c r="J40">
        <f t="shared" si="3"/>
        <v>41.16832566456894</v>
      </c>
      <c r="K40">
        <f t="shared" si="4"/>
        <v>51.868840093717743</v>
      </c>
      <c r="L40">
        <f t="shared" si="5"/>
        <v>59.375000000000014</v>
      </c>
      <c r="M40">
        <f t="shared" si="6"/>
        <v>74.807812337508096</v>
      </c>
      <c r="N40">
        <f t="shared" si="7"/>
        <v>94.251937460611856</v>
      </c>
      <c r="O40">
        <f t="shared" si="8"/>
        <v>118.75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51.57</v>
      </c>
      <c r="G41">
        <f t="shared" si="0"/>
        <v>9.8388189147458878</v>
      </c>
      <c r="H41">
        <f t="shared" si="1"/>
        <v>12.396135056792176</v>
      </c>
      <c r="I41">
        <f t="shared" si="2"/>
        <v>14.190032352124659</v>
      </c>
      <c r="J41">
        <f t="shared" si="3"/>
        <v>17.878320459131118</v>
      </c>
      <c r="K41">
        <f t="shared" si="4"/>
        <v>22.525272283225465</v>
      </c>
      <c r="L41">
        <f t="shared" si="5"/>
        <v>25.785000000000007</v>
      </c>
      <c r="M41">
        <f t="shared" si="6"/>
        <v>32.487064271539303</v>
      </c>
      <c r="N41">
        <f t="shared" si="7"/>
        <v>40.931136125000023</v>
      </c>
      <c r="O41">
        <f t="shared" si="8"/>
        <v>51.57</v>
      </c>
    </row>
    <row r="42" spans="1:24" x14ac:dyDescent="0.3">
      <c r="A42">
        <v>40</v>
      </c>
      <c r="B42">
        <v>2019</v>
      </c>
      <c r="C42">
        <v>82.78</v>
      </c>
      <c r="G42">
        <f t="shared" si="0"/>
        <v>15.793240833094135</v>
      </c>
      <c r="H42">
        <f t="shared" si="1"/>
        <v>19.898236571674545</v>
      </c>
      <c r="I42">
        <f t="shared" si="2"/>
        <v>22.777794805291435</v>
      </c>
      <c r="J42">
        <f t="shared" si="3"/>
        <v>28.698223145372772</v>
      </c>
      <c r="K42">
        <f t="shared" si="4"/>
        <v>36.157495435435408</v>
      </c>
      <c r="L42">
        <f t="shared" si="5"/>
        <v>41.390000000000008</v>
      </c>
      <c r="M42">
        <f t="shared" si="6"/>
        <v>52.148132255148802</v>
      </c>
      <c r="N42">
        <f t="shared" si="7"/>
        <v>65.702529540963781</v>
      </c>
      <c r="O42">
        <f t="shared" si="8"/>
        <v>82.78</v>
      </c>
    </row>
    <row r="43" spans="1:24" x14ac:dyDescent="0.3">
      <c r="A43">
        <v>41</v>
      </c>
      <c r="B43">
        <v>2020</v>
      </c>
      <c r="C43">
        <v>125.75</v>
      </c>
      <c r="G43">
        <f t="shared" si="0"/>
        <v>23.991302666846913</v>
      </c>
      <c r="H43">
        <f t="shared" si="1"/>
        <v>30.227147244359436</v>
      </c>
      <c r="I43">
        <f t="shared" si="2"/>
        <v>34.601445962374946</v>
      </c>
      <c r="J43">
        <f t="shared" si="3"/>
        <v>43.595090124796158</v>
      </c>
      <c r="K43">
        <f t="shared" si="4"/>
        <v>54.926371720294789</v>
      </c>
      <c r="L43">
        <f t="shared" si="5"/>
        <v>62.875000000000014</v>
      </c>
      <c r="M43">
        <f t="shared" si="6"/>
        <v>79.217536012140158</v>
      </c>
      <c r="N43">
        <f t="shared" si="7"/>
        <v>99.80784114250055</v>
      </c>
      <c r="O43">
        <f t="shared" si="8"/>
        <v>125.75</v>
      </c>
    </row>
    <row r="44" spans="1:24" x14ac:dyDescent="0.3">
      <c r="A44">
        <v>42</v>
      </c>
      <c r="B44">
        <v>2021</v>
      </c>
      <c r="C44">
        <v>121.26</v>
      </c>
      <c r="G44">
        <f t="shared" si="0"/>
        <v>23.134674842002838</v>
      </c>
      <c r="H44">
        <f t="shared" si="1"/>
        <v>29.147863815912729</v>
      </c>
      <c r="I44">
        <f t="shared" si="2"/>
        <v>33.365974850080207</v>
      </c>
      <c r="J44">
        <f t="shared" si="3"/>
        <v>42.038494063878986</v>
      </c>
      <c r="K44">
        <f t="shared" si="4"/>
        <v>52.965183576961799</v>
      </c>
      <c r="L44">
        <f t="shared" si="5"/>
        <v>60.630000000000017</v>
      </c>
      <c r="M44">
        <f t="shared" si="6"/>
        <v>76.389013255126159</v>
      </c>
      <c r="N44">
        <f t="shared" si="7"/>
        <v>96.244125780831951</v>
      </c>
      <c r="O44">
        <f t="shared" si="8"/>
        <v>121.26</v>
      </c>
    </row>
    <row r="45" spans="1:24" x14ac:dyDescent="0.3">
      <c r="E45" t="s">
        <v>13</v>
      </c>
      <c r="F45" s="3"/>
      <c r="G45" s="3">
        <f t="shared" ref="G45:O45" si="9">AVERAGE(G3:G44)</f>
        <v>18.353857573281886</v>
      </c>
      <c r="H45" s="3">
        <f t="shared" si="9"/>
        <v>23.124411503350288</v>
      </c>
      <c r="I45" s="3">
        <f t="shared" si="9"/>
        <v>26.470843198549172</v>
      </c>
      <c r="J45" s="3">
        <f t="shared" si="9"/>
        <v>33.351172554318637</v>
      </c>
      <c r="K45" s="3">
        <f t="shared" si="9"/>
        <v>42.019844339862232</v>
      </c>
      <c r="L45" s="3">
        <f t="shared" ref="L45:M45" si="10">AVERAGE(L3:L44)</f>
        <v>48.100714285714311</v>
      </c>
      <c r="M45" s="3">
        <f t="shared" si="10"/>
        <v>60.603102443550455</v>
      </c>
      <c r="N45" s="3">
        <f t="shared" si="9"/>
        <v>76.355124457564656</v>
      </c>
      <c r="O45" s="3">
        <f t="shared" si="9"/>
        <v>96.201428571428579</v>
      </c>
    </row>
    <row r="46" spans="1:24" x14ac:dyDescent="0.3">
      <c r="A46" s="1" t="s">
        <v>3</v>
      </c>
      <c r="E46" t="s">
        <v>24</v>
      </c>
      <c r="F46" s="4"/>
      <c r="G46" s="4">
        <f t="shared" ref="G46:O46" si="11">STDEVA(G3:G44)</f>
        <v>8.9669719502967489</v>
      </c>
      <c r="H46" s="4">
        <f t="shared" si="11"/>
        <v>11.29767671399574</v>
      </c>
      <c r="I46" s="4">
        <f t="shared" si="11"/>
        <v>12.932611442274057</v>
      </c>
      <c r="J46" s="4">
        <f t="shared" si="11"/>
        <v>16.294069386232373</v>
      </c>
      <c r="K46" s="4">
        <f t="shared" si="11"/>
        <v>20.529241008161808</v>
      </c>
      <c r="L46" s="4">
        <f t="shared" ref="L46:M46" si="12">STDEVA(L3:L44)</f>
        <v>23.500114570852716</v>
      </c>
      <c r="M46" s="4">
        <f t="shared" si="12"/>
        <v>29.608289022758584</v>
      </c>
      <c r="N46" s="4">
        <f t="shared" si="11"/>
        <v>37.304106591144865</v>
      </c>
      <c r="O46" s="4">
        <f t="shared" si="11"/>
        <v>47.000229141705447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18.353857573281886</v>
      </c>
      <c r="F50">
        <v>8.9669719502967489</v>
      </c>
      <c r="G50">
        <f>E50+F50*$R$38</f>
        <v>16.9585920467986</v>
      </c>
      <c r="H50">
        <f t="shared" ref="H50:H58" si="13">G50/C50</f>
        <v>101.74951729044578</v>
      </c>
      <c r="I50">
        <f>E50+F50*$S$38</f>
        <v>31.701539876784455</v>
      </c>
      <c r="J50">
        <f t="shared" ref="J50:J58" si="14">I50/C50</f>
        <v>190.20543515200367</v>
      </c>
      <c r="K50">
        <f>E50+F50*$T$38</f>
        <v>39.121845604283962</v>
      </c>
      <c r="L50">
        <f>K50/C50</f>
        <v>234.72637909812178</v>
      </c>
      <c r="M50">
        <f>E50+F50*$U$38</f>
        <v>44.626652283499602</v>
      </c>
      <c r="N50">
        <f>M50/C50</f>
        <v>267.75455860982538</v>
      </c>
      <c r="O50">
        <f>E50+F50*$W$38</f>
        <v>50.090812334290021</v>
      </c>
      <c r="P50">
        <f>O50/C50</f>
        <v>300.53886322847552</v>
      </c>
    </row>
    <row r="51" spans="1:16" x14ac:dyDescent="0.3">
      <c r="C51">
        <f>D51/60</f>
        <v>0.33333333333333331</v>
      </c>
      <c r="D51">
        <v>20</v>
      </c>
      <c r="E51">
        <v>23.124411503350288</v>
      </c>
      <c r="F51">
        <v>11.29767671399574</v>
      </c>
      <c r="G51">
        <f t="shared" ref="G51:G58" si="15">E51+F51*$R$38</f>
        <v>21.366487096341348</v>
      </c>
      <c r="H51">
        <f t="shared" si="13"/>
        <v>64.099461289024049</v>
      </c>
      <c r="I51">
        <f t="shared" ref="I51:I58" si="16">E51+F51*$S$38</f>
        <v>39.941437404842439</v>
      </c>
      <c r="J51">
        <f t="shared" si="14"/>
        <v>119.82431221452732</v>
      </c>
      <c r="K51">
        <f t="shared" ref="K51:K58" si="17">E51+F51*$T$38</f>
        <v>49.290436787574549</v>
      </c>
      <c r="L51">
        <f>K51/C51</f>
        <v>147.87131036272365</v>
      </c>
      <c r="M51">
        <f t="shared" ref="M51:M58" si="18">E51+F51*$U$38</f>
        <v>56.226058598320215</v>
      </c>
      <c r="N51">
        <f>M51/C51</f>
        <v>168.67817579496065</v>
      </c>
      <c r="O51">
        <f t="shared" ref="O51:O58" si="19">E51+F51*$W$38</f>
        <v>63.110468866305681</v>
      </c>
      <c r="P51">
        <f>O51/C51</f>
        <v>189.33140659891706</v>
      </c>
    </row>
    <row r="52" spans="1:16" x14ac:dyDescent="0.3">
      <c r="C52">
        <v>0.5</v>
      </c>
      <c r="D52">
        <v>30</v>
      </c>
      <c r="E52">
        <v>26.470843198549172</v>
      </c>
      <c r="F52">
        <v>12.932611442274057</v>
      </c>
      <c r="G52">
        <f t="shared" si="15"/>
        <v>24.458522092513917</v>
      </c>
      <c r="H52">
        <f t="shared" si="13"/>
        <v>48.917044185027834</v>
      </c>
      <c r="I52">
        <f t="shared" si="16"/>
        <v>45.721532265375529</v>
      </c>
      <c r="J52">
        <f t="shared" si="14"/>
        <v>91.443064530751059</v>
      </c>
      <c r="K52">
        <f t="shared" si="17"/>
        <v>56.423465012411292</v>
      </c>
      <c r="L52">
        <f>K52/C52</f>
        <v>112.84693002482258</v>
      </c>
      <c r="M52">
        <f t="shared" si="18"/>
        <v>64.362770080135391</v>
      </c>
      <c r="N52">
        <f>M52/C52</f>
        <v>128.72554016027078</v>
      </c>
      <c r="O52">
        <f t="shared" si="19"/>
        <v>72.243452565478762</v>
      </c>
      <c r="P52">
        <f>O52/C52</f>
        <v>144.48690513095752</v>
      </c>
    </row>
    <row r="53" spans="1:16" x14ac:dyDescent="0.3">
      <c r="C53">
        <v>1</v>
      </c>
      <c r="D53">
        <v>60</v>
      </c>
      <c r="E53">
        <v>33.351172554318637</v>
      </c>
      <c r="F53">
        <v>16.294069386232373</v>
      </c>
      <c r="G53">
        <f t="shared" si="15"/>
        <v>30.815806833677087</v>
      </c>
      <c r="H53">
        <f t="shared" si="13"/>
        <v>30.815806833677087</v>
      </c>
      <c r="I53">
        <f t="shared" si="16"/>
        <v>57.605520934594253</v>
      </c>
      <c r="J53">
        <f t="shared" si="14"/>
        <v>57.605520934594253</v>
      </c>
      <c r="K53">
        <f t="shared" si="17"/>
        <v>71.089111277143871</v>
      </c>
      <c r="L53">
        <f>K53/C53</f>
        <v>71.089111277143871</v>
      </c>
      <c r="M53">
        <f t="shared" si="18"/>
        <v>81.092008853506485</v>
      </c>
      <c r="N53">
        <f>M53/C53</f>
        <v>81.092008853506485</v>
      </c>
      <c r="O53">
        <f t="shared" si="19"/>
        <v>91.021046604328461</v>
      </c>
      <c r="P53">
        <f>O53/C53</f>
        <v>91.021046604328461</v>
      </c>
    </row>
    <row r="54" spans="1:16" x14ac:dyDescent="0.3">
      <c r="C54">
        <v>2</v>
      </c>
      <c r="D54">
        <v>120</v>
      </c>
      <c r="E54">
        <v>42.019844339862232</v>
      </c>
      <c r="F54">
        <v>20.529241008161808</v>
      </c>
      <c r="G54">
        <f t="shared" si="15"/>
        <v>38.82548369924406</v>
      </c>
      <c r="H54">
        <f t="shared" si="13"/>
        <v>19.41274184962203</v>
      </c>
      <c r="I54">
        <f t="shared" si="16"/>
        <v>72.578408415655105</v>
      </c>
      <c r="J54">
        <f t="shared" si="14"/>
        <v>36.289204207827552</v>
      </c>
      <c r="K54">
        <f t="shared" si="17"/>
        <v>89.566667716392587</v>
      </c>
      <c r="L54">
        <f>K54/C54</f>
        <v>44.783333858196293</v>
      </c>
      <c r="M54">
        <f t="shared" si="18"/>
        <v>102.16952893279428</v>
      </c>
      <c r="N54">
        <f>M54/C54</f>
        <v>51.084764466397139</v>
      </c>
      <c r="O54">
        <f t="shared" si="19"/>
        <v>114.67933260025572</v>
      </c>
      <c r="P54">
        <f>O54/C54</f>
        <v>57.33966630012786</v>
      </c>
    </row>
    <row r="55" spans="1:16" x14ac:dyDescent="0.3">
      <c r="C55">
        <f>D55/60</f>
        <v>3</v>
      </c>
      <c r="D55">
        <v>180</v>
      </c>
      <c r="E55">
        <v>48.100714285714311</v>
      </c>
      <c r="F55">
        <v>23.500114570852716</v>
      </c>
      <c r="G55">
        <f t="shared" si="15"/>
        <v>44.444084164546908</v>
      </c>
      <c r="H55">
        <f t="shared" si="13"/>
        <v>14.814694721515636</v>
      </c>
      <c r="I55">
        <f t="shared" si="16"/>
        <v>83.081537815252972</v>
      </c>
      <c r="J55">
        <f t="shared" si="14"/>
        <v>27.693845938417656</v>
      </c>
      <c r="K55">
        <f t="shared" si="17"/>
        <v>102.52824019299625</v>
      </c>
      <c r="L55">
        <f t="shared" ref="L55:L56" si="20">K55/C55</f>
        <v>34.176080064332083</v>
      </c>
      <c r="M55">
        <f t="shared" si="18"/>
        <v>116.95491492433425</v>
      </c>
      <c r="N55">
        <f t="shared" ref="N55:N56" si="21">M55/C55</f>
        <v>38.984971641444751</v>
      </c>
      <c r="O55">
        <f t="shared" si="19"/>
        <v>131.27506535402324</v>
      </c>
      <c r="P55">
        <f t="shared" ref="P55:P56" si="22">O55/C55</f>
        <v>43.758355118007749</v>
      </c>
    </row>
    <row r="56" spans="1:16" x14ac:dyDescent="0.3">
      <c r="C56">
        <f>D56/60</f>
        <v>6</v>
      </c>
      <c r="D56">
        <v>360</v>
      </c>
      <c r="E56">
        <v>60.603102443550455</v>
      </c>
      <c r="F56">
        <v>29.608289022758584</v>
      </c>
      <c r="G56">
        <f t="shared" si="15"/>
        <v>55.996037182212</v>
      </c>
      <c r="H56">
        <f t="shared" si="13"/>
        <v>9.3326728637019993</v>
      </c>
      <c r="I56">
        <f t="shared" si="16"/>
        <v>104.67617835107413</v>
      </c>
      <c r="J56">
        <f t="shared" si="14"/>
        <v>17.44602972517902</v>
      </c>
      <c r="K56">
        <f t="shared" si="17"/>
        <v>129.17748802783359</v>
      </c>
      <c r="L56">
        <f t="shared" si="20"/>
        <v>21.529581337972264</v>
      </c>
      <c r="M56">
        <f t="shared" si="18"/>
        <v>147.35395920183282</v>
      </c>
      <c r="N56">
        <f t="shared" si="21"/>
        <v>24.558993200305469</v>
      </c>
      <c r="O56">
        <f t="shared" si="19"/>
        <v>165.3962181658591</v>
      </c>
      <c r="P56">
        <f t="shared" si="22"/>
        <v>27.566036360976515</v>
      </c>
    </row>
    <row r="57" spans="1:16" x14ac:dyDescent="0.3">
      <c r="C57">
        <v>12</v>
      </c>
      <c r="D57">
        <v>720</v>
      </c>
      <c r="E57">
        <v>76.355124457564656</v>
      </c>
      <c r="F57">
        <v>37.304106591144865</v>
      </c>
      <c r="G57">
        <f t="shared" si="15"/>
        <v>70.550585956564902</v>
      </c>
      <c r="H57">
        <f t="shared" si="13"/>
        <v>5.8792154963804082</v>
      </c>
      <c r="I57">
        <f t="shared" si="16"/>
        <v>131.88372052706836</v>
      </c>
      <c r="J57">
        <f t="shared" si="14"/>
        <v>10.990310043922364</v>
      </c>
      <c r="K57">
        <f t="shared" si="17"/>
        <v>162.75343633881056</v>
      </c>
      <c r="L57">
        <f>K57/C57</f>
        <v>13.562786361567547</v>
      </c>
      <c r="M57">
        <f t="shared" si="18"/>
        <v>185.65435498373958</v>
      </c>
      <c r="N57">
        <f>M57/C57</f>
        <v>15.471196248644965</v>
      </c>
      <c r="O57">
        <f t="shared" si="19"/>
        <v>208.38617684017078</v>
      </c>
      <c r="P57">
        <f>O57/C57</f>
        <v>17.365514736680897</v>
      </c>
    </row>
    <row r="58" spans="1:16" x14ac:dyDescent="0.3">
      <c r="C58">
        <v>24</v>
      </c>
      <c r="D58">
        <v>1440</v>
      </c>
      <c r="E58">
        <v>96.201428571428579</v>
      </c>
      <c r="F58">
        <v>47.000229141705447</v>
      </c>
      <c r="G58">
        <f t="shared" si="15"/>
        <v>88.888168329093773</v>
      </c>
      <c r="H58">
        <f t="shared" si="13"/>
        <v>3.7036736803789072</v>
      </c>
      <c r="I58">
        <f t="shared" si="16"/>
        <v>166.16307563050594</v>
      </c>
      <c r="J58">
        <f t="shared" si="14"/>
        <v>6.923461484604414</v>
      </c>
      <c r="K58">
        <f t="shared" si="17"/>
        <v>205.05648038599247</v>
      </c>
      <c r="L58">
        <f>K58/C58</f>
        <v>8.5440200160830191</v>
      </c>
      <c r="M58">
        <f t="shared" si="18"/>
        <v>233.90982984866852</v>
      </c>
      <c r="N58">
        <f>M58/C58</f>
        <v>9.7462429103611878</v>
      </c>
      <c r="O58">
        <f t="shared" si="19"/>
        <v>262.55013070804648</v>
      </c>
      <c r="P58">
        <f>O58/C58</f>
        <v>10.939588779501937</v>
      </c>
    </row>
    <row r="60" spans="1:16" x14ac:dyDescent="0.3">
      <c r="A60" t="s">
        <v>42</v>
      </c>
      <c r="B60" t="s">
        <v>43</v>
      </c>
      <c r="C60" t="s">
        <v>44</v>
      </c>
      <c r="D60" t="s">
        <v>45</v>
      </c>
      <c r="E60" t="s">
        <v>46</v>
      </c>
      <c r="F60" t="s">
        <v>47</v>
      </c>
    </row>
    <row r="61" spans="1:16" x14ac:dyDescent="0.3">
      <c r="A61">
        <v>101.74951729044578</v>
      </c>
      <c r="B61">
        <v>2</v>
      </c>
      <c r="C61">
        <v>0.16667000000000001</v>
      </c>
      <c r="D61">
        <v>25.434000000000001</v>
      </c>
      <c r="E61">
        <v>0.27689999999999998</v>
      </c>
      <c r="F61">
        <v>0.66700000000000004</v>
      </c>
    </row>
    <row r="62" spans="1:16" x14ac:dyDescent="0.3">
      <c r="A62">
        <v>64.099461289024049</v>
      </c>
      <c r="B62">
        <v>2</v>
      </c>
      <c r="C62">
        <v>0.33333333333333331</v>
      </c>
      <c r="D62">
        <v>25.434000000000001</v>
      </c>
      <c r="E62">
        <v>0.27689999999999998</v>
      </c>
      <c r="F62">
        <v>0.66700000000000004</v>
      </c>
    </row>
    <row r="63" spans="1:16" x14ac:dyDescent="0.3">
      <c r="A63">
        <v>48.917044185027834</v>
      </c>
      <c r="B63">
        <v>2</v>
      </c>
      <c r="C63">
        <v>0.5</v>
      </c>
      <c r="D63">
        <v>25.434000000000001</v>
      </c>
      <c r="E63">
        <v>0.27689999999999998</v>
      </c>
      <c r="F63">
        <v>0.66700000000000004</v>
      </c>
    </row>
    <row r="64" spans="1:16" x14ac:dyDescent="0.3">
      <c r="A64">
        <v>30.815806833677087</v>
      </c>
      <c r="B64">
        <v>2</v>
      </c>
      <c r="C64">
        <v>1</v>
      </c>
      <c r="D64">
        <v>25.434000000000001</v>
      </c>
      <c r="E64">
        <v>0.27689999999999998</v>
      </c>
      <c r="F64">
        <v>0.66700000000000004</v>
      </c>
    </row>
    <row r="65" spans="1:6" x14ac:dyDescent="0.3">
      <c r="A65">
        <v>19.41274184962203</v>
      </c>
      <c r="B65">
        <v>2</v>
      </c>
      <c r="C65">
        <v>2</v>
      </c>
      <c r="D65">
        <v>25.434000000000001</v>
      </c>
      <c r="E65">
        <v>0.27689999999999998</v>
      </c>
      <c r="F65">
        <v>0.66700000000000004</v>
      </c>
    </row>
    <row r="66" spans="1:6" x14ac:dyDescent="0.3">
      <c r="A66">
        <v>14.814694721515636</v>
      </c>
      <c r="B66">
        <v>2</v>
      </c>
      <c r="C66">
        <v>3</v>
      </c>
      <c r="D66">
        <v>25.434000000000001</v>
      </c>
      <c r="E66">
        <v>0.27689999999999998</v>
      </c>
      <c r="F66">
        <v>0.66700000000000004</v>
      </c>
    </row>
    <row r="67" spans="1:6" x14ac:dyDescent="0.3">
      <c r="A67">
        <v>9.3326728637019993</v>
      </c>
      <c r="B67">
        <v>2</v>
      </c>
      <c r="C67">
        <v>6</v>
      </c>
      <c r="D67">
        <v>25.434000000000001</v>
      </c>
      <c r="E67">
        <v>0.27689999999999998</v>
      </c>
      <c r="F67">
        <v>0.66700000000000004</v>
      </c>
    </row>
    <row r="68" spans="1:6" x14ac:dyDescent="0.3">
      <c r="A68">
        <v>5.8792154963804082</v>
      </c>
      <c r="B68">
        <v>2</v>
      </c>
      <c r="C68">
        <v>12</v>
      </c>
      <c r="D68">
        <v>25.434000000000001</v>
      </c>
      <c r="E68">
        <v>0.27689999999999998</v>
      </c>
      <c r="F68">
        <v>0.66700000000000004</v>
      </c>
    </row>
    <row r="69" spans="1:6" x14ac:dyDescent="0.3">
      <c r="A69">
        <v>3.7036736803789072</v>
      </c>
      <c r="B69">
        <v>2</v>
      </c>
      <c r="C69">
        <v>24</v>
      </c>
      <c r="D69">
        <v>25.434000000000001</v>
      </c>
      <c r="E69">
        <v>0.27689999999999998</v>
      </c>
      <c r="F69">
        <v>0.66700000000000004</v>
      </c>
    </row>
    <row r="70" spans="1:6" x14ac:dyDescent="0.3">
      <c r="A70">
        <v>190.20543515200367</v>
      </c>
      <c r="B70">
        <v>10</v>
      </c>
      <c r="C70">
        <v>0.16667000000000001</v>
      </c>
      <c r="D70">
        <v>25.434000000000001</v>
      </c>
      <c r="E70">
        <v>0.27689999999999998</v>
      </c>
      <c r="F70">
        <v>0.66700000000000004</v>
      </c>
    </row>
    <row r="71" spans="1:6" x14ac:dyDescent="0.3">
      <c r="A71">
        <v>119.82431221452732</v>
      </c>
      <c r="B71">
        <v>10</v>
      </c>
      <c r="C71">
        <v>0.33333333333333331</v>
      </c>
      <c r="D71">
        <v>25.434000000000001</v>
      </c>
      <c r="E71">
        <v>0.27689999999999998</v>
      </c>
      <c r="F71">
        <v>0.66700000000000004</v>
      </c>
    </row>
    <row r="72" spans="1:6" x14ac:dyDescent="0.3">
      <c r="A72">
        <v>91.443064530751059</v>
      </c>
      <c r="B72">
        <v>10</v>
      </c>
      <c r="C72">
        <v>0.5</v>
      </c>
      <c r="D72">
        <v>25.434000000000001</v>
      </c>
      <c r="E72">
        <v>0.27689999999999998</v>
      </c>
      <c r="F72">
        <v>0.66700000000000004</v>
      </c>
    </row>
    <row r="73" spans="1:6" x14ac:dyDescent="0.3">
      <c r="A73">
        <v>57.605520934594253</v>
      </c>
      <c r="B73">
        <v>10</v>
      </c>
      <c r="C73">
        <v>1</v>
      </c>
      <c r="D73">
        <v>25.434000000000001</v>
      </c>
      <c r="E73">
        <v>0.27689999999999998</v>
      </c>
      <c r="F73">
        <v>0.66700000000000004</v>
      </c>
    </row>
    <row r="74" spans="1:6" x14ac:dyDescent="0.3">
      <c r="A74">
        <v>36.289204207827552</v>
      </c>
      <c r="B74">
        <v>10</v>
      </c>
      <c r="C74">
        <v>2</v>
      </c>
      <c r="D74">
        <v>25.434000000000001</v>
      </c>
      <c r="E74">
        <v>0.27689999999999998</v>
      </c>
      <c r="F74">
        <v>0.66700000000000004</v>
      </c>
    </row>
    <row r="75" spans="1:6" x14ac:dyDescent="0.3">
      <c r="A75">
        <v>27.693845938417656</v>
      </c>
      <c r="B75">
        <v>10</v>
      </c>
      <c r="C75">
        <v>3</v>
      </c>
      <c r="D75">
        <v>25.434000000000001</v>
      </c>
      <c r="E75">
        <v>0.27689999999999998</v>
      </c>
      <c r="F75">
        <v>0.66700000000000004</v>
      </c>
    </row>
    <row r="76" spans="1:6" x14ac:dyDescent="0.3">
      <c r="A76">
        <v>17.44602972517902</v>
      </c>
      <c r="B76">
        <v>10</v>
      </c>
      <c r="C76">
        <v>6</v>
      </c>
      <c r="D76">
        <v>25.434000000000001</v>
      </c>
      <c r="E76">
        <v>0.27689999999999998</v>
      </c>
      <c r="F76">
        <v>0.66700000000000004</v>
      </c>
    </row>
    <row r="77" spans="1:6" x14ac:dyDescent="0.3">
      <c r="A77">
        <v>10.990310043922364</v>
      </c>
      <c r="B77">
        <v>10</v>
      </c>
      <c r="C77">
        <v>12</v>
      </c>
      <c r="D77">
        <v>25.434000000000001</v>
      </c>
      <c r="E77">
        <v>0.27689999999999998</v>
      </c>
      <c r="F77">
        <v>0.66700000000000004</v>
      </c>
    </row>
    <row r="78" spans="1:6" x14ac:dyDescent="0.3">
      <c r="A78">
        <v>6.923461484604414</v>
      </c>
      <c r="B78">
        <v>10</v>
      </c>
      <c r="C78">
        <v>24</v>
      </c>
      <c r="D78">
        <v>25.434000000000001</v>
      </c>
      <c r="E78">
        <v>0.27689999999999998</v>
      </c>
      <c r="F78">
        <v>0.66700000000000004</v>
      </c>
    </row>
    <row r="79" spans="1:6" x14ac:dyDescent="0.3">
      <c r="A79">
        <v>234.72637909812178</v>
      </c>
      <c r="B79">
        <v>25</v>
      </c>
      <c r="C79">
        <v>0.16667000000000001</v>
      </c>
      <c r="D79">
        <v>25.434000000000001</v>
      </c>
      <c r="E79">
        <v>0.27689999999999998</v>
      </c>
      <c r="F79">
        <v>0.66700000000000004</v>
      </c>
    </row>
    <row r="80" spans="1:6" x14ac:dyDescent="0.3">
      <c r="A80">
        <v>147.87131036272365</v>
      </c>
      <c r="B80">
        <v>25</v>
      </c>
      <c r="C80">
        <v>0.33333333333333331</v>
      </c>
      <c r="D80">
        <v>25.434000000000001</v>
      </c>
      <c r="E80">
        <v>0.27689999999999998</v>
      </c>
      <c r="F80">
        <v>0.66700000000000004</v>
      </c>
    </row>
    <row r="81" spans="1:6" x14ac:dyDescent="0.3">
      <c r="A81">
        <v>112.84693002482258</v>
      </c>
      <c r="B81">
        <v>25</v>
      </c>
      <c r="C81">
        <v>0.5</v>
      </c>
      <c r="D81">
        <v>25.434000000000001</v>
      </c>
      <c r="E81">
        <v>0.27689999999999998</v>
      </c>
      <c r="F81">
        <v>0.66700000000000004</v>
      </c>
    </row>
    <row r="82" spans="1:6" x14ac:dyDescent="0.3">
      <c r="A82">
        <v>71.089111277143871</v>
      </c>
      <c r="B82">
        <v>25</v>
      </c>
      <c r="C82">
        <v>1</v>
      </c>
      <c r="D82">
        <v>25.434000000000001</v>
      </c>
      <c r="E82">
        <v>0.27689999999999998</v>
      </c>
      <c r="F82">
        <v>0.66700000000000004</v>
      </c>
    </row>
    <row r="83" spans="1:6" x14ac:dyDescent="0.3">
      <c r="A83">
        <v>44.783333858196293</v>
      </c>
      <c r="B83">
        <v>25</v>
      </c>
      <c r="C83">
        <v>2</v>
      </c>
      <c r="D83">
        <v>25.434000000000001</v>
      </c>
      <c r="E83">
        <v>0.27689999999999998</v>
      </c>
      <c r="F83">
        <v>0.66700000000000004</v>
      </c>
    </row>
    <row r="84" spans="1:6" x14ac:dyDescent="0.3">
      <c r="A84">
        <v>34.176080064332083</v>
      </c>
      <c r="B84">
        <v>25</v>
      </c>
      <c r="C84">
        <v>3</v>
      </c>
      <c r="D84">
        <v>25.434000000000001</v>
      </c>
      <c r="E84">
        <v>0.27689999999999998</v>
      </c>
      <c r="F84">
        <v>0.66700000000000004</v>
      </c>
    </row>
    <row r="85" spans="1:6" x14ac:dyDescent="0.3">
      <c r="A85">
        <v>21.529581337972264</v>
      </c>
      <c r="B85">
        <v>25</v>
      </c>
      <c r="C85">
        <v>6</v>
      </c>
      <c r="D85">
        <v>25.434000000000001</v>
      </c>
      <c r="E85">
        <v>0.27689999999999998</v>
      </c>
      <c r="F85">
        <v>0.66700000000000004</v>
      </c>
    </row>
    <row r="86" spans="1:6" x14ac:dyDescent="0.3">
      <c r="A86">
        <v>13.562786361567547</v>
      </c>
      <c r="B86">
        <v>25</v>
      </c>
      <c r="C86">
        <v>12</v>
      </c>
      <c r="D86">
        <v>25.434000000000001</v>
      </c>
      <c r="E86">
        <v>0.27689999999999998</v>
      </c>
      <c r="F86">
        <v>0.66700000000000004</v>
      </c>
    </row>
    <row r="87" spans="1:6" x14ac:dyDescent="0.3">
      <c r="A87">
        <v>8.5440200160830191</v>
      </c>
      <c r="B87">
        <v>25</v>
      </c>
      <c r="C87">
        <v>24</v>
      </c>
      <c r="D87">
        <v>25.434000000000001</v>
      </c>
      <c r="E87">
        <v>0.27689999999999998</v>
      </c>
      <c r="F87">
        <v>0.66700000000000004</v>
      </c>
    </row>
    <row r="88" spans="1:6" x14ac:dyDescent="0.3">
      <c r="A88">
        <v>267.75455860982538</v>
      </c>
      <c r="B88">
        <v>50</v>
      </c>
      <c r="C88">
        <v>0.16667000000000001</v>
      </c>
      <c r="D88">
        <v>25.434000000000001</v>
      </c>
      <c r="E88">
        <v>0.27689999999999998</v>
      </c>
      <c r="F88">
        <v>0.66700000000000004</v>
      </c>
    </row>
    <row r="89" spans="1:6" x14ac:dyDescent="0.3">
      <c r="A89">
        <v>168.67817579496065</v>
      </c>
      <c r="B89">
        <v>50</v>
      </c>
      <c r="C89">
        <v>0.33333333333333331</v>
      </c>
      <c r="D89">
        <v>25.434000000000001</v>
      </c>
      <c r="E89">
        <v>0.27689999999999998</v>
      </c>
      <c r="F89">
        <v>0.66700000000000004</v>
      </c>
    </row>
    <row r="90" spans="1:6" x14ac:dyDescent="0.3">
      <c r="A90">
        <v>128.72554016027078</v>
      </c>
      <c r="B90">
        <v>50</v>
      </c>
      <c r="C90">
        <v>0.5</v>
      </c>
      <c r="D90">
        <v>25.434000000000001</v>
      </c>
      <c r="E90">
        <v>0.27689999999999998</v>
      </c>
      <c r="F90">
        <v>0.66700000000000004</v>
      </c>
    </row>
    <row r="91" spans="1:6" x14ac:dyDescent="0.3">
      <c r="A91">
        <v>81.092008853506485</v>
      </c>
      <c r="B91">
        <v>50</v>
      </c>
      <c r="C91">
        <v>1</v>
      </c>
      <c r="D91">
        <v>25.434000000000001</v>
      </c>
      <c r="E91">
        <v>0.27689999999999998</v>
      </c>
      <c r="F91">
        <v>0.66700000000000004</v>
      </c>
    </row>
    <row r="92" spans="1:6" x14ac:dyDescent="0.3">
      <c r="A92">
        <v>51.084764466397139</v>
      </c>
      <c r="B92">
        <v>50</v>
      </c>
      <c r="C92">
        <v>2</v>
      </c>
      <c r="D92">
        <v>25.434000000000001</v>
      </c>
      <c r="E92">
        <v>0.27689999999999998</v>
      </c>
      <c r="F92">
        <v>0.66700000000000004</v>
      </c>
    </row>
    <row r="93" spans="1:6" x14ac:dyDescent="0.3">
      <c r="A93">
        <v>38.984971641444751</v>
      </c>
      <c r="B93">
        <v>50</v>
      </c>
      <c r="C93">
        <v>3</v>
      </c>
      <c r="D93">
        <v>25.434000000000001</v>
      </c>
      <c r="E93">
        <v>0.27689999999999998</v>
      </c>
      <c r="F93">
        <v>0.66700000000000004</v>
      </c>
    </row>
    <row r="94" spans="1:6" x14ac:dyDescent="0.3">
      <c r="A94">
        <v>24.558993200305469</v>
      </c>
      <c r="B94">
        <v>50</v>
      </c>
      <c r="C94">
        <v>6</v>
      </c>
      <c r="D94">
        <v>25.434000000000001</v>
      </c>
      <c r="E94">
        <v>0.27689999999999998</v>
      </c>
      <c r="F94">
        <v>0.66700000000000004</v>
      </c>
    </row>
    <row r="95" spans="1:6" x14ac:dyDescent="0.3">
      <c r="A95">
        <v>15.471196248644965</v>
      </c>
      <c r="B95">
        <v>50</v>
      </c>
      <c r="C95">
        <v>12</v>
      </c>
      <c r="D95">
        <v>25.434000000000001</v>
      </c>
      <c r="E95">
        <v>0.27689999999999998</v>
      </c>
      <c r="F95">
        <v>0.66700000000000004</v>
      </c>
    </row>
    <row r="96" spans="1:6" x14ac:dyDescent="0.3">
      <c r="A96">
        <v>9.7462429103611878</v>
      </c>
      <c r="B96">
        <v>50</v>
      </c>
      <c r="C96">
        <v>24</v>
      </c>
      <c r="D96">
        <v>25.434000000000001</v>
      </c>
      <c r="E96">
        <v>0.27689999999999998</v>
      </c>
      <c r="F96">
        <v>0.66700000000000004</v>
      </c>
    </row>
    <row r="97" spans="1:6" x14ac:dyDescent="0.3">
      <c r="A97">
        <v>300.53886322847552</v>
      </c>
      <c r="B97">
        <v>100</v>
      </c>
      <c r="C97">
        <v>0.16667000000000001</v>
      </c>
      <c r="D97">
        <v>25.434000000000001</v>
      </c>
      <c r="E97">
        <v>0.27689999999999998</v>
      </c>
      <c r="F97">
        <v>0.66700000000000004</v>
      </c>
    </row>
    <row r="98" spans="1:6" x14ac:dyDescent="0.3">
      <c r="A98">
        <v>189.33140659891706</v>
      </c>
      <c r="B98">
        <v>100</v>
      </c>
      <c r="C98">
        <v>0.33333333333333331</v>
      </c>
      <c r="D98">
        <v>25.434000000000001</v>
      </c>
      <c r="E98">
        <v>0.27689999999999998</v>
      </c>
      <c r="F98">
        <v>0.66700000000000004</v>
      </c>
    </row>
    <row r="99" spans="1:6" x14ac:dyDescent="0.3">
      <c r="A99">
        <v>144.48690513095752</v>
      </c>
      <c r="B99">
        <v>100</v>
      </c>
      <c r="C99">
        <v>0.5</v>
      </c>
      <c r="D99">
        <v>25.434000000000001</v>
      </c>
      <c r="E99">
        <v>0.27689999999999998</v>
      </c>
      <c r="F99">
        <v>0.66700000000000004</v>
      </c>
    </row>
    <row r="100" spans="1:6" x14ac:dyDescent="0.3">
      <c r="A100">
        <v>91.021046604328461</v>
      </c>
      <c r="B100">
        <v>100</v>
      </c>
      <c r="C100">
        <v>1</v>
      </c>
      <c r="D100">
        <v>25.434000000000001</v>
      </c>
      <c r="E100">
        <v>0.27689999999999998</v>
      </c>
      <c r="F100">
        <v>0.66700000000000004</v>
      </c>
    </row>
    <row r="101" spans="1:6" x14ac:dyDescent="0.3">
      <c r="A101">
        <v>57.33966630012786</v>
      </c>
      <c r="B101">
        <v>100</v>
      </c>
      <c r="C101">
        <v>2</v>
      </c>
      <c r="D101">
        <v>25.434000000000001</v>
      </c>
      <c r="E101">
        <v>0.27689999999999998</v>
      </c>
      <c r="F101">
        <v>0.66700000000000004</v>
      </c>
    </row>
    <row r="102" spans="1:6" x14ac:dyDescent="0.3">
      <c r="A102">
        <v>43.758355118007749</v>
      </c>
      <c r="B102">
        <v>100</v>
      </c>
      <c r="C102">
        <v>3</v>
      </c>
      <c r="D102">
        <v>25.434000000000001</v>
      </c>
      <c r="E102">
        <v>0.27689999999999998</v>
      </c>
      <c r="F102">
        <v>0.66700000000000004</v>
      </c>
    </row>
    <row r="103" spans="1:6" x14ac:dyDescent="0.3">
      <c r="A103">
        <v>27.566036360976515</v>
      </c>
      <c r="B103">
        <v>100</v>
      </c>
      <c r="C103">
        <v>6</v>
      </c>
      <c r="D103">
        <v>25.434000000000001</v>
      </c>
      <c r="E103">
        <v>0.27689999999999998</v>
      </c>
      <c r="F103">
        <v>0.66700000000000004</v>
      </c>
    </row>
    <row r="104" spans="1:6" x14ac:dyDescent="0.3">
      <c r="A104">
        <v>17.365514736680897</v>
      </c>
      <c r="B104">
        <v>100</v>
      </c>
      <c r="C104">
        <v>12</v>
      </c>
      <c r="D104">
        <v>25.434000000000001</v>
      </c>
      <c r="E104">
        <v>0.27689999999999998</v>
      </c>
      <c r="F104">
        <v>0.66700000000000004</v>
      </c>
    </row>
    <row r="105" spans="1:6" x14ac:dyDescent="0.3">
      <c r="A105">
        <v>10.939588779501937</v>
      </c>
      <c r="B105">
        <v>100</v>
      </c>
      <c r="C105">
        <v>24</v>
      </c>
      <c r="D105">
        <v>25.434000000000001</v>
      </c>
      <c r="E105">
        <v>0.27689999999999998</v>
      </c>
      <c r="F105">
        <v>0.66700000000000004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05"/>
  <sheetViews>
    <sheetView topLeftCell="A101" zoomScale="120" zoomScaleNormal="120" workbookViewId="0">
      <selection activeCell="A61" sqref="A61:F143"/>
    </sheetView>
  </sheetViews>
  <sheetFormatPr defaultRowHeight="14.4" x14ac:dyDescent="0.3"/>
  <cols>
    <col min="3" max="3" width="20.77734375" bestFit="1" customWidth="1"/>
    <col min="7" max="7" width="12" customWidth="1"/>
    <col min="17" max="17" width="19.5546875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149.36000000000001</v>
      </c>
      <c r="G3">
        <f>C3*(10/1440)^(1/3)</f>
        <v>28.495753211294279</v>
      </c>
      <c r="H3">
        <f>C3*(20/1440)^(1/3)</f>
        <v>35.90239930351909</v>
      </c>
      <c r="I3">
        <f>C3*(30/1440)^(1/3)</f>
        <v>41.097987824575128</v>
      </c>
      <c r="J3">
        <f>C3*(60/1440)^(1/3)</f>
        <v>51.780219968505406</v>
      </c>
      <c r="K3">
        <f>C3*(120/1440)^(1/3)</f>
        <v>65.238989106506807</v>
      </c>
      <c r="L3">
        <f>C3*(180/1440)^(1/3)</f>
        <v>74.680000000000021</v>
      </c>
      <c r="M3">
        <f>C3*(360/1440)^(1/3)</f>
        <v>94.090904006149145</v>
      </c>
      <c r="N3">
        <f>C3*(720/1440)^(1/3)</f>
        <v>118.54711056098516</v>
      </c>
      <c r="O3">
        <f>C3*(1440/1440)^(1/3)</f>
        <v>149.36000000000001</v>
      </c>
    </row>
    <row r="4" spans="1:15" x14ac:dyDescent="0.3">
      <c r="A4">
        <v>2</v>
      </c>
      <c r="B4">
        <v>1981</v>
      </c>
      <c r="C4">
        <v>76.88</v>
      </c>
      <c r="G4">
        <f t="shared" ref="G4:G44" si="0">C4*(10/1440)^(1/3)</f>
        <v>14.667605161250025</v>
      </c>
      <c r="H4">
        <f t="shared" ref="H4:H44" si="1">C4*(20/1440)^(1/3)</f>
        <v>18.480024494205594</v>
      </c>
      <c r="I4">
        <f t="shared" ref="I4:I44" si="2">C4*(30/1440)^(1/3)</f>
        <v>21.154347241251575</v>
      </c>
      <c r="J4">
        <f t="shared" ref="J4:J44" si="3">C4*(60/1440)^(1/3)</f>
        <v>26.6528073860384</v>
      </c>
      <c r="K4">
        <f t="shared" ref="K4:K44" si="4">C4*(120/1440)^(1/3)</f>
        <v>33.580433064463321</v>
      </c>
      <c r="L4">
        <f t="shared" ref="L4:L44" si="5">C4*(180/1440)^(1/3)</f>
        <v>38.440000000000005</v>
      </c>
      <c r="M4">
        <f t="shared" ref="M4:M44" si="6">C4*(360/1440)^(1/3)</f>
        <v>48.431365157958922</v>
      </c>
      <c r="N4">
        <f t="shared" ref="N4:N44" si="7">C4*(720/1440)^(1/3)</f>
        <v>61.019696437657586</v>
      </c>
      <c r="O4">
        <f t="shared" ref="O4:O44" si="8">C4*(1440/1440)^(1/3)</f>
        <v>76.88</v>
      </c>
    </row>
    <row r="5" spans="1:15" x14ac:dyDescent="0.3">
      <c r="A5">
        <v>3</v>
      </c>
      <c r="B5">
        <v>1982</v>
      </c>
      <c r="C5">
        <v>49.39</v>
      </c>
      <c r="G5">
        <f t="shared" si="0"/>
        <v>9.4229060732848442</v>
      </c>
      <c r="H5">
        <f t="shared" si="1"/>
        <v>11.872117712913818</v>
      </c>
      <c r="I5">
        <f t="shared" si="2"/>
        <v>13.590182235242136</v>
      </c>
      <c r="J5">
        <f t="shared" si="3"/>
        <v>17.122556670088926</v>
      </c>
      <c r="K5">
        <f t="shared" si="4"/>
        <v>21.573069576662899</v>
      </c>
      <c r="L5">
        <f t="shared" si="5"/>
        <v>24.695000000000007</v>
      </c>
      <c r="M5">
        <f t="shared" si="6"/>
        <v>31.113750327153895</v>
      </c>
      <c r="N5">
        <f t="shared" si="7"/>
        <v>39.200868978354691</v>
      </c>
      <c r="O5">
        <f t="shared" si="8"/>
        <v>49.39</v>
      </c>
    </row>
    <row r="6" spans="1:15" x14ac:dyDescent="0.3">
      <c r="A6">
        <v>4</v>
      </c>
      <c r="B6">
        <v>1983</v>
      </c>
      <c r="C6">
        <v>187.12</v>
      </c>
      <c r="G6">
        <f t="shared" si="0"/>
        <v>35.69982151109658</v>
      </c>
      <c r="H6">
        <f t="shared" si="1"/>
        <v>44.978956599320384</v>
      </c>
      <c r="I6">
        <f t="shared" si="2"/>
        <v>51.488052234430214</v>
      </c>
      <c r="J6">
        <f t="shared" si="3"/>
        <v>64.87088082824539</v>
      </c>
      <c r="K6">
        <f t="shared" si="4"/>
        <v>81.732188280728124</v>
      </c>
      <c r="L6">
        <f t="shared" si="5"/>
        <v>93.560000000000016</v>
      </c>
      <c r="M6">
        <f t="shared" si="6"/>
        <v>117.87821342816434</v>
      </c>
      <c r="N6">
        <f t="shared" si="7"/>
        <v>148.51724242214476</v>
      </c>
      <c r="O6">
        <f t="shared" si="8"/>
        <v>187.12</v>
      </c>
    </row>
    <row r="7" spans="1:15" x14ac:dyDescent="0.3">
      <c r="A7">
        <v>5</v>
      </c>
      <c r="B7">
        <v>1984</v>
      </c>
      <c r="C7">
        <v>75.989999999999995</v>
      </c>
      <c r="G7">
        <f t="shared" si="0"/>
        <v>14.497805881937948</v>
      </c>
      <c r="H7">
        <f t="shared" si="1"/>
        <v>18.266090807943328</v>
      </c>
      <c r="I7">
        <f t="shared" si="2"/>
        <v>20.909454303625221</v>
      </c>
      <c r="J7">
        <f t="shared" si="3"/>
        <v>26.344261618952366</v>
      </c>
      <c r="K7">
        <f t="shared" si="4"/>
        <v>33.191689757655674</v>
      </c>
      <c r="L7">
        <f t="shared" si="5"/>
        <v>37.995000000000005</v>
      </c>
      <c r="M7">
        <f t="shared" si="6"/>
        <v>47.870700290755707</v>
      </c>
      <c r="N7">
        <f t="shared" si="7"/>
        <v>60.31330296953174</v>
      </c>
      <c r="O7">
        <f t="shared" si="8"/>
        <v>75.989999999999995</v>
      </c>
    </row>
    <row r="8" spans="1:15" x14ac:dyDescent="0.3">
      <c r="A8">
        <v>6</v>
      </c>
      <c r="B8">
        <v>1985</v>
      </c>
      <c r="C8">
        <v>79.819999999999993</v>
      </c>
      <c r="G8">
        <f t="shared" si="0"/>
        <v>15.228515140101157</v>
      </c>
      <c r="H8">
        <f t="shared" si="1"/>
        <v>19.186726783656223</v>
      </c>
      <c r="I8">
        <f t="shared" si="2"/>
        <v>21.963319417230757</v>
      </c>
      <c r="J8">
        <f t="shared" si="3"/>
        <v>27.67204845933383</v>
      </c>
      <c r="K8">
        <f t="shared" si="4"/>
        <v>34.864596347625685</v>
      </c>
      <c r="L8">
        <f t="shared" si="5"/>
        <v>39.910000000000004</v>
      </c>
      <c r="M8">
        <f t="shared" si="6"/>
        <v>50.283449101304384</v>
      </c>
      <c r="N8">
        <f t="shared" si="7"/>
        <v>63.353175984050843</v>
      </c>
      <c r="O8">
        <f t="shared" si="8"/>
        <v>79.819999999999993</v>
      </c>
    </row>
    <row r="9" spans="1:15" x14ac:dyDescent="0.3">
      <c r="A9">
        <v>7</v>
      </c>
      <c r="B9">
        <v>1986</v>
      </c>
      <c r="C9">
        <v>116.65</v>
      </c>
      <c r="G9">
        <f t="shared" si="0"/>
        <v>22.255152732307696</v>
      </c>
      <c r="H9">
        <f t="shared" si="1"/>
        <v>28.039735396059868</v>
      </c>
      <c r="I9">
        <f t="shared" si="2"/>
        <v>32.097484465296517</v>
      </c>
      <c r="J9">
        <f t="shared" si="3"/>
        <v>40.440296326500778</v>
      </c>
      <c r="K9">
        <f t="shared" si="4"/>
        <v>50.951580605744631</v>
      </c>
      <c r="L9">
        <f t="shared" si="5"/>
        <v>58.325000000000017</v>
      </c>
      <c r="M9">
        <f t="shared" si="6"/>
        <v>73.484895235118486</v>
      </c>
      <c r="N9">
        <f t="shared" si="7"/>
        <v>92.585166356045249</v>
      </c>
      <c r="O9">
        <f t="shared" si="8"/>
        <v>116.65</v>
      </c>
    </row>
    <row r="10" spans="1:15" x14ac:dyDescent="0.3">
      <c r="A10">
        <v>8</v>
      </c>
      <c r="B10">
        <v>1987</v>
      </c>
      <c r="C10">
        <v>173.65</v>
      </c>
      <c r="G10">
        <f t="shared" si="0"/>
        <v>33.129938036564347</v>
      </c>
      <c r="H10">
        <f t="shared" si="1"/>
        <v>41.741106313980247</v>
      </c>
      <c r="I10">
        <f t="shared" si="2"/>
        <v>47.781638897545996</v>
      </c>
      <c r="J10">
        <f t="shared" si="3"/>
        <v>60.201092645493866</v>
      </c>
      <c r="K10">
        <f t="shared" si="4"/>
        <v>75.84862385072914</v>
      </c>
      <c r="L10">
        <f t="shared" si="5"/>
        <v>86.825000000000017</v>
      </c>
      <c r="M10">
        <f t="shared" si="6"/>
        <v>109.39264515712237</v>
      </c>
      <c r="N10">
        <f t="shared" si="7"/>
        <v>137.82609633713892</v>
      </c>
      <c r="O10">
        <f t="shared" si="8"/>
        <v>173.65</v>
      </c>
    </row>
    <row r="11" spans="1:15" x14ac:dyDescent="0.3">
      <c r="A11">
        <v>9</v>
      </c>
      <c r="B11">
        <v>1988</v>
      </c>
      <c r="C11">
        <v>164.36</v>
      </c>
      <c r="G11">
        <f t="shared" si="0"/>
        <v>31.357538817677607</v>
      </c>
      <c r="H11">
        <f t="shared" si="1"/>
        <v>39.508023229287616</v>
      </c>
      <c r="I11">
        <f t="shared" si="2"/>
        <v>45.225396885693407</v>
      </c>
      <c r="J11">
        <f t="shared" si="3"/>
        <v>56.980429526135168</v>
      </c>
      <c r="K11">
        <f t="shared" si="4"/>
        <v>71.790842592029037</v>
      </c>
      <c r="L11">
        <f t="shared" si="5"/>
        <v>82.180000000000021</v>
      </c>
      <c r="M11">
        <f t="shared" si="6"/>
        <v>103.54031188036069</v>
      </c>
      <c r="N11">
        <f t="shared" si="7"/>
        <v>130.45261845074666</v>
      </c>
      <c r="O11">
        <f t="shared" si="8"/>
        <v>164.36</v>
      </c>
    </row>
    <row r="12" spans="1:15" x14ac:dyDescent="0.3">
      <c r="A12">
        <v>10</v>
      </c>
      <c r="B12">
        <v>1989</v>
      </c>
      <c r="C12">
        <v>105.51</v>
      </c>
      <c r="G12">
        <f t="shared" si="0"/>
        <v>20.129799955300342</v>
      </c>
      <c r="H12">
        <f t="shared" si="1"/>
        <v>25.36195869385578</v>
      </c>
      <c r="I12">
        <f t="shared" si="2"/>
        <v>29.032195335906007</v>
      </c>
      <c r="J12">
        <f t="shared" si="3"/>
        <v>36.578274028367737</v>
      </c>
      <c r="K12">
        <f t="shared" si="4"/>
        <v>46.085737417163443</v>
      </c>
      <c r="L12">
        <f t="shared" si="5"/>
        <v>52.755000000000017</v>
      </c>
      <c r="M12">
        <f t="shared" si="6"/>
        <v>66.467134987204034</v>
      </c>
      <c r="N12">
        <f t="shared" si="7"/>
        <v>83.743342496582372</v>
      </c>
      <c r="O12">
        <f t="shared" si="8"/>
        <v>105.51</v>
      </c>
    </row>
    <row r="13" spans="1:15" x14ac:dyDescent="0.3">
      <c r="A13">
        <v>11</v>
      </c>
      <c r="B13">
        <v>1990</v>
      </c>
      <c r="C13">
        <v>122.48</v>
      </c>
      <c r="G13">
        <f t="shared" si="0"/>
        <v>23.367433404655348</v>
      </c>
      <c r="H13">
        <f t="shared" si="1"/>
        <v>29.441121228541899</v>
      </c>
      <c r="I13">
        <f t="shared" si="2"/>
        <v>33.701670787051157</v>
      </c>
      <c r="J13">
        <f t="shared" si="3"/>
        <v>42.461444441232878</v>
      </c>
      <c r="K13">
        <f t="shared" si="4"/>
        <v>53.498067660450943</v>
      </c>
      <c r="L13">
        <f t="shared" si="5"/>
        <v>61.240000000000016</v>
      </c>
      <c r="M13">
        <f t="shared" si="6"/>
        <v>77.157565095562035</v>
      </c>
      <c r="N13">
        <f t="shared" si="7"/>
        <v>97.212440422532552</v>
      </c>
      <c r="O13">
        <f t="shared" si="8"/>
        <v>122.48</v>
      </c>
    </row>
    <row r="14" spans="1:15" x14ac:dyDescent="0.3">
      <c r="A14">
        <v>12</v>
      </c>
      <c r="B14">
        <v>1991</v>
      </c>
      <c r="C14">
        <v>78.89</v>
      </c>
      <c r="G14">
        <f t="shared" si="0"/>
        <v>15.051084432505393</v>
      </c>
      <c r="H14">
        <f t="shared" si="1"/>
        <v>18.963178100258578</v>
      </c>
      <c r="I14">
        <f t="shared" si="2"/>
        <v>21.707420055441425</v>
      </c>
      <c r="J14">
        <f t="shared" si="3"/>
        <v>27.349635466760787</v>
      </c>
      <c r="K14">
        <f t="shared" si="4"/>
        <v>34.458381431523307</v>
      </c>
      <c r="L14">
        <f t="shared" si="5"/>
        <v>39.445000000000007</v>
      </c>
      <c r="M14">
        <f t="shared" si="6"/>
        <v>49.697585813103274</v>
      </c>
      <c r="N14">
        <f t="shared" si="7"/>
        <v>62.615034494885634</v>
      </c>
      <c r="O14">
        <f t="shared" si="8"/>
        <v>78.89</v>
      </c>
    </row>
    <row r="15" spans="1:15" x14ac:dyDescent="0.3">
      <c r="A15">
        <v>13</v>
      </c>
      <c r="B15">
        <v>1992</v>
      </c>
      <c r="C15">
        <v>102.67</v>
      </c>
      <c r="G15">
        <f t="shared" si="0"/>
        <v>19.587968547158432</v>
      </c>
      <c r="H15">
        <f t="shared" si="1"/>
        <v>24.679293897243607</v>
      </c>
      <c r="I15">
        <f t="shared" si="2"/>
        <v>28.250739220334278</v>
      </c>
      <c r="J15">
        <f t="shared" si="3"/>
        <v>35.593701018789837</v>
      </c>
      <c r="K15">
        <f t="shared" si="4"/>
        <v>44.845253157237899</v>
      </c>
      <c r="L15">
        <f t="shared" si="5"/>
        <v>51.335000000000015</v>
      </c>
      <c r="M15">
        <f t="shared" si="6"/>
        <v>64.678047096353311</v>
      </c>
      <c r="N15">
        <f t="shared" si="7"/>
        <v>81.489233002787529</v>
      </c>
      <c r="O15">
        <f t="shared" si="8"/>
        <v>102.67</v>
      </c>
    </row>
    <row r="16" spans="1:15" x14ac:dyDescent="0.3">
      <c r="A16">
        <v>14</v>
      </c>
      <c r="B16">
        <v>1993</v>
      </c>
      <c r="C16">
        <v>65.23</v>
      </c>
      <c r="G16">
        <f t="shared" si="0"/>
        <v>12.44495167362564</v>
      </c>
      <c r="H16">
        <f t="shared" si="1"/>
        <v>15.679656578525377</v>
      </c>
      <c r="I16">
        <f t="shared" si="2"/>
        <v>17.948726203783043</v>
      </c>
      <c r="J16">
        <f t="shared" si="3"/>
        <v>22.613977962945956</v>
      </c>
      <c r="K16">
        <f t="shared" si="4"/>
        <v>28.491826857374388</v>
      </c>
      <c r="L16">
        <f t="shared" si="5"/>
        <v>32.615000000000009</v>
      </c>
      <c r="M16">
        <f t="shared" si="6"/>
        <v>41.092325042321292</v>
      </c>
      <c r="N16">
        <f t="shared" si="7"/>
        <v>51.773085309942836</v>
      </c>
      <c r="O16">
        <f t="shared" si="8"/>
        <v>65.23</v>
      </c>
    </row>
    <row r="17" spans="1:15" x14ac:dyDescent="0.3">
      <c r="A17">
        <v>15</v>
      </c>
      <c r="B17">
        <v>1994</v>
      </c>
      <c r="C17">
        <v>69.099999999999994</v>
      </c>
      <c r="G17">
        <f t="shared" si="0"/>
        <v>13.183292360072537</v>
      </c>
      <c r="H17">
        <f t="shared" si="1"/>
        <v>16.609907551373652</v>
      </c>
      <c r="I17">
        <f t="shared" si="2"/>
        <v>19.013597741551557</v>
      </c>
      <c r="J17">
        <f t="shared" si="3"/>
        <v>23.955632028814428</v>
      </c>
      <c r="K17">
        <f t="shared" si="4"/>
        <v>30.18220505663912</v>
      </c>
      <c r="L17">
        <f t="shared" si="5"/>
        <v>34.550000000000004</v>
      </c>
      <c r="M17">
        <f t="shared" si="6"/>
        <v>43.530272273867865</v>
      </c>
      <c r="N17">
        <f t="shared" si="7"/>
        <v>54.844706345501294</v>
      </c>
      <c r="O17">
        <f t="shared" si="8"/>
        <v>69.099999999999994</v>
      </c>
    </row>
    <row r="18" spans="1:15" x14ac:dyDescent="0.3">
      <c r="A18">
        <v>16</v>
      </c>
      <c r="B18">
        <v>1995</v>
      </c>
      <c r="C18">
        <v>155.63</v>
      </c>
      <c r="G18">
        <f t="shared" si="0"/>
        <v>29.691979594762504</v>
      </c>
      <c r="H18">
        <f t="shared" si="1"/>
        <v>37.409550104490329</v>
      </c>
      <c r="I18">
        <f t="shared" si="2"/>
        <v>42.82324481212256</v>
      </c>
      <c r="J18">
        <f t="shared" si="3"/>
        <v>53.95390756359464</v>
      </c>
      <c r="K18">
        <f t="shared" si="4"/>
        <v>67.977663863455092</v>
      </c>
      <c r="L18">
        <f t="shared" si="5"/>
        <v>77.815000000000012</v>
      </c>
      <c r="M18">
        <f t="shared" si="6"/>
        <v>98.040756497569561</v>
      </c>
      <c r="N18">
        <f t="shared" si="7"/>
        <v>123.52361285890545</v>
      </c>
      <c r="O18">
        <f t="shared" si="8"/>
        <v>155.63</v>
      </c>
    </row>
    <row r="19" spans="1:15" x14ac:dyDescent="0.3">
      <c r="A19">
        <v>17</v>
      </c>
      <c r="B19">
        <v>1996</v>
      </c>
      <c r="C19">
        <v>75.23</v>
      </c>
      <c r="G19">
        <f t="shared" si="0"/>
        <v>14.352808744547859</v>
      </c>
      <c r="H19">
        <f t="shared" si="1"/>
        <v>18.083405862371059</v>
      </c>
      <c r="I19">
        <f t="shared" si="2"/>
        <v>20.700332244528564</v>
      </c>
      <c r="J19">
        <f t="shared" si="3"/>
        <v>26.080784334699128</v>
      </c>
      <c r="K19">
        <f t="shared" si="4"/>
        <v>32.859729181055883</v>
      </c>
      <c r="L19">
        <f t="shared" si="5"/>
        <v>37.615000000000009</v>
      </c>
      <c r="M19">
        <f t="shared" si="6"/>
        <v>47.39193029179566</v>
      </c>
      <c r="N19">
        <f t="shared" si="7"/>
        <v>59.71009056978383</v>
      </c>
      <c r="O19">
        <f t="shared" si="8"/>
        <v>75.23</v>
      </c>
    </row>
    <row r="20" spans="1:15" x14ac:dyDescent="0.3">
      <c r="A20">
        <v>18</v>
      </c>
      <c r="B20">
        <v>1997</v>
      </c>
      <c r="C20">
        <v>85.41</v>
      </c>
      <c r="G20">
        <f t="shared" si="0"/>
        <v>16.295007242746678</v>
      </c>
      <c r="H20">
        <f t="shared" si="1"/>
        <v>20.530422633325959</v>
      </c>
      <c r="I20">
        <f t="shared" si="2"/>
        <v>23.501467194007503</v>
      </c>
      <c r="J20">
        <f t="shared" si="3"/>
        <v>29.609993221143856</v>
      </c>
      <c r="K20">
        <f t="shared" si="4"/>
        <v>37.306253746563641</v>
      </c>
      <c r="L20">
        <f t="shared" si="5"/>
        <v>42.705000000000005</v>
      </c>
      <c r="M20">
        <f t="shared" si="6"/>
        <v>53.804928435760559</v>
      </c>
      <c r="N20">
        <f t="shared" si="7"/>
        <v>67.789961924301963</v>
      </c>
      <c r="O20">
        <f t="shared" si="8"/>
        <v>85.41</v>
      </c>
    </row>
    <row r="21" spans="1:15" x14ac:dyDescent="0.3">
      <c r="A21">
        <v>19</v>
      </c>
      <c r="B21">
        <v>1998</v>
      </c>
      <c r="C21">
        <v>104.69</v>
      </c>
      <c r="G21">
        <f t="shared" si="0"/>
        <v>19.973355675484719</v>
      </c>
      <c r="H21">
        <f t="shared" si="1"/>
        <v>25.164851252580434</v>
      </c>
      <c r="I21">
        <f t="shared" si="2"/>
        <v>28.806563640564871</v>
      </c>
      <c r="J21">
        <f t="shared" si="3"/>
        <v>36.293995905883975</v>
      </c>
      <c r="K21">
        <f t="shared" si="4"/>
        <v>45.727569426621557</v>
      </c>
      <c r="L21">
        <f t="shared" si="5"/>
        <v>52.345000000000013</v>
      </c>
      <c r="M21">
        <f t="shared" si="6"/>
        <v>65.950567356747129</v>
      </c>
      <c r="N21">
        <f t="shared" si="7"/>
        <v>83.09250806527541</v>
      </c>
      <c r="O21">
        <f t="shared" si="8"/>
        <v>104.69</v>
      </c>
    </row>
    <row r="22" spans="1:15" x14ac:dyDescent="0.3">
      <c r="A22">
        <v>20</v>
      </c>
      <c r="B22">
        <v>1999</v>
      </c>
      <c r="C22">
        <v>120.87</v>
      </c>
      <c r="G22">
        <f t="shared" si="0"/>
        <v>23.060268416236873</v>
      </c>
      <c r="H22">
        <f t="shared" si="1"/>
        <v>29.054117593842747</v>
      </c>
      <c r="I22">
        <f t="shared" si="2"/>
        <v>33.258662214491132</v>
      </c>
      <c r="J22">
        <f t="shared" si="3"/>
        <v>41.903288615380617</v>
      </c>
      <c r="K22">
        <f t="shared" si="4"/>
        <v>52.794835386338221</v>
      </c>
      <c r="L22">
        <f t="shared" si="5"/>
        <v>60.435000000000016</v>
      </c>
      <c r="M22">
        <f t="shared" si="6"/>
        <v>76.143328650396668</v>
      </c>
      <c r="N22">
        <f t="shared" si="7"/>
        <v>95.934582575698144</v>
      </c>
      <c r="O22">
        <f t="shared" si="8"/>
        <v>120.87</v>
      </c>
    </row>
    <row r="23" spans="1:15" x14ac:dyDescent="0.3">
      <c r="A23">
        <v>21</v>
      </c>
      <c r="B23">
        <v>2000</v>
      </c>
      <c r="C23">
        <v>249.83</v>
      </c>
      <c r="G23">
        <f t="shared" si="0"/>
        <v>47.663993202849817</v>
      </c>
      <c r="H23">
        <f t="shared" si="1"/>
        <v>60.052868358316651</v>
      </c>
      <c r="I23">
        <f t="shared" si="2"/>
        <v>68.743373715945381</v>
      </c>
      <c r="J23">
        <f t="shared" si="3"/>
        <v>86.611223585509549</v>
      </c>
      <c r="K23">
        <f t="shared" si="4"/>
        <v>109.12330375253477</v>
      </c>
      <c r="L23">
        <f t="shared" si="5"/>
        <v>124.91500000000003</v>
      </c>
      <c r="M23">
        <f t="shared" si="6"/>
        <v>157.38303794761811</v>
      </c>
      <c r="N23">
        <f t="shared" si="7"/>
        <v>198.29020240660765</v>
      </c>
      <c r="O23">
        <f t="shared" si="8"/>
        <v>249.83</v>
      </c>
    </row>
    <row r="24" spans="1:15" x14ac:dyDescent="0.3">
      <c r="A24">
        <v>22</v>
      </c>
      <c r="B24">
        <v>2001</v>
      </c>
      <c r="C24">
        <v>73.680000000000007</v>
      </c>
      <c r="G24">
        <f t="shared" si="0"/>
        <v>14.057090898554916</v>
      </c>
      <c r="H24">
        <f t="shared" si="1"/>
        <v>17.71082472337498</v>
      </c>
      <c r="I24">
        <f t="shared" si="2"/>
        <v>20.27383330821301</v>
      </c>
      <c r="J24">
        <f t="shared" si="3"/>
        <v>25.543429347077389</v>
      </c>
      <c r="K24">
        <f t="shared" si="4"/>
        <v>32.18270432088525</v>
      </c>
      <c r="L24">
        <f t="shared" si="5"/>
        <v>36.840000000000011</v>
      </c>
      <c r="M24">
        <f t="shared" si="6"/>
        <v>46.41549147812713</v>
      </c>
      <c r="N24">
        <f t="shared" si="7"/>
        <v>58.47985475450848</v>
      </c>
      <c r="O24">
        <f t="shared" si="8"/>
        <v>73.680000000000007</v>
      </c>
    </row>
    <row r="25" spans="1:15" x14ac:dyDescent="0.3">
      <c r="A25">
        <v>23</v>
      </c>
      <c r="B25">
        <v>2002</v>
      </c>
      <c r="C25">
        <v>66.97</v>
      </c>
      <c r="G25">
        <f t="shared" si="0"/>
        <v>12.776918803966106</v>
      </c>
      <c r="H25">
        <f t="shared" si="1"/>
        <v>16.097908953914523</v>
      </c>
      <c r="I25">
        <f t="shared" si="2"/>
        <v>18.427505654872764</v>
      </c>
      <c r="J25">
        <f t="shared" si="3"/>
        <v>23.217202271631006</v>
      </c>
      <c r="K25">
        <f t="shared" si="4"/>
        <v>29.251841861694963</v>
      </c>
      <c r="L25">
        <f t="shared" si="5"/>
        <v>33.485000000000007</v>
      </c>
      <c r="M25">
        <f t="shared" si="6"/>
        <v>42.188456355729826</v>
      </c>
      <c r="N25">
        <f t="shared" si="7"/>
        <v>53.154124225155165</v>
      </c>
      <c r="O25">
        <f t="shared" si="8"/>
        <v>66.97</v>
      </c>
    </row>
    <row r="26" spans="1:15" x14ac:dyDescent="0.3">
      <c r="A26">
        <v>24</v>
      </c>
      <c r="B26">
        <v>2003</v>
      </c>
      <c r="C26">
        <v>77.44</v>
      </c>
      <c r="G26">
        <f t="shared" si="0"/>
        <v>14.77444515722167</v>
      </c>
      <c r="H26">
        <f t="shared" si="1"/>
        <v>18.614634454100951</v>
      </c>
      <c r="I26">
        <f t="shared" si="2"/>
        <v>21.308437179533325</v>
      </c>
      <c r="J26">
        <f t="shared" si="3"/>
        <v>26.846948542856577</v>
      </c>
      <c r="K26">
        <f t="shared" si="4"/>
        <v>33.825035594589487</v>
      </c>
      <c r="L26">
        <f t="shared" si="5"/>
        <v>38.720000000000006</v>
      </c>
      <c r="M26">
        <f t="shared" si="6"/>
        <v>48.78414305192949</v>
      </c>
      <c r="N26">
        <f t="shared" si="7"/>
        <v>61.464168732208684</v>
      </c>
      <c r="O26">
        <f t="shared" si="8"/>
        <v>77.44</v>
      </c>
    </row>
    <row r="27" spans="1:15" x14ac:dyDescent="0.3">
      <c r="A27">
        <v>25</v>
      </c>
      <c r="B27">
        <v>2004</v>
      </c>
      <c r="C27">
        <v>153.59</v>
      </c>
      <c r="G27">
        <f t="shared" si="0"/>
        <v>29.302776752294374</v>
      </c>
      <c r="H27">
        <f t="shared" si="1"/>
        <v>36.919185250585812</v>
      </c>
      <c r="I27">
        <f t="shared" si="2"/>
        <v>42.261917179810474</v>
      </c>
      <c r="J27">
        <f t="shared" si="3"/>
        <v>53.246679063757</v>
      </c>
      <c r="K27">
        <f t="shared" si="4"/>
        <v>67.086611789424069</v>
      </c>
      <c r="L27">
        <f t="shared" si="5"/>
        <v>76.795000000000016</v>
      </c>
      <c r="M27">
        <f t="shared" si="6"/>
        <v>96.755637026676794</v>
      </c>
      <c r="N27">
        <f t="shared" si="7"/>
        <v>121.90446378589789</v>
      </c>
      <c r="O27">
        <f t="shared" si="8"/>
        <v>153.59</v>
      </c>
    </row>
    <row r="28" spans="1:15" x14ac:dyDescent="0.3">
      <c r="A28">
        <v>26</v>
      </c>
      <c r="B28">
        <v>2005</v>
      </c>
      <c r="C28">
        <v>116.38</v>
      </c>
      <c r="G28">
        <f t="shared" si="0"/>
        <v>22.203640591392794</v>
      </c>
      <c r="H28">
        <f t="shared" si="1"/>
        <v>27.974834165396032</v>
      </c>
      <c r="I28">
        <f t="shared" si="2"/>
        <v>32.023191102196385</v>
      </c>
      <c r="J28">
        <f t="shared" si="3"/>
        <v>40.346692554463438</v>
      </c>
      <c r="K28">
        <f t="shared" si="4"/>
        <v>50.833647243005224</v>
      </c>
      <c r="L28">
        <f t="shared" si="5"/>
        <v>58.190000000000012</v>
      </c>
      <c r="M28">
        <f t="shared" si="6"/>
        <v>73.314805893382669</v>
      </c>
      <c r="N28">
        <f t="shared" si="7"/>
        <v>92.370867214029531</v>
      </c>
      <c r="O28">
        <f t="shared" si="8"/>
        <v>116.38</v>
      </c>
    </row>
    <row r="29" spans="1:15" x14ac:dyDescent="0.3">
      <c r="A29">
        <v>27</v>
      </c>
      <c r="B29">
        <v>2006</v>
      </c>
      <c r="C29">
        <v>125.1</v>
      </c>
      <c r="G29">
        <f t="shared" si="0"/>
        <v>23.867291957236969</v>
      </c>
      <c r="H29">
        <f t="shared" si="1"/>
        <v>30.070903540909466</v>
      </c>
      <c r="I29">
        <f t="shared" si="2"/>
        <v>34.422591569726485</v>
      </c>
      <c r="J29">
        <f t="shared" si="3"/>
        <v>43.369747710632204</v>
      </c>
      <c r="K29">
        <f t="shared" si="4"/>
        <v>54.64245806925549</v>
      </c>
      <c r="L29">
        <f t="shared" si="5"/>
        <v>62.550000000000011</v>
      </c>
      <c r="M29">
        <f t="shared" si="6"/>
        <v>78.808061670924317</v>
      </c>
      <c r="N29">
        <f t="shared" si="7"/>
        <v>99.291935800610887</v>
      </c>
      <c r="O29">
        <f t="shared" si="8"/>
        <v>125.1</v>
      </c>
    </row>
    <row r="30" spans="1:15" x14ac:dyDescent="0.3">
      <c r="A30">
        <v>28</v>
      </c>
      <c r="B30">
        <v>2007</v>
      </c>
      <c r="C30">
        <v>90.96</v>
      </c>
      <c r="G30">
        <f t="shared" si="0"/>
        <v>17.353867917108509</v>
      </c>
      <c r="H30">
        <f t="shared" si="1"/>
        <v>21.864503485860311</v>
      </c>
      <c r="I30">
        <f t="shared" si="2"/>
        <v>25.028608546621268</v>
      </c>
      <c r="J30">
        <f t="shared" si="3"/>
        <v>31.534070757466868</v>
      </c>
      <c r="K30">
        <f t="shared" si="4"/>
        <v>39.730439536206866</v>
      </c>
      <c r="L30">
        <f t="shared" si="5"/>
        <v>45.480000000000004</v>
      </c>
      <c r="M30">
        <f t="shared" si="6"/>
        <v>57.30120934921883</v>
      </c>
      <c r="N30">
        <f t="shared" si="7"/>
        <v>72.194999843513713</v>
      </c>
      <c r="O30">
        <f t="shared" si="8"/>
        <v>90.96</v>
      </c>
    </row>
    <row r="31" spans="1:15" x14ac:dyDescent="0.3">
      <c r="A31">
        <v>29</v>
      </c>
      <c r="B31">
        <v>2008</v>
      </c>
      <c r="C31">
        <v>66.84</v>
      </c>
      <c r="G31">
        <f t="shared" si="0"/>
        <v>12.752116662044118</v>
      </c>
      <c r="H31">
        <f t="shared" si="1"/>
        <v>16.06666021322453</v>
      </c>
      <c r="I31">
        <f t="shared" si="2"/>
        <v>18.391734776343071</v>
      </c>
      <c r="J31">
        <f t="shared" si="3"/>
        <v>23.172133788798217</v>
      </c>
      <c r="K31">
        <f t="shared" si="4"/>
        <v>29.195059131487106</v>
      </c>
      <c r="L31">
        <f t="shared" si="5"/>
        <v>33.420000000000009</v>
      </c>
      <c r="M31">
        <f t="shared" si="6"/>
        <v>42.106561487486665</v>
      </c>
      <c r="N31">
        <f t="shared" si="7"/>
        <v>53.05094315677723</v>
      </c>
      <c r="O31">
        <f t="shared" si="8"/>
        <v>66.84</v>
      </c>
    </row>
    <row r="32" spans="1:15" x14ac:dyDescent="0.3">
      <c r="A32">
        <v>30</v>
      </c>
      <c r="B32">
        <v>2009</v>
      </c>
      <c r="C32">
        <v>94.67</v>
      </c>
      <c r="G32">
        <f t="shared" si="0"/>
        <v>18.061682890420656</v>
      </c>
      <c r="H32">
        <f t="shared" si="1"/>
        <v>22.75629447016706</v>
      </c>
      <c r="I32">
        <f t="shared" si="2"/>
        <v>26.04945438773786</v>
      </c>
      <c r="J32">
        <f t="shared" si="3"/>
        <v>32.8202559213873</v>
      </c>
      <c r="K32">
        <f t="shared" si="4"/>
        <v>41.350931298292707</v>
      </c>
      <c r="L32">
        <f t="shared" si="5"/>
        <v>47.335000000000008</v>
      </c>
      <c r="M32">
        <f t="shared" si="6"/>
        <v>59.63836289677382</v>
      </c>
      <c r="N32">
        <f t="shared" si="7"/>
        <v>75.139628794914728</v>
      </c>
      <c r="O32">
        <f t="shared" si="8"/>
        <v>94.67</v>
      </c>
    </row>
    <row r="33" spans="1:24" x14ac:dyDescent="0.3">
      <c r="A33">
        <v>31</v>
      </c>
      <c r="B33">
        <v>2010</v>
      </c>
      <c r="C33">
        <v>49.64</v>
      </c>
      <c r="G33">
        <f t="shared" si="0"/>
        <v>9.4706025000578986</v>
      </c>
      <c r="H33">
        <f t="shared" si="1"/>
        <v>11.93221144500996</v>
      </c>
      <c r="I33">
        <f t="shared" si="2"/>
        <v>13.658972386260773</v>
      </c>
      <c r="J33">
        <f t="shared" si="3"/>
        <v>17.209226829382754</v>
      </c>
      <c r="K33">
        <f t="shared" si="4"/>
        <v>21.682267134754937</v>
      </c>
      <c r="L33">
        <f t="shared" si="5"/>
        <v>24.820000000000007</v>
      </c>
      <c r="M33">
        <f t="shared" si="6"/>
        <v>31.271240458390754</v>
      </c>
      <c r="N33">
        <f t="shared" si="7"/>
        <v>39.399294109850715</v>
      </c>
      <c r="O33">
        <f t="shared" si="8"/>
        <v>49.64</v>
      </c>
    </row>
    <row r="34" spans="1:24" x14ac:dyDescent="0.3">
      <c r="A34">
        <v>32</v>
      </c>
      <c r="B34">
        <v>2011</v>
      </c>
      <c r="C34">
        <v>27.24</v>
      </c>
      <c r="G34">
        <f t="shared" si="0"/>
        <v>5.1970026611921263</v>
      </c>
      <c r="H34">
        <f t="shared" si="1"/>
        <v>6.5478130491956339</v>
      </c>
      <c r="I34">
        <f t="shared" si="2"/>
        <v>7.4953748549908026</v>
      </c>
      <c r="J34">
        <f t="shared" si="3"/>
        <v>9.443580556655645</v>
      </c>
      <c r="K34">
        <f t="shared" si="4"/>
        <v>11.898165929708389</v>
      </c>
      <c r="L34">
        <f t="shared" si="5"/>
        <v>13.620000000000003</v>
      </c>
      <c r="M34">
        <f t="shared" si="6"/>
        <v>17.160124699568172</v>
      </c>
      <c r="N34">
        <f t="shared" si="7"/>
        <v>21.620402327806875</v>
      </c>
      <c r="O34">
        <f t="shared" si="8"/>
        <v>27.24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18.54</v>
      </c>
      <c r="G35">
        <f t="shared" si="0"/>
        <v>3.5371670094897953</v>
      </c>
      <c r="H35">
        <f t="shared" si="1"/>
        <v>4.4565511722498918</v>
      </c>
      <c r="I35">
        <f t="shared" si="2"/>
        <v>5.1014775995421981</v>
      </c>
      <c r="J35">
        <f t="shared" si="3"/>
        <v>6.4274590132303837</v>
      </c>
      <c r="K35">
        <f t="shared" si="4"/>
        <v>8.0980909081054904</v>
      </c>
      <c r="L35">
        <f t="shared" si="5"/>
        <v>9.2700000000000014</v>
      </c>
      <c r="M35">
        <f t="shared" si="6"/>
        <v>11.679468132525473</v>
      </c>
      <c r="N35">
        <f t="shared" si="7"/>
        <v>14.71520775174521</v>
      </c>
      <c r="O35">
        <f t="shared" si="8"/>
        <v>18.54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75.16</v>
      </c>
      <c r="G36">
        <f t="shared" si="0"/>
        <v>14.339453745051403</v>
      </c>
      <c r="H36">
        <f t="shared" si="1"/>
        <v>18.066579617384136</v>
      </c>
      <c r="I36">
        <f t="shared" si="2"/>
        <v>20.681071002243346</v>
      </c>
      <c r="J36">
        <f t="shared" si="3"/>
        <v>26.056516690096853</v>
      </c>
      <c r="K36">
        <f t="shared" si="4"/>
        <v>32.829153864790108</v>
      </c>
      <c r="L36">
        <f t="shared" si="5"/>
        <v>37.580000000000005</v>
      </c>
      <c r="M36">
        <f t="shared" si="6"/>
        <v>47.347833055049335</v>
      </c>
      <c r="N36">
        <f t="shared" si="7"/>
        <v>59.654531532964938</v>
      </c>
      <c r="O36">
        <f t="shared" si="8"/>
        <v>75.16</v>
      </c>
    </row>
    <row r="37" spans="1:24" x14ac:dyDescent="0.3">
      <c r="A37">
        <v>35</v>
      </c>
      <c r="B37">
        <v>2014</v>
      </c>
      <c r="C37">
        <v>130.88999999999999</v>
      </c>
      <c r="G37">
        <f t="shared" si="0"/>
        <v>24.971941201300933</v>
      </c>
      <c r="H37">
        <f t="shared" si="1"/>
        <v>31.462674376256114</v>
      </c>
      <c r="I37">
        <f t="shared" si="2"/>
        <v>36.015771467318139</v>
      </c>
      <c r="J37">
        <f t="shared" si="3"/>
        <v>45.377028599877285</v>
      </c>
      <c r="K37">
        <f t="shared" si="4"/>
        <v>57.171473514667071</v>
      </c>
      <c r="L37">
        <f t="shared" si="5"/>
        <v>65.445000000000007</v>
      </c>
      <c r="M37">
        <f t="shared" si="6"/>
        <v>82.45553311036997</v>
      </c>
      <c r="N37">
        <f t="shared" si="7"/>
        <v>103.88746184605881</v>
      </c>
      <c r="O37">
        <f t="shared" si="8"/>
        <v>130.88999999999999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131.05000000000001</v>
      </c>
      <c r="G38">
        <f t="shared" si="0"/>
        <v>25.002466914435693</v>
      </c>
      <c r="H38">
        <f t="shared" si="1"/>
        <v>31.50113436479765</v>
      </c>
      <c r="I38">
        <f t="shared" si="2"/>
        <v>36.059797163970075</v>
      </c>
      <c r="J38">
        <f t="shared" si="3"/>
        <v>45.432497501825345</v>
      </c>
      <c r="K38">
        <f t="shared" si="4"/>
        <v>57.241359951845986</v>
      </c>
      <c r="L38">
        <f t="shared" si="5"/>
        <v>65.52500000000002</v>
      </c>
      <c r="M38">
        <f t="shared" si="6"/>
        <v>82.556326794361567</v>
      </c>
      <c r="N38">
        <f t="shared" si="7"/>
        <v>104.01445393021629</v>
      </c>
      <c r="O38">
        <f t="shared" si="8"/>
        <v>131.05000000000001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57.33</v>
      </c>
      <c r="G39">
        <f t="shared" si="0"/>
        <v>10.937744587597086</v>
      </c>
      <c r="H39">
        <f t="shared" si="1"/>
        <v>13.780694644287289</v>
      </c>
      <c r="I39">
        <f t="shared" si="2"/>
        <v>15.774957431594078</v>
      </c>
      <c r="J39">
        <f t="shared" si="3"/>
        <v>19.875200929260945</v>
      </c>
      <c r="K39">
        <f t="shared" si="4"/>
        <v>25.041184021666005</v>
      </c>
      <c r="L39">
        <f t="shared" si="5"/>
        <v>28.665000000000006</v>
      </c>
      <c r="M39">
        <f t="shared" si="6"/>
        <v>36.115636895236541</v>
      </c>
      <c r="N39">
        <f t="shared" si="7"/>
        <v>45.502851154668441</v>
      </c>
      <c r="O39">
        <f t="shared" si="8"/>
        <v>57.33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66.95</v>
      </c>
      <c r="G40">
        <f t="shared" si="0"/>
        <v>12.773103089824263</v>
      </c>
      <c r="H40">
        <f t="shared" si="1"/>
        <v>16.093101455346833</v>
      </c>
      <c r="I40">
        <f t="shared" si="2"/>
        <v>18.422002442791271</v>
      </c>
      <c r="J40">
        <f t="shared" si="3"/>
        <v>23.2102686588875</v>
      </c>
      <c r="K40">
        <f t="shared" si="4"/>
        <v>29.243106057047605</v>
      </c>
      <c r="L40">
        <f t="shared" si="5"/>
        <v>33.475000000000009</v>
      </c>
      <c r="M40">
        <f t="shared" si="6"/>
        <v>42.175857145230879</v>
      </c>
      <c r="N40">
        <f t="shared" si="7"/>
        <v>53.138250214635484</v>
      </c>
      <c r="O40">
        <f t="shared" si="8"/>
        <v>66.95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58.07</v>
      </c>
      <c r="G41">
        <f t="shared" si="0"/>
        <v>11.078926010845331</v>
      </c>
      <c r="H41">
        <f t="shared" si="1"/>
        <v>13.958572091291868</v>
      </c>
      <c r="I41">
        <f t="shared" si="2"/>
        <v>15.978576278609248</v>
      </c>
      <c r="J41">
        <f t="shared" si="3"/>
        <v>20.131744600770681</v>
      </c>
      <c r="K41">
        <f t="shared" si="4"/>
        <v>25.364408793618434</v>
      </c>
      <c r="L41">
        <f t="shared" si="5"/>
        <v>29.035000000000007</v>
      </c>
      <c r="M41">
        <f t="shared" si="6"/>
        <v>36.58180768369764</v>
      </c>
      <c r="N41">
        <f t="shared" si="7"/>
        <v>46.090189543896678</v>
      </c>
      <c r="O41">
        <f t="shared" si="8"/>
        <v>58.07</v>
      </c>
    </row>
    <row r="42" spans="1:24" x14ac:dyDescent="0.3">
      <c r="A42">
        <v>40</v>
      </c>
      <c r="B42">
        <v>2019</v>
      </c>
      <c r="C42">
        <v>84.61</v>
      </c>
      <c r="G42">
        <f t="shared" si="0"/>
        <v>16.142378677072902</v>
      </c>
      <c r="H42">
        <f t="shared" si="1"/>
        <v>20.338122690618306</v>
      </c>
      <c r="I42">
        <f t="shared" si="2"/>
        <v>23.281338710747864</v>
      </c>
      <c r="J42">
        <f t="shared" si="3"/>
        <v>29.332648711403603</v>
      </c>
      <c r="K42">
        <f t="shared" si="4"/>
        <v>36.95682156066912</v>
      </c>
      <c r="L42">
        <f t="shared" si="5"/>
        <v>42.305000000000007</v>
      </c>
      <c r="M42">
        <f t="shared" si="6"/>
        <v>53.300960015802609</v>
      </c>
      <c r="N42">
        <f t="shared" si="7"/>
        <v>67.155001503514683</v>
      </c>
      <c r="O42">
        <f t="shared" si="8"/>
        <v>84.61</v>
      </c>
    </row>
    <row r="43" spans="1:24" x14ac:dyDescent="0.3">
      <c r="A43">
        <v>41</v>
      </c>
      <c r="B43">
        <v>2020</v>
      </c>
      <c r="C43">
        <v>102.92</v>
      </c>
      <c r="G43">
        <f t="shared" si="0"/>
        <v>19.635664973931487</v>
      </c>
      <c r="H43">
        <f t="shared" si="1"/>
        <v>24.739387629339749</v>
      </c>
      <c r="I43">
        <f t="shared" si="2"/>
        <v>28.319529371352917</v>
      </c>
      <c r="J43">
        <f t="shared" si="3"/>
        <v>35.680371178083668</v>
      </c>
      <c r="K43">
        <f t="shared" si="4"/>
        <v>44.954450715329934</v>
      </c>
      <c r="L43">
        <f t="shared" si="5"/>
        <v>51.460000000000015</v>
      </c>
      <c r="M43">
        <f t="shared" si="6"/>
        <v>64.83553722759018</v>
      </c>
      <c r="N43">
        <f t="shared" si="7"/>
        <v>81.687658134283552</v>
      </c>
      <c r="O43">
        <f t="shared" si="8"/>
        <v>102.92</v>
      </c>
    </row>
    <row r="44" spans="1:24" x14ac:dyDescent="0.3">
      <c r="A44">
        <v>42</v>
      </c>
      <c r="B44">
        <v>2021</v>
      </c>
      <c r="C44">
        <v>67.83</v>
      </c>
      <c r="G44">
        <f t="shared" si="0"/>
        <v>12.940994512065416</v>
      </c>
      <c r="H44">
        <f t="shared" si="1"/>
        <v>16.304631392325252</v>
      </c>
      <c r="I44">
        <f t="shared" si="2"/>
        <v>18.664143774376878</v>
      </c>
      <c r="J44">
        <f t="shared" si="3"/>
        <v>23.515347619601776</v>
      </c>
      <c r="K44">
        <f t="shared" si="4"/>
        <v>29.627481461531573</v>
      </c>
      <c r="L44">
        <f t="shared" si="5"/>
        <v>33.915000000000006</v>
      </c>
      <c r="M44">
        <f t="shared" si="6"/>
        <v>42.73022240718462</v>
      </c>
      <c r="N44">
        <f t="shared" si="7"/>
        <v>53.836706677501489</v>
      </c>
      <c r="O44">
        <f t="shared" si="8"/>
        <v>67.83</v>
      </c>
    </row>
    <row r="45" spans="1:24" x14ac:dyDescent="0.3">
      <c r="E45" t="s">
        <v>13</v>
      </c>
      <c r="F45" s="3"/>
      <c r="G45" s="3">
        <f t="shared" ref="G45:O45" si="9">AVERAGE(G3:G44)</f>
        <v>18.8270061268706</v>
      </c>
      <c r="H45" s="3">
        <f t="shared" si="9"/>
        <v>23.720541325744016</v>
      </c>
      <c r="I45" s="3">
        <f t="shared" si="9"/>
        <v>27.153241496654068</v>
      </c>
      <c r="J45" s="3">
        <f t="shared" si="9"/>
        <v>34.210940534513433</v>
      </c>
      <c r="K45" s="3">
        <f t="shared" si="9"/>
        <v>43.103084116135221</v>
      </c>
      <c r="L45" s="3">
        <f t="shared" ref="L45:M45" si="10">AVERAGE(L3:L44)</f>
        <v>49.340714285714299</v>
      </c>
      <c r="M45" s="3">
        <f t="shared" si="10"/>
        <v>62.165404545420124</v>
      </c>
      <c r="N45" s="3">
        <f t="shared" si="9"/>
        <v>78.323501762005222</v>
      </c>
      <c r="O45" s="3">
        <f t="shared" si="9"/>
        <v>98.681428571428569</v>
      </c>
    </row>
    <row r="46" spans="1:24" x14ac:dyDescent="0.3">
      <c r="A46" s="1" t="s">
        <v>3</v>
      </c>
      <c r="E46" t="s">
        <v>24</v>
      </c>
      <c r="G46">
        <f t="shared" ref="G46:O46" si="11">STDEVA(G3:G44)</f>
        <v>8.6398256552700392</v>
      </c>
      <c r="H46">
        <f t="shared" si="11"/>
        <v>10.885498210496493</v>
      </c>
      <c r="I46">
        <f t="shared" si="11"/>
        <v>12.460784838844134</v>
      </c>
      <c r="J46">
        <f t="shared" si="11"/>
        <v>15.699605116670629</v>
      </c>
      <c r="K46">
        <f t="shared" si="11"/>
        <v>19.780262961530592</v>
      </c>
      <c r="L46">
        <f t="shared" ref="L46:M46" si="12">STDEVA(L3:L44)</f>
        <v>22.642748733514225</v>
      </c>
      <c r="M46">
        <f t="shared" si="12"/>
        <v>28.528075756835005</v>
      </c>
      <c r="N46">
        <f t="shared" si="11"/>
        <v>35.943123159032069</v>
      </c>
      <c r="O46">
        <f t="shared" si="11"/>
        <v>45.285497467028421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18.8270061268706</v>
      </c>
      <c r="F50">
        <v>8.6398256552700392</v>
      </c>
      <c r="G50">
        <f>E50+F50*$R$38</f>
        <v>17.482644735038075</v>
      </c>
      <c r="H50">
        <f t="shared" ref="H50:H58" si="13">G50/C50</f>
        <v>104.89377053481775</v>
      </c>
      <c r="I50">
        <f>E50+F50*$S$38</f>
        <v>31.687718599644533</v>
      </c>
      <c r="J50">
        <f t="shared" ref="J50:J58" si="14">I50/C50</f>
        <v>190.12250914768424</v>
      </c>
      <c r="K50">
        <f>E50+F50*$T$38</f>
        <v>38.837305790254163</v>
      </c>
      <c r="L50">
        <f>K50/C50</f>
        <v>233.01917435803779</v>
      </c>
      <c r="M50">
        <f>E50+F50*$U$38</f>
        <v>44.141277993804458</v>
      </c>
      <c r="N50">
        <f>M50/C50</f>
        <v>264.84237111540443</v>
      </c>
      <c r="O50">
        <f>E50+F50*$W$38</f>
        <v>49.406086499172687</v>
      </c>
      <c r="P50">
        <f>O50/C50</f>
        <v>296.43059038322843</v>
      </c>
    </row>
    <row r="51" spans="1:16" x14ac:dyDescent="0.3">
      <c r="C51">
        <f>D51/60</f>
        <v>0.33333333333333331</v>
      </c>
      <c r="D51">
        <v>20</v>
      </c>
      <c r="E51">
        <v>23.720541325744016</v>
      </c>
      <c r="F51">
        <v>10.885498210496493</v>
      </c>
      <c r="G51">
        <f t="shared" ref="G51:G58" si="15">E51+F51*$R$38</f>
        <v>22.026752109508248</v>
      </c>
      <c r="H51">
        <f t="shared" si="13"/>
        <v>66.080256328524754</v>
      </c>
      <c r="I51">
        <f t="shared" ref="I51:I58" si="16">E51+F51*$S$38</f>
        <v>39.924023686837444</v>
      </c>
      <c r="J51">
        <f t="shared" si="14"/>
        <v>119.77207106051233</v>
      </c>
      <c r="K51">
        <f t="shared" ref="K51:K58" si="17">E51+F51*$T$38</f>
        <v>48.931939086345267</v>
      </c>
      <c r="L51">
        <f>K51/C51</f>
        <v>146.7958172590358</v>
      </c>
      <c r="M51">
        <f t="shared" ref="M51:M58" si="18">E51+F51*$U$38</f>
        <v>55.614525313655591</v>
      </c>
      <c r="N51">
        <f>M51/C51</f>
        <v>166.84357594096679</v>
      </c>
      <c r="O51">
        <f t="shared" ref="O51:O58" si="19">E51+F51*$W$38</f>
        <v>62.247768373234585</v>
      </c>
      <c r="P51">
        <f>O51/C51</f>
        <v>186.74330511970376</v>
      </c>
    </row>
    <row r="52" spans="1:16" x14ac:dyDescent="0.3">
      <c r="C52">
        <v>0.5</v>
      </c>
      <c r="D52">
        <v>30</v>
      </c>
      <c r="E52">
        <v>27.153241496654068</v>
      </c>
      <c r="F52">
        <v>12.460784838844134</v>
      </c>
      <c r="G52">
        <f t="shared" si="15"/>
        <v>25.214336856945742</v>
      </c>
      <c r="H52">
        <f t="shared" si="13"/>
        <v>50.428673713891484</v>
      </c>
      <c r="I52">
        <f t="shared" si="16"/>
        <v>45.701598534359398</v>
      </c>
      <c r="J52">
        <f t="shared" si="14"/>
        <v>91.403197068718796</v>
      </c>
      <c r="K52">
        <f t="shared" si="17"/>
        <v>56.013087587891476</v>
      </c>
      <c r="L52">
        <f>K52/C52</f>
        <v>112.02617517578295</v>
      </c>
      <c r="M52">
        <f t="shared" si="18"/>
        <v>63.662739219384335</v>
      </c>
      <c r="N52">
        <f>M52/C52</f>
        <v>127.32547843876867</v>
      </c>
      <c r="O52">
        <f t="shared" si="19"/>
        <v>71.255907024002454</v>
      </c>
      <c r="P52">
        <f>O52/C52</f>
        <v>142.51181404800491</v>
      </c>
    </row>
    <row r="53" spans="1:16" x14ac:dyDescent="0.3">
      <c r="C53">
        <v>1</v>
      </c>
      <c r="D53">
        <v>60</v>
      </c>
      <c r="E53">
        <v>34.210940534513433</v>
      </c>
      <c r="F53">
        <v>15.699605116670629</v>
      </c>
      <c r="G53">
        <f t="shared" si="15"/>
        <v>31.768073765206076</v>
      </c>
      <c r="H53">
        <f t="shared" si="13"/>
        <v>31.768073765206076</v>
      </c>
      <c r="I53">
        <f t="shared" si="16"/>
        <v>57.580406007284104</v>
      </c>
      <c r="J53">
        <f t="shared" si="14"/>
        <v>57.580406007284104</v>
      </c>
      <c r="K53">
        <f t="shared" si="17"/>
        <v>70.572068121589751</v>
      </c>
      <c r="L53">
        <f>K53/C53</f>
        <v>70.572068121589751</v>
      </c>
      <c r="M53">
        <f t="shared" si="18"/>
        <v>80.210025236470258</v>
      </c>
      <c r="N53">
        <f>M53/C53</f>
        <v>80.210025236470258</v>
      </c>
      <c r="O53">
        <f t="shared" si="19"/>
        <v>89.776817188892664</v>
      </c>
      <c r="P53">
        <f>O53/C53</f>
        <v>89.776817188892664</v>
      </c>
    </row>
    <row r="54" spans="1:16" x14ac:dyDescent="0.3">
      <c r="C54">
        <v>2</v>
      </c>
      <c r="D54">
        <v>120</v>
      </c>
      <c r="E54">
        <v>43.103084116135221</v>
      </c>
      <c r="F54">
        <v>19.780262961530592</v>
      </c>
      <c r="G54">
        <f t="shared" si="15"/>
        <v>40.025264851396194</v>
      </c>
      <c r="H54">
        <f t="shared" si="13"/>
        <v>20.012632425698097</v>
      </c>
      <c r="I54">
        <f t="shared" si="16"/>
        <v>72.54676559007045</v>
      </c>
      <c r="J54">
        <f t="shared" si="14"/>
        <v>36.273382795035225</v>
      </c>
      <c r="K54">
        <f t="shared" si="17"/>
        <v>88.91523416100587</v>
      </c>
      <c r="L54">
        <f>K54/C54</f>
        <v>44.457617080502935</v>
      </c>
      <c r="M54">
        <f t="shared" si="18"/>
        <v>101.05829920802789</v>
      </c>
      <c r="N54">
        <f>M54/C54</f>
        <v>50.529149604013945</v>
      </c>
      <c r="O54">
        <f t="shared" si="19"/>
        <v>113.11170176884977</v>
      </c>
      <c r="P54">
        <f>O54/C54</f>
        <v>56.555850884424885</v>
      </c>
    </row>
    <row r="55" spans="1:16" x14ac:dyDescent="0.3">
      <c r="C55">
        <f>D55/60</f>
        <v>3</v>
      </c>
      <c r="D55">
        <v>180</v>
      </c>
      <c r="E55">
        <v>49.340714285714299</v>
      </c>
      <c r="F55">
        <v>22.642748733514225</v>
      </c>
      <c r="G55">
        <f t="shared" si="15"/>
        <v>45.817490737362512</v>
      </c>
      <c r="H55">
        <f t="shared" si="13"/>
        <v>15.272496912454171</v>
      </c>
      <c r="I55">
        <f t="shared" si="16"/>
        <v>83.045315822131641</v>
      </c>
      <c r="J55">
        <f t="shared" si="14"/>
        <v>27.681771940710547</v>
      </c>
      <c r="K55">
        <f t="shared" si="17"/>
        <v>101.78253492406802</v>
      </c>
      <c r="L55">
        <f t="shared" ref="L55:L56" si="20">K55/C55</f>
        <v>33.927511641356006</v>
      </c>
      <c r="M55">
        <f t="shared" si="18"/>
        <v>115.68287443164567</v>
      </c>
      <c r="N55">
        <f t="shared" ref="N55:N56" si="21">M55/C55</f>
        <v>38.560958143881891</v>
      </c>
      <c r="O55">
        <f t="shared" si="19"/>
        <v>129.48057601424728</v>
      </c>
      <c r="P55">
        <f t="shared" ref="P55:P56" si="22">O55/C55</f>
        <v>43.160192004749092</v>
      </c>
    </row>
    <row r="56" spans="1:16" x14ac:dyDescent="0.3">
      <c r="C56">
        <f>D56/60</f>
        <v>6</v>
      </c>
      <c r="D56">
        <v>360</v>
      </c>
      <c r="E56">
        <v>62.165404545420124</v>
      </c>
      <c r="F56">
        <v>28.528075756835005</v>
      </c>
      <c r="G56">
        <f t="shared" si="15"/>
        <v>57.726421033366407</v>
      </c>
      <c r="H56">
        <f t="shared" si="13"/>
        <v>9.6210701722277339</v>
      </c>
      <c r="I56">
        <f t="shared" si="16"/>
        <v>104.63054149947135</v>
      </c>
      <c r="J56">
        <f t="shared" si="14"/>
        <v>17.438423583245225</v>
      </c>
      <c r="K56">
        <f t="shared" si="17"/>
        <v>128.23795826249327</v>
      </c>
      <c r="L56">
        <f t="shared" si="20"/>
        <v>21.372993043748878</v>
      </c>
      <c r="M56">
        <f t="shared" si="18"/>
        <v>145.75128860877564</v>
      </c>
      <c r="N56">
        <f t="shared" si="21"/>
        <v>24.29188143479594</v>
      </c>
      <c r="O56">
        <f t="shared" si="19"/>
        <v>163.13530327286318</v>
      </c>
      <c r="P56">
        <f t="shared" si="22"/>
        <v>27.189217212143863</v>
      </c>
    </row>
    <row r="57" spans="1:16" x14ac:dyDescent="0.3">
      <c r="C57">
        <v>12</v>
      </c>
      <c r="D57">
        <v>720</v>
      </c>
      <c r="E57">
        <v>78.323501762005222</v>
      </c>
      <c r="F57">
        <v>35.943123159032069</v>
      </c>
      <c r="G57">
        <f t="shared" si="15"/>
        <v>72.730732995032469</v>
      </c>
      <c r="H57">
        <f t="shared" si="13"/>
        <v>6.0608944162527054</v>
      </c>
      <c r="I57">
        <f t="shared" si="16"/>
        <v>131.82622169708307</v>
      </c>
      <c r="J57">
        <f t="shared" si="14"/>
        <v>10.985518474756923</v>
      </c>
      <c r="K57">
        <f t="shared" si="17"/>
        <v>161.5697030104555</v>
      </c>
      <c r="L57">
        <f>K57/C57</f>
        <v>13.464141917537958</v>
      </c>
      <c r="M57">
        <f t="shared" si="18"/>
        <v>183.63511656749935</v>
      </c>
      <c r="N57">
        <f>M57/C57</f>
        <v>15.302926380624946</v>
      </c>
      <c r="O57">
        <f t="shared" si="19"/>
        <v>205.53760257446442</v>
      </c>
      <c r="P57">
        <f>O57/C57</f>
        <v>17.128133547872036</v>
      </c>
    </row>
    <row r="58" spans="1:16" x14ac:dyDescent="0.3">
      <c r="C58">
        <v>24</v>
      </c>
      <c r="D58">
        <v>1440</v>
      </c>
      <c r="E58">
        <v>98.681428571428569</v>
      </c>
      <c r="F58">
        <v>45.285497467028421</v>
      </c>
      <c r="G58">
        <f t="shared" si="15"/>
        <v>91.634981474724995</v>
      </c>
      <c r="H58">
        <f t="shared" si="13"/>
        <v>3.8181242281135415</v>
      </c>
      <c r="I58">
        <f t="shared" si="16"/>
        <v>166.09063164426323</v>
      </c>
      <c r="J58">
        <f t="shared" si="14"/>
        <v>6.9204429851776341</v>
      </c>
      <c r="K58">
        <f t="shared" si="17"/>
        <v>203.56506984813592</v>
      </c>
      <c r="L58">
        <f>K58/C58</f>
        <v>8.4818779103389961</v>
      </c>
      <c r="M58">
        <f t="shared" si="18"/>
        <v>231.36574886329123</v>
      </c>
      <c r="N58">
        <f>M58/C58</f>
        <v>9.6402395359704673</v>
      </c>
      <c r="O58">
        <f t="shared" si="19"/>
        <v>258.96115202849444</v>
      </c>
      <c r="P58">
        <f>O58/C58</f>
        <v>10.790048001187268</v>
      </c>
    </row>
    <row r="60" spans="1:16" x14ac:dyDescent="0.3">
      <c r="A60" t="s">
        <v>42</v>
      </c>
      <c r="B60" t="s">
        <v>43</v>
      </c>
      <c r="C60" t="s">
        <v>44</v>
      </c>
      <c r="D60" t="s">
        <v>45</v>
      </c>
      <c r="E60" t="s">
        <v>46</v>
      </c>
      <c r="F60" t="s">
        <v>47</v>
      </c>
    </row>
    <row r="61" spans="1:16" x14ac:dyDescent="0.3">
      <c r="A61">
        <v>104.89377053481775</v>
      </c>
      <c r="B61">
        <v>2</v>
      </c>
      <c r="C61">
        <v>0.16667000000000001</v>
      </c>
      <c r="D61">
        <v>26.428000000000001</v>
      </c>
      <c r="E61">
        <v>0.26550000000000001</v>
      </c>
      <c r="F61">
        <v>0.66700000000000004</v>
      </c>
    </row>
    <row r="62" spans="1:16" x14ac:dyDescent="0.3">
      <c r="A62">
        <v>66.080256328524754</v>
      </c>
      <c r="B62">
        <v>2</v>
      </c>
      <c r="C62">
        <v>0.33333333333333331</v>
      </c>
      <c r="D62">
        <v>26.428000000000001</v>
      </c>
      <c r="E62">
        <v>0.26550000000000001</v>
      </c>
      <c r="F62">
        <v>0.66700000000000004</v>
      </c>
    </row>
    <row r="63" spans="1:16" x14ac:dyDescent="0.3">
      <c r="A63">
        <v>50.428673713891484</v>
      </c>
      <c r="B63">
        <v>2</v>
      </c>
      <c r="C63">
        <v>0.5</v>
      </c>
      <c r="D63">
        <v>26.428000000000001</v>
      </c>
      <c r="E63">
        <v>0.26550000000000001</v>
      </c>
      <c r="F63">
        <v>0.66700000000000004</v>
      </c>
    </row>
    <row r="64" spans="1:16" x14ac:dyDescent="0.3">
      <c r="A64">
        <v>31.768073765206076</v>
      </c>
      <c r="B64">
        <v>2</v>
      </c>
      <c r="C64">
        <v>1</v>
      </c>
      <c r="D64">
        <v>26.428000000000001</v>
      </c>
      <c r="E64">
        <v>0.26550000000000001</v>
      </c>
      <c r="F64">
        <v>0.66700000000000004</v>
      </c>
    </row>
    <row r="65" spans="1:6" x14ac:dyDescent="0.3">
      <c r="A65">
        <v>20.012632425698097</v>
      </c>
      <c r="B65">
        <v>2</v>
      </c>
      <c r="C65">
        <v>2</v>
      </c>
      <c r="D65">
        <v>26.428000000000001</v>
      </c>
      <c r="E65">
        <v>0.26550000000000001</v>
      </c>
      <c r="F65">
        <v>0.66700000000000004</v>
      </c>
    </row>
    <row r="66" spans="1:6" x14ac:dyDescent="0.3">
      <c r="A66">
        <v>15.272496912454171</v>
      </c>
      <c r="B66">
        <v>2</v>
      </c>
      <c r="C66">
        <v>3</v>
      </c>
      <c r="D66">
        <v>26.428000000000001</v>
      </c>
      <c r="E66">
        <v>0.26550000000000001</v>
      </c>
      <c r="F66">
        <v>0.66700000000000004</v>
      </c>
    </row>
    <row r="67" spans="1:6" x14ac:dyDescent="0.3">
      <c r="A67">
        <v>9.6210701722277339</v>
      </c>
      <c r="B67">
        <v>2</v>
      </c>
      <c r="C67">
        <v>6</v>
      </c>
      <c r="D67">
        <v>26.428000000000001</v>
      </c>
      <c r="E67">
        <v>0.26550000000000001</v>
      </c>
      <c r="F67">
        <v>0.66700000000000004</v>
      </c>
    </row>
    <row r="68" spans="1:6" x14ac:dyDescent="0.3">
      <c r="A68">
        <v>6.0608944162527054</v>
      </c>
      <c r="B68">
        <v>2</v>
      </c>
      <c r="C68">
        <v>12</v>
      </c>
      <c r="D68">
        <v>26.428000000000001</v>
      </c>
      <c r="E68">
        <v>0.26550000000000001</v>
      </c>
      <c r="F68">
        <v>0.66700000000000004</v>
      </c>
    </row>
    <row r="69" spans="1:6" x14ac:dyDescent="0.3">
      <c r="A69">
        <v>3.8181242281135415</v>
      </c>
      <c r="B69">
        <v>2</v>
      </c>
      <c r="C69">
        <v>24</v>
      </c>
      <c r="D69">
        <v>26.428000000000001</v>
      </c>
      <c r="E69">
        <v>0.26550000000000001</v>
      </c>
      <c r="F69">
        <v>0.66700000000000004</v>
      </c>
    </row>
    <row r="70" spans="1:6" x14ac:dyDescent="0.3">
      <c r="A70">
        <v>190.12250914768424</v>
      </c>
      <c r="B70">
        <v>10</v>
      </c>
      <c r="C70">
        <v>0.16667000000000001</v>
      </c>
      <c r="D70">
        <v>26.428000000000001</v>
      </c>
      <c r="E70">
        <v>0.26550000000000001</v>
      </c>
      <c r="F70">
        <v>0.66700000000000004</v>
      </c>
    </row>
    <row r="71" spans="1:6" x14ac:dyDescent="0.3">
      <c r="A71">
        <v>119.77207106051233</v>
      </c>
      <c r="B71">
        <v>10</v>
      </c>
      <c r="C71">
        <v>0.33333333333333331</v>
      </c>
      <c r="D71">
        <v>26.428000000000001</v>
      </c>
      <c r="E71">
        <v>0.26550000000000001</v>
      </c>
      <c r="F71">
        <v>0.66700000000000004</v>
      </c>
    </row>
    <row r="72" spans="1:6" x14ac:dyDescent="0.3">
      <c r="A72">
        <v>91.403197068718796</v>
      </c>
      <c r="B72">
        <v>10</v>
      </c>
      <c r="C72">
        <v>0.5</v>
      </c>
      <c r="D72">
        <v>26.428000000000001</v>
      </c>
      <c r="E72">
        <v>0.26550000000000001</v>
      </c>
      <c r="F72">
        <v>0.66700000000000004</v>
      </c>
    </row>
    <row r="73" spans="1:6" x14ac:dyDescent="0.3">
      <c r="A73">
        <v>57.580406007284104</v>
      </c>
      <c r="B73">
        <v>10</v>
      </c>
      <c r="C73">
        <v>1</v>
      </c>
      <c r="D73">
        <v>26.428000000000001</v>
      </c>
      <c r="E73">
        <v>0.26550000000000001</v>
      </c>
      <c r="F73">
        <v>0.66700000000000004</v>
      </c>
    </row>
    <row r="74" spans="1:6" x14ac:dyDescent="0.3">
      <c r="A74">
        <v>36.273382795035225</v>
      </c>
      <c r="B74">
        <v>10</v>
      </c>
      <c r="C74">
        <v>2</v>
      </c>
      <c r="D74">
        <v>26.428000000000001</v>
      </c>
      <c r="E74">
        <v>0.26550000000000001</v>
      </c>
      <c r="F74">
        <v>0.66700000000000004</v>
      </c>
    </row>
    <row r="75" spans="1:6" x14ac:dyDescent="0.3">
      <c r="A75">
        <v>27.681771940710547</v>
      </c>
      <c r="B75">
        <v>10</v>
      </c>
      <c r="C75">
        <v>3</v>
      </c>
      <c r="D75">
        <v>26.428000000000001</v>
      </c>
      <c r="E75">
        <v>0.26550000000000001</v>
      </c>
      <c r="F75">
        <v>0.66700000000000004</v>
      </c>
    </row>
    <row r="76" spans="1:6" x14ac:dyDescent="0.3">
      <c r="A76">
        <v>17.438423583245225</v>
      </c>
      <c r="B76">
        <v>10</v>
      </c>
      <c r="C76">
        <v>6</v>
      </c>
      <c r="D76">
        <v>26.428000000000001</v>
      </c>
      <c r="E76">
        <v>0.26550000000000001</v>
      </c>
      <c r="F76">
        <v>0.66700000000000004</v>
      </c>
    </row>
    <row r="77" spans="1:6" x14ac:dyDescent="0.3">
      <c r="A77">
        <v>10.985518474756923</v>
      </c>
      <c r="B77">
        <v>10</v>
      </c>
      <c r="C77">
        <v>12</v>
      </c>
      <c r="D77">
        <v>26.428000000000001</v>
      </c>
      <c r="E77">
        <v>0.26550000000000001</v>
      </c>
      <c r="F77">
        <v>0.66700000000000004</v>
      </c>
    </row>
    <row r="78" spans="1:6" x14ac:dyDescent="0.3">
      <c r="A78">
        <v>6.9204429851776341</v>
      </c>
      <c r="B78">
        <v>10</v>
      </c>
      <c r="C78">
        <v>24</v>
      </c>
      <c r="D78">
        <v>26.428000000000001</v>
      </c>
      <c r="E78">
        <v>0.26550000000000001</v>
      </c>
      <c r="F78">
        <v>0.66700000000000004</v>
      </c>
    </row>
    <row r="79" spans="1:6" x14ac:dyDescent="0.3">
      <c r="A79">
        <v>233.01917435803779</v>
      </c>
      <c r="B79">
        <v>25</v>
      </c>
      <c r="C79">
        <v>0.16667000000000001</v>
      </c>
      <c r="D79">
        <v>26.428000000000001</v>
      </c>
      <c r="E79">
        <v>0.26550000000000001</v>
      </c>
      <c r="F79">
        <v>0.66700000000000004</v>
      </c>
    </row>
    <row r="80" spans="1:6" x14ac:dyDescent="0.3">
      <c r="A80">
        <v>146.7958172590358</v>
      </c>
      <c r="B80">
        <v>25</v>
      </c>
      <c r="C80">
        <v>0.33333333333333331</v>
      </c>
      <c r="D80">
        <v>26.428000000000001</v>
      </c>
      <c r="E80">
        <v>0.26550000000000001</v>
      </c>
      <c r="F80">
        <v>0.66700000000000004</v>
      </c>
    </row>
    <row r="81" spans="1:6" x14ac:dyDescent="0.3">
      <c r="A81">
        <v>112.02617517578295</v>
      </c>
      <c r="B81">
        <v>25</v>
      </c>
      <c r="C81">
        <v>0.5</v>
      </c>
      <c r="D81">
        <v>26.428000000000001</v>
      </c>
      <c r="E81">
        <v>0.26550000000000001</v>
      </c>
      <c r="F81">
        <v>0.66700000000000004</v>
      </c>
    </row>
    <row r="82" spans="1:6" x14ac:dyDescent="0.3">
      <c r="A82">
        <v>70.572068121589751</v>
      </c>
      <c r="B82">
        <v>25</v>
      </c>
      <c r="C82">
        <v>1</v>
      </c>
      <c r="D82">
        <v>26.428000000000001</v>
      </c>
      <c r="E82">
        <v>0.26550000000000001</v>
      </c>
      <c r="F82">
        <v>0.66700000000000004</v>
      </c>
    </row>
    <row r="83" spans="1:6" x14ac:dyDescent="0.3">
      <c r="A83">
        <v>44.457617080502935</v>
      </c>
      <c r="B83">
        <v>25</v>
      </c>
      <c r="C83">
        <v>2</v>
      </c>
      <c r="D83">
        <v>26.428000000000001</v>
      </c>
      <c r="E83">
        <v>0.26550000000000001</v>
      </c>
      <c r="F83">
        <v>0.66700000000000004</v>
      </c>
    </row>
    <row r="84" spans="1:6" x14ac:dyDescent="0.3">
      <c r="A84">
        <v>33.927511641356006</v>
      </c>
      <c r="B84">
        <v>25</v>
      </c>
      <c r="C84">
        <v>3</v>
      </c>
      <c r="D84">
        <v>26.428000000000001</v>
      </c>
      <c r="E84">
        <v>0.26550000000000001</v>
      </c>
      <c r="F84">
        <v>0.66700000000000004</v>
      </c>
    </row>
    <row r="85" spans="1:6" x14ac:dyDescent="0.3">
      <c r="A85">
        <v>21.372993043748878</v>
      </c>
      <c r="B85">
        <v>25</v>
      </c>
      <c r="C85">
        <v>6</v>
      </c>
      <c r="D85">
        <v>26.428000000000001</v>
      </c>
      <c r="E85">
        <v>0.26550000000000001</v>
      </c>
      <c r="F85">
        <v>0.66700000000000004</v>
      </c>
    </row>
    <row r="86" spans="1:6" x14ac:dyDescent="0.3">
      <c r="A86">
        <v>13.464141917537958</v>
      </c>
      <c r="B86">
        <v>25</v>
      </c>
      <c r="C86">
        <v>12</v>
      </c>
      <c r="D86">
        <v>26.428000000000001</v>
      </c>
      <c r="E86">
        <v>0.26550000000000001</v>
      </c>
      <c r="F86">
        <v>0.66700000000000004</v>
      </c>
    </row>
    <row r="87" spans="1:6" x14ac:dyDescent="0.3">
      <c r="A87">
        <v>8.4818779103389961</v>
      </c>
      <c r="B87">
        <v>25</v>
      </c>
      <c r="C87">
        <v>24</v>
      </c>
      <c r="D87">
        <v>26.428000000000001</v>
      </c>
      <c r="E87">
        <v>0.26550000000000001</v>
      </c>
      <c r="F87">
        <v>0.66700000000000004</v>
      </c>
    </row>
    <row r="88" spans="1:6" x14ac:dyDescent="0.3">
      <c r="A88">
        <v>264.84237111540443</v>
      </c>
      <c r="B88">
        <v>50</v>
      </c>
      <c r="C88">
        <v>0.16667000000000001</v>
      </c>
      <c r="D88">
        <v>26.428000000000001</v>
      </c>
      <c r="E88">
        <v>0.26550000000000001</v>
      </c>
      <c r="F88">
        <v>0.66700000000000004</v>
      </c>
    </row>
    <row r="89" spans="1:6" x14ac:dyDescent="0.3">
      <c r="A89">
        <v>166.84357594096679</v>
      </c>
      <c r="B89">
        <v>50</v>
      </c>
      <c r="C89">
        <v>0.33333333333333331</v>
      </c>
      <c r="D89">
        <v>26.428000000000001</v>
      </c>
      <c r="E89">
        <v>0.26550000000000001</v>
      </c>
      <c r="F89">
        <v>0.66700000000000004</v>
      </c>
    </row>
    <row r="90" spans="1:6" x14ac:dyDescent="0.3">
      <c r="A90">
        <v>127.32547843876867</v>
      </c>
      <c r="B90">
        <v>50</v>
      </c>
      <c r="C90">
        <v>0.5</v>
      </c>
      <c r="D90">
        <v>26.428000000000001</v>
      </c>
      <c r="E90">
        <v>0.26550000000000001</v>
      </c>
      <c r="F90">
        <v>0.66700000000000004</v>
      </c>
    </row>
    <row r="91" spans="1:6" x14ac:dyDescent="0.3">
      <c r="A91">
        <v>80.210025236470258</v>
      </c>
      <c r="B91">
        <v>50</v>
      </c>
      <c r="C91">
        <v>1</v>
      </c>
      <c r="D91">
        <v>26.428000000000001</v>
      </c>
      <c r="E91">
        <v>0.26550000000000001</v>
      </c>
      <c r="F91">
        <v>0.66700000000000004</v>
      </c>
    </row>
    <row r="92" spans="1:6" x14ac:dyDescent="0.3">
      <c r="A92">
        <v>50.529149604013945</v>
      </c>
      <c r="B92">
        <v>50</v>
      </c>
      <c r="C92">
        <v>2</v>
      </c>
      <c r="D92">
        <v>26.428000000000001</v>
      </c>
      <c r="E92">
        <v>0.26550000000000001</v>
      </c>
      <c r="F92">
        <v>0.66700000000000004</v>
      </c>
    </row>
    <row r="93" spans="1:6" x14ac:dyDescent="0.3">
      <c r="A93">
        <v>38.560958143881891</v>
      </c>
      <c r="B93">
        <v>50</v>
      </c>
      <c r="C93">
        <v>3</v>
      </c>
      <c r="D93">
        <v>26.428000000000001</v>
      </c>
      <c r="E93">
        <v>0.26550000000000001</v>
      </c>
      <c r="F93">
        <v>0.66700000000000004</v>
      </c>
    </row>
    <row r="94" spans="1:6" x14ac:dyDescent="0.3">
      <c r="A94">
        <v>24.29188143479594</v>
      </c>
      <c r="B94">
        <v>50</v>
      </c>
      <c r="C94">
        <v>6</v>
      </c>
      <c r="D94">
        <v>26.428000000000001</v>
      </c>
      <c r="E94">
        <v>0.26550000000000001</v>
      </c>
      <c r="F94">
        <v>0.66700000000000004</v>
      </c>
    </row>
    <row r="95" spans="1:6" x14ac:dyDescent="0.3">
      <c r="A95">
        <v>15.302926380624946</v>
      </c>
      <c r="B95">
        <v>50</v>
      </c>
      <c r="C95">
        <v>12</v>
      </c>
      <c r="D95">
        <v>26.428000000000001</v>
      </c>
      <c r="E95">
        <v>0.26550000000000001</v>
      </c>
      <c r="F95">
        <v>0.66700000000000004</v>
      </c>
    </row>
    <row r="96" spans="1:6" x14ac:dyDescent="0.3">
      <c r="A96">
        <v>9.6402395359704673</v>
      </c>
      <c r="B96">
        <v>50</v>
      </c>
      <c r="C96">
        <v>24</v>
      </c>
      <c r="D96">
        <v>26.428000000000001</v>
      </c>
      <c r="E96">
        <v>0.26550000000000001</v>
      </c>
      <c r="F96">
        <v>0.66700000000000004</v>
      </c>
    </row>
    <row r="97" spans="1:6" x14ac:dyDescent="0.3">
      <c r="A97">
        <v>296.43059038322843</v>
      </c>
      <c r="B97">
        <v>100</v>
      </c>
      <c r="C97">
        <v>0.16667000000000001</v>
      </c>
      <c r="D97">
        <v>26.428000000000001</v>
      </c>
      <c r="E97">
        <v>0.26550000000000001</v>
      </c>
      <c r="F97">
        <v>0.66700000000000004</v>
      </c>
    </row>
    <row r="98" spans="1:6" x14ac:dyDescent="0.3">
      <c r="A98">
        <v>186.74330511970376</v>
      </c>
      <c r="B98">
        <v>100</v>
      </c>
      <c r="C98">
        <v>0.33333333333333331</v>
      </c>
      <c r="D98">
        <v>26.428000000000001</v>
      </c>
      <c r="E98">
        <v>0.26550000000000001</v>
      </c>
      <c r="F98">
        <v>0.66700000000000004</v>
      </c>
    </row>
    <row r="99" spans="1:6" x14ac:dyDescent="0.3">
      <c r="A99">
        <v>142.51181404800491</v>
      </c>
      <c r="B99">
        <v>100</v>
      </c>
      <c r="C99">
        <v>0.5</v>
      </c>
      <c r="D99">
        <v>26.428000000000001</v>
      </c>
      <c r="E99">
        <v>0.26550000000000001</v>
      </c>
      <c r="F99">
        <v>0.66700000000000004</v>
      </c>
    </row>
    <row r="100" spans="1:6" x14ac:dyDescent="0.3">
      <c r="A100">
        <v>89.776817188892664</v>
      </c>
      <c r="B100">
        <v>100</v>
      </c>
      <c r="C100">
        <v>1</v>
      </c>
      <c r="D100">
        <v>26.428000000000001</v>
      </c>
      <c r="E100">
        <v>0.26550000000000001</v>
      </c>
      <c r="F100">
        <v>0.66700000000000004</v>
      </c>
    </row>
    <row r="101" spans="1:6" x14ac:dyDescent="0.3">
      <c r="A101">
        <v>56.555850884424885</v>
      </c>
      <c r="B101">
        <v>100</v>
      </c>
      <c r="C101">
        <v>2</v>
      </c>
      <c r="D101">
        <v>26.428000000000001</v>
      </c>
      <c r="E101">
        <v>0.26550000000000001</v>
      </c>
      <c r="F101">
        <v>0.66700000000000004</v>
      </c>
    </row>
    <row r="102" spans="1:6" x14ac:dyDescent="0.3">
      <c r="A102">
        <v>43.160192004749092</v>
      </c>
      <c r="B102">
        <v>100</v>
      </c>
      <c r="C102">
        <v>3</v>
      </c>
      <c r="D102">
        <v>26.428000000000001</v>
      </c>
      <c r="E102">
        <v>0.26550000000000001</v>
      </c>
      <c r="F102">
        <v>0.66700000000000004</v>
      </c>
    </row>
    <row r="103" spans="1:6" x14ac:dyDescent="0.3">
      <c r="A103">
        <v>27.189217212143863</v>
      </c>
      <c r="B103">
        <v>100</v>
      </c>
      <c r="C103">
        <v>6</v>
      </c>
      <c r="D103">
        <v>26.428000000000001</v>
      </c>
      <c r="E103">
        <v>0.26550000000000001</v>
      </c>
      <c r="F103">
        <v>0.66700000000000004</v>
      </c>
    </row>
    <row r="104" spans="1:6" x14ac:dyDescent="0.3">
      <c r="A104">
        <v>17.128133547872036</v>
      </c>
      <c r="B104">
        <v>100</v>
      </c>
      <c r="C104">
        <v>12</v>
      </c>
      <c r="D104">
        <v>26.428000000000001</v>
      </c>
      <c r="E104">
        <v>0.26550000000000001</v>
      </c>
      <c r="F104">
        <v>0.66700000000000004</v>
      </c>
    </row>
    <row r="105" spans="1:6" x14ac:dyDescent="0.3">
      <c r="A105">
        <v>10.790048001187268</v>
      </c>
      <c r="B105">
        <v>100</v>
      </c>
      <c r="C105">
        <v>24</v>
      </c>
      <c r="D105">
        <v>26.428000000000001</v>
      </c>
      <c r="E105">
        <v>0.26550000000000001</v>
      </c>
      <c r="F105">
        <v>0.66700000000000004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"/>
  <sheetViews>
    <sheetView topLeftCell="C54" workbookViewId="0">
      <selection activeCell="K90" sqref="K90"/>
    </sheetView>
  </sheetViews>
  <sheetFormatPr defaultRowHeight="14.4" x14ac:dyDescent="0.3"/>
  <cols>
    <col min="3" max="3" width="20.77734375" bestFit="1" customWidth="1"/>
    <col min="7" max="7" width="14.77734375" customWidth="1"/>
    <col min="8" max="8" width="12" bestFit="1" customWidth="1"/>
    <col min="9" max="9" width="14.6640625" bestFit="1" customWidth="1"/>
    <col min="10" max="10" width="12" bestFit="1" customWidth="1"/>
    <col min="11" max="11" width="13.5546875" customWidth="1"/>
    <col min="18" max="18" width="18.109375" bestFit="1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105.37</v>
      </c>
      <c r="G3">
        <f>C3*(10/1440)^(1/3)</f>
        <v>20.103089956307432</v>
      </c>
      <c r="H3">
        <f>C3*(20/1440)^(1/3)</f>
        <v>25.32830620388194</v>
      </c>
      <c r="I3">
        <f>C3*(30/1440)^(1/3)</f>
        <v>28.993672851335571</v>
      </c>
      <c r="J3">
        <f>C3*(60/1440)^(1/3)</f>
        <v>36.529738739163193</v>
      </c>
      <c r="K3">
        <f>C3*(120/1440)^(1/3)</f>
        <v>46.024586784631907</v>
      </c>
      <c r="L3">
        <f>C3*(180/1440)^(1/3)</f>
        <v>52.685000000000016</v>
      </c>
      <c r="M3">
        <f>C3*(360/1440)^(1/3)</f>
        <v>66.378940513711399</v>
      </c>
      <c r="N3">
        <f>C3*(720/1440)^(1/3)</f>
        <v>83.632224422944603</v>
      </c>
      <c r="O3">
        <f>C3*(1440/1440)^(1/3)</f>
        <v>105.37</v>
      </c>
    </row>
    <row r="4" spans="1:15" x14ac:dyDescent="0.3">
      <c r="A4">
        <v>2</v>
      </c>
      <c r="B4">
        <v>1981</v>
      </c>
      <c r="C4">
        <v>86.59</v>
      </c>
      <c r="G4">
        <f t="shared" ref="G4:G44" si="0">C4*(10/1440)^(1/3)</f>
        <v>16.5201343771155</v>
      </c>
      <c r="H4">
        <f t="shared" ref="H4:H44" si="1">C4*(20/1440)^(1/3)</f>
        <v>20.814065048819753</v>
      </c>
      <c r="I4">
        <f t="shared" ref="I4:I44" si="2">C4*(30/1440)^(1/3)</f>
        <v>23.826156706815478</v>
      </c>
      <c r="J4">
        <f t="shared" ref="J4:J44" si="3">C4*(60/1440)^(1/3)</f>
        <v>30.019076373010734</v>
      </c>
      <c r="K4">
        <f t="shared" ref="K4:K44" si="4">C4*(120/1440)^(1/3)</f>
        <v>37.821666220758061</v>
      </c>
      <c r="L4">
        <f t="shared" ref="L4:L44" si="5">C4*(180/1440)^(1/3)</f>
        <v>43.295000000000009</v>
      </c>
      <c r="M4">
        <f t="shared" ref="M4:M44" si="6">C4*(360/1440)^(1/3)</f>
        <v>54.548281855198539</v>
      </c>
      <c r="N4">
        <f t="shared" ref="N4:N44" si="7">C4*(720/1440)^(1/3)</f>
        <v>68.726528544963202</v>
      </c>
      <c r="O4">
        <f t="shared" ref="O4:O44" si="8">C4*(1440/1440)^(1/3)</f>
        <v>86.59</v>
      </c>
    </row>
    <row r="5" spans="1:15" x14ac:dyDescent="0.3">
      <c r="A5">
        <v>3</v>
      </c>
      <c r="B5">
        <v>1982</v>
      </c>
      <c r="C5">
        <v>75.849999999999994</v>
      </c>
      <c r="G5">
        <f t="shared" si="0"/>
        <v>14.471095882945036</v>
      </c>
      <c r="H5">
        <f t="shared" si="1"/>
        <v>18.232438317969489</v>
      </c>
      <c r="I5">
        <f t="shared" si="2"/>
        <v>20.870931819054785</v>
      </c>
      <c r="J5">
        <f t="shared" si="3"/>
        <v>26.295726329747822</v>
      </c>
      <c r="K5">
        <f t="shared" si="4"/>
        <v>33.13053912512413</v>
      </c>
      <c r="L5">
        <f t="shared" si="5"/>
        <v>37.925000000000004</v>
      </c>
      <c r="M5">
        <f t="shared" si="6"/>
        <v>47.782505817263065</v>
      </c>
      <c r="N5">
        <f t="shared" si="7"/>
        <v>60.202184895893964</v>
      </c>
      <c r="O5">
        <f t="shared" si="8"/>
        <v>75.849999999999994</v>
      </c>
    </row>
    <row r="6" spans="1:15" x14ac:dyDescent="0.3">
      <c r="A6">
        <v>4</v>
      </c>
      <c r="B6">
        <v>1983</v>
      </c>
      <c r="C6">
        <v>78.19</v>
      </c>
      <c r="G6">
        <f t="shared" si="0"/>
        <v>14.917534437540835</v>
      </c>
      <c r="H6">
        <f t="shared" si="1"/>
        <v>18.794915650389378</v>
      </c>
      <c r="I6">
        <f t="shared" si="2"/>
        <v>21.514807632589239</v>
      </c>
      <c r="J6">
        <f t="shared" si="3"/>
        <v>27.106959020738067</v>
      </c>
      <c r="K6">
        <f t="shared" si="4"/>
        <v>34.152628268865598</v>
      </c>
      <c r="L6">
        <f t="shared" si="5"/>
        <v>39.095000000000006</v>
      </c>
      <c r="M6">
        <f t="shared" si="6"/>
        <v>49.256613445640063</v>
      </c>
      <c r="N6">
        <f t="shared" si="7"/>
        <v>62.059444126696761</v>
      </c>
      <c r="O6">
        <f t="shared" si="8"/>
        <v>78.19</v>
      </c>
    </row>
    <row r="7" spans="1:15" x14ac:dyDescent="0.3">
      <c r="A7">
        <v>5</v>
      </c>
      <c r="B7">
        <v>1984</v>
      </c>
      <c r="C7">
        <v>95.88</v>
      </c>
      <c r="G7">
        <f t="shared" si="0"/>
        <v>18.292533596002244</v>
      </c>
      <c r="H7">
        <f t="shared" si="1"/>
        <v>23.047148133512387</v>
      </c>
      <c r="I7">
        <f t="shared" si="2"/>
        <v>26.382398718668068</v>
      </c>
      <c r="J7">
        <f t="shared" si="3"/>
        <v>33.239739492369431</v>
      </c>
      <c r="K7">
        <f t="shared" si="4"/>
        <v>41.879447479458165</v>
      </c>
      <c r="L7">
        <f t="shared" si="5"/>
        <v>47.940000000000005</v>
      </c>
      <c r="M7">
        <f t="shared" si="6"/>
        <v>60.400615131960215</v>
      </c>
      <c r="N7">
        <f t="shared" si="7"/>
        <v>76.100006431355482</v>
      </c>
      <c r="O7">
        <f t="shared" si="8"/>
        <v>95.88</v>
      </c>
    </row>
    <row r="8" spans="1:15" x14ac:dyDescent="0.3">
      <c r="A8">
        <v>6</v>
      </c>
      <c r="B8">
        <v>1985</v>
      </c>
      <c r="C8">
        <v>55.02</v>
      </c>
      <c r="G8">
        <f t="shared" si="0"/>
        <v>10.497029604214054</v>
      </c>
      <c r="H8">
        <f t="shared" si="1"/>
        <v>13.225428559718937</v>
      </c>
      <c r="I8">
        <f t="shared" si="2"/>
        <v>15.139336436181864</v>
      </c>
      <c r="J8">
        <f t="shared" si="3"/>
        <v>19.074368657385964</v>
      </c>
      <c r="K8">
        <f t="shared" si="4"/>
        <v>24.032198584895582</v>
      </c>
      <c r="L8">
        <f t="shared" si="5"/>
        <v>27.510000000000009</v>
      </c>
      <c r="M8">
        <f t="shared" si="6"/>
        <v>34.660428082607964</v>
      </c>
      <c r="N8">
        <f t="shared" si="7"/>
        <v>43.669402939645174</v>
      </c>
      <c r="O8">
        <f t="shared" si="8"/>
        <v>55.02</v>
      </c>
    </row>
    <row r="9" spans="1:15" x14ac:dyDescent="0.3">
      <c r="A9">
        <v>7</v>
      </c>
      <c r="B9">
        <v>1986</v>
      </c>
      <c r="C9">
        <v>72.33</v>
      </c>
      <c r="G9">
        <f t="shared" si="0"/>
        <v>13.799530193980415</v>
      </c>
      <c r="H9">
        <f t="shared" si="1"/>
        <v>17.38631857005581</v>
      </c>
      <c r="I9">
        <f t="shared" si="2"/>
        <v>19.90236649271236</v>
      </c>
      <c r="J9">
        <f t="shared" si="3"/>
        <v>25.075410486890707</v>
      </c>
      <c r="K9">
        <f t="shared" si="4"/>
        <v>31.593037507188246</v>
      </c>
      <c r="L9">
        <f t="shared" si="5"/>
        <v>36.165000000000006</v>
      </c>
      <c r="M9">
        <f t="shared" si="6"/>
        <v>45.565044769448086</v>
      </c>
      <c r="N9">
        <f t="shared" si="7"/>
        <v>57.408359044429936</v>
      </c>
      <c r="O9">
        <f t="shared" si="8"/>
        <v>72.33</v>
      </c>
    </row>
    <row r="10" spans="1:15" x14ac:dyDescent="0.3">
      <c r="A10">
        <v>8</v>
      </c>
      <c r="B10">
        <v>1987</v>
      </c>
      <c r="C10">
        <v>93.3</v>
      </c>
      <c r="G10">
        <f t="shared" si="0"/>
        <v>17.80030647170431</v>
      </c>
      <c r="H10">
        <f t="shared" si="1"/>
        <v>22.426980818280203</v>
      </c>
      <c r="I10">
        <f t="shared" si="2"/>
        <v>25.672484360155721</v>
      </c>
      <c r="J10">
        <f t="shared" si="3"/>
        <v>32.345303448457109</v>
      </c>
      <c r="K10">
        <f t="shared" si="4"/>
        <v>40.752528679948341</v>
      </c>
      <c r="L10">
        <f t="shared" si="5"/>
        <v>46.650000000000006</v>
      </c>
      <c r="M10">
        <f t="shared" si="6"/>
        <v>58.775316977595836</v>
      </c>
      <c r="N10">
        <f t="shared" si="7"/>
        <v>74.05225907431651</v>
      </c>
      <c r="O10">
        <f t="shared" si="8"/>
        <v>93.3</v>
      </c>
    </row>
    <row r="11" spans="1:15" x14ac:dyDescent="0.3">
      <c r="A11">
        <v>9</v>
      </c>
      <c r="B11">
        <v>1988</v>
      </c>
      <c r="C11">
        <v>155.09</v>
      </c>
      <c r="G11">
        <f t="shared" si="0"/>
        <v>29.588955312932708</v>
      </c>
      <c r="H11">
        <f t="shared" si="1"/>
        <v>37.279747643162665</v>
      </c>
      <c r="I11">
        <f t="shared" si="2"/>
        <v>42.674658085922303</v>
      </c>
      <c r="J11">
        <f t="shared" si="3"/>
        <v>53.766700019519973</v>
      </c>
      <c r="K11">
        <f t="shared" si="4"/>
        <v>67.741797137976292</v>
      </c>
      <c r="L11">
        <f t="shared" si="5"/>
        <v>77.545000000000016</v>
      </c>
      <c r="M11">
        <f t="shared" si="6"/>
        <v>97.70057781409794</v>
      </c>
      <c r="N11">
        <f t="shared" si="7"/>
        <v>123.09501457487404</v>
      </c>
      <c r="O11">
        <f t="shared" si="8"/>
        <v>155.09</v>
      </c>
    </row>
    <row r="12" spans="1:15" x14ac:dyDescent="0.3">
      <c r="A12">
        <v>10</v>
      </c>
      <c r="B12">
        <v>1989</v>
      </c>
      <c r="C12">
        <v>101.99</v>
      </c>
      <c r="G12">
        <f t="shared" si="0"/>
        <v>19.458234266335719</v>
      </c>
      <c r="H12">
        <f t="shared" si="1"/>
        <v>24.515838945942097</v>
      </c>
      <c r="I12">
        <f t="shared" si="2"/>
        <v>28.063630009563582</v>
      </c>
      <c r="J12">
        <f t="shared" si="3"/>
        <v>35.357958185510618</v>
      </c>
      <c r="K12">
        <f t="shared" si="4"/>
        <v>44.548235799227555</v>
      </c>
      <c r="L12">
        <f t="shared" si="5"/>
        <v>50.995000000000012</v>
      </c>
      <c r="M12">
        <f t="shared" si="6"/>
        <v>64.249673939389055</v>
      </c>
      <c r="N12">
        <f t="shared" si="7"/>
        <v>80.949516645118337</v>
      </c>
      <c r="O12">
        <f t="shared" si="8"/>
        <v>101.99</v>
      </c>
    </row>
    <row r="13" spans="1:15" x14ac:dyDescent="0.3">
      <c r="A13">
        <v>11</v>
      </c>
      <c r="B13">
        <v>1990</v>
      </c>
      <c r="C13">
        <v>73.87</v>
      </c>
      <c r="G13">
        <f t="shared" si="0"/>
        <v>14.093340182902438</v>
      </c>
      <c r="H13">
        <f t="shared" si="1"/>
        <v>17.756495959768046</v>
      </c>
      <c r="I13">
        <f t="shared" si="2"/>
        <v>20.326113822987175</v>
      </c>
      <c r="J13">
        <f t="shared" si="3"/>
        <v>25.609298668140696</v>
      </c>
      <c r="K13">
        <f t="shared" si="4"/>
        <v>32.265694465035196</v>
      </c>
      <c r="L13">
        <f t="shared" si="5"/>
        <v>36.935000000000009</v>
      </c>
      <c r="M13">
        <f t="shared" si="6"/>
        <v>46.535183977867142</v>
      </c>
      <c r="N13">
        <f t="shared" si="7"/>
        <v>58.630657854445452</v>
      </c>
      <c r="O13">
        <f t="shared" si="8"/>
        <v>73.87</v>
      </c>
    </row>
    <row r="14" spans="1:15" x14ac:dyDescent="0.3">
      <c r="A14">
        <v>12</v>
      </c>
      <c r="B14">
        <v>1991</v>
      </c>
      <c r="C14">
        <v>50.55</v>
      </c>
      <c r="G14">
        <f t="shared" si="0"/>
        <v>9.644217493511821</v>
      </c>
      <c r="H14">
        <f t="shared" si="1"/>
        <v>12.150952629839916</v>
      </c>
      <c r="I14">
        <f t="shared" si="2"/>
        <v>13.909368535968614</v>
      </c>
      <c r="J14">
        <f t="shared" si="3"/>
        <v>17.524706209212294</v>
      </c>
      <c r="K14">
        <f t="shared" si="4"/>
        <v>22.07974624620995</v>
      </c>
      <c r="L14">
        <f t="shared" si="5"/>
        <v>25.275000000000006</v>
      </c>
      <c r="M14">
        <f t="shared" si="6"/>
        <v>31.844504536092916</v>
      </c>
      <c r="N14">
        <f t="shared" si="7"/>
        <v>40.121561588496242</v>
      </c>
      <c r="O14">
        <f t="shared" si="8"/>
        <v>50.55</v>
      </c>
    </row>
    <row r="15" spans="1:15" x14ac:dyDescent="0.3">
      <c r="A15">
        <v>13</v>
      </c>
      <c r="B15">
        <v>1992</v>
      </c>
      <c r="C15">
        <v>81.91</v>
      </c>
      <c r="G15">
        <f t="shared" si="0"/>
        <v>15.627257267923902</v>
      </c>
      <c r="H15">
        <f t="shared" si="1"/>
        <v>19.689110383979973</v>
      </c>
      <c r="I15">
        <f t="shared" si="2"/>
        <v>22.538405079746571</v>
      </c>
      <c r="J15">
        <f t="shared" si="3"/>
        <v>28.396610991030247</v>
      </c>
      <c r="K15">
        <f t="shared" si="4"/>
        <v>35.777487933275118</v>
      </c>
      <c r="L15">
        <f t="shared" si="5"/>
        <v>40.955000000000005</v>
      </c>
      <c r="M15">
        <f t="shared" si="6"/>
        <v>51.600066598444528</v>
      </c>
      <c r="N15">
        <f t="shared" si="7"/>
        <v>65.012010083357609</v>
      </c>
      <c r="O15">
        <f t="shared" si="8"/>
        <v>81.91</v>
      </c>
    </row>
    <row r="16" spans="1:15" x14ac:dyDescent="0.3">
      <c r="A16">
        <v>14</v>
      </c>
      <c r="B16">
        <v>1993</v>
      </c>
      <c r="C16">
        <v>61.56</v>
      </c>
      <c r="G16">
        <f t="shared" si="0"/>
        <v>11.744768128597185</v>
      </c>
      <c r="H16">
        <f t="shared" si="1"/>
        <v>14.797480591354011</v>
      </c>
      <c r="I16">
        <f t="shared" si="2"/>
        <v>16.938886786829435</v>
      </c>
      <c r="J16">
        <f t="shared" si="3"/>
        <v>21.341660024512539</v>
      </c>
      <c r="K16">
        <f t="shared" si="4"/>
        <v>26.888806704583278</v>
      </c>
      <c r="L16">
        <f t="shared" si="5"/>
        <v>30.780000000000008</v>
      </c>
      <c r="M16">
        <f t="shared" si="6"/>
        <v>38.780369915764197</v>
      </c>
      <c r="N16">
        <f t="shared" si="7"/>
        <v>48.860204379581184</v>
      </c>
      <c r="O16">
        <f t="shared" si="8"/>
        <v>61.56</v>
      </c>
    </row>
    <row r="17" spans="1:21" x14ac:dyDescent="0.3">
      <c r="A17">
        <v>15</v>
      </c>
      <c r="B17">
        <v>1994</v>
      </c>
      <c r="C17">
        <v>74.959999999999994</v>
      </c>
      <c r="G17">
        <f t="shared" si="0"/>
        <v>14.301296603632958</v>
      </c>
      <c r="H17">
        <f t="shared" si="1"/>
        <v>18.018504631707223</v>
      </c>
      <c r="I17">
        <f t="shared" si="2"/>
        <v>20.626038881428432</v>
      </c>
      <c r="J17">
        <f t="shared" si="3"/>
        <v>25.987180562661788</v>
      </c>
      <c r="K17">
        <f t="shared" si="4"/>
        <v>32.741795818316476</v>
      </c>
      <c r="L17">
        <f t="shared" si="5"/>
        <v>37.480000000000004</v>
      </c>
      <c r="M17">
        <f t="shared" si="6"/>
        <v>47.221840950059843</v>
      </c>
      <c r="N17">
        <f t="shared" si="7"/>
        <v>59.495791427768118</v>
      </c>
      <c r="O17">
        <f t="shared" si="8"/>
        <v>74.959999999999994</v>
      </c>
    </row>
    <row r="18" spans="1:21" x14ac:dyDescent="0.3">
      <c r="A18">
        <v>16</v>
      </c>
      <c r="B18">
        <v>1995</v>
      </c>
      <c r="C18">
        <v>111.78</v>
      </c>
      <c r="G18">
        <f t="shared" si="0"/>
        <v>21.326026338768575</v>
      </c>
      <c r="H18">
        <f t="shared" si="1"/>
        <v>26.869109494827022</v>
      </c>
      <c r="I18">
        <f t="shared" si="2"/>
        <v>30.75745232345345</v>
      </c>
      <c r="J18">
        <f t="shared" si="3"/>
        <v>38.751961623456978</v>
      </c>
      <c r="K18">
        <f t="shared" si="4"/>
        <v>48.824412174111743</v>
      </c>
      <c r="L18">
        <f t="shared" si="5"/>
        <v>55.890000000000015</v>
      </c>
      <c r="M18">
        <f t="shared" si="6"/>
        <v>70.416987478624463</v>
      </c>
      <c r="N18">
        <f t="shared" si="7"/>
        <v>88.719844794502677</v>
      </c>
      <c r="O18">
        <f t="shared" si="8"/>
        <v>111.78</v>
      </c>
    </row>
    <row r="19" spans="1:21" x14ac:dyDescent="0.3">
      <c r="A19">
        <v>17</v>
      </c>
      <c r="B19">
        <v>1996</v>
      </c>
      <c r="C19">
        <v>71.19</v>
      </c>
      <c r="G19">
        <f t="shared" si="0"/>
        <v>13.582034487895282</v>
      </c>
      <c r="H19">
        <f t="shared" si="1"/>
        <v>17.112291151697402</v>
      </c>
      <c r="I19">
        <f t="shared" si="2"/>
        <v>19.588683404067371</v>
      </c>
      <c r="J19">
        <f t="shared" si="3"/>
        <v>24.680194560510845</v>
      </c>
      <c r="K19">
        <f t="shared" si="4"/>
        <v>31.095096642288556</v>
      </c>
      <c r="L19">
        <f t="shared" si="5"/>
        <v>35.595000000000006</v>
      </c>
      <c r="M19">
        <f t="shared" si="6"/>
        <v>44.846889771008009</v>
      </c>
      <c r="N19">
        <f t="shared" si="7"/>
        <v>56.50354044480806</v>
      </c>
      <c r="O19">
        <f t="shared" si="8"/>
        <v>71.19</v>
      </c>
    </row>
    <row r="20" spans="1:21" x14ac:dyDescent="0.3">
      <c r="A20">
        <v>18</v>
      </c>
      <c r="B20">
        <v>1997</v>
      </c>
      <c r="C20">
        <v>111.37</v>
      </c>
      <c r="G20">
        <f t="shared" si="0"/>
        <v>21.247804198860763</v>
      </c>
      <c r="H20">
        <f t="shared" si="1"/>
        <v>26.770555774189351</v>
      </c>
      <c r="I20">
        <f t="shared" si="2"/>
        <v>30.644636475782882</v>
      </c>
      <c r="J20">
        <f t="shared" si="3"/>
        <v>38.609822562215101</v>
      </c>
      <c r="K20">
        <f t="shared" si="4"/>
        <v>48.645328178840799</v>
      </c>
      <c r="L20">
        <f t="shared" si="5"/>
        <v>55.685000000000016</v>
      </c>
      <c r="M20">
        <f t="shared" si="6"/>
        <v>70.158703663396011</v>
      </c>
      <c r="N20">
        <f t="shared" si="7"/>
        <v>88.394427578849204</v>
      </c>
      <c r="O20">
        <f t="shared" si="8"/>
        <v>111.37</v>
      </c>
    </row>
    <row r="21" spans="1:21" x14ac:dyDescent="0.3">
      <c r="A21">
        <v>19</v>
      </c>
      <c r="B21">
        <v>1998</v>
      </c>
      <c r="C21">
        <v>81.540000000000006</v>
      </c>
      <c r="G21">
        <f t="shared" si="0"/>
        <v>15.556666556299781</v>
      </c>
      <c r="H21">
        <f t="shared" si="1"/>
        <v>19.600171660477685</v>
      </c>
      <c r="I21">
        <f t="shared" si="2"/>
        <v>22.436595656238989</v>
      </c>
      <c r="J21">
        <f t="shared" si="3"/>
        <v>28.268339155275381</v>
      </c>
      <c r="K21">
        <f t="shared" si="4"/>
        <v>35.615875547298906</v>
      </c>
      <c r="L21">
        <f t="shared" si="5"/>
        <v>40.77000000000001</v>
      </c>
      <c r="M21">
        <f t="shared" si="6"/>
        <v>51.366981204213985</v>
      </c>
      <c r="N21">
        <f t="shared" si="7"/>
        <v>64.718340888743498</v>
      </c>
      <c r="O21">
        <f t="shared" si="8"/>
        <v>81.540000000000006</v>
      </c>
    </row>
    <row r="22" spans="1:21" x14ac:dyDescent="0.3">
      <c r="A22">
        <v>20</v>
      </c>
      <c r="B22">
        <v>1999</v>
      </c>
      <c r="C22">
        <v>235.4</v>
      </c>
      <c r="G22">
        <f t="shared" si="0"/>
        <v>44.910955449509053</v>
      </c>
      <c r="H22">
        <f t="shared" si="1"/>
        <v>56.584258141727332</v>
      </c>
      <c r="I22">
        <f t="shared" si="2"/>
        <v>64.772806199149599</v>
      </c>
      <c r="J22">
        <f t="shared" si="3"/>
        <v>81.608621991069711</v>
      </c>
      <c r="K22">
        <f t="shared" si="4"/>
        <v>102.82042069946237</v>
      </c>
      <c r="L22">
        <f t="shared" si="5"/>
        <v>117.70000000000003</v>
      </c>
      <c r="M22">
        <f t="shared" si="6"/>
        <v>148.29270757262657</v>
      </c>
      <c r="N22">
        <f t="shared" si="7"/>
        <v>186.83710381665711</v>
      </c>
      <c r="O22">
        <f t="shared" si="8"/>
        <v>235.4</v>
      </c>
    </row>
    <row r="23" spans="1:21" x14ac:dyDescent="0.3">
      <c r="A23">
        <v>21</v>
      </c>
      <c r="B23">
        <v>2000</v>
      </c>
      <c r="C23">
        <v>349.13</v>
      </c>
      <c r="G23">
        <f t="shared" si="0"/>
        <v>66.609013917107461</v>
      </c>
      <c r="H23">
        <f t="shared" si="1"/>
        <v>83.922098746904254</v>
      </c>
      <c r="I23">
        <f t="shared" si="2"/>
        <v>96.066821700548417</v>
      </c>
      <c r="J23">
        <f t="shared" si="3"/>
        <v>121.03661085701856</v>
      </c>
      <c r="K23">
        <f t="shared" si="4"/>
        <v>152.49657382669199</v>
      </c>
      <c r="L23">
        <f t="shared" si="5"/>
        <v>174.56500000000003</v>
      </c>
      <c r="M23">
        <f t="shared" si="6"/>
        <v>219.93811807489854</v>
      </c>
      <c r="N23">
        <f t="shared" si="7"/>
        <v>277.10466463682877</v>
      </c>
      <c r="O23">
        <f t="shared" si="8"/>
        <v>349.13</v>
      </c>
    </row>
    <row r="24" spans="1:21" x14ac:dyDescent="0.3">
      <c r="A24">
        <v>22</v>
      </c>
      <c r="B24">
        <v>2001</v>
      </c>
      <c r="C24">
        <v>61.99</v>
      </c>
      <c r="G24">
        <f t="shared" si="0"/>
        <v>11.826805982646841</v>
      </c>
      <c r="H24">
        <f t="shared" si="1"/>
        <v>14.900841810559376</v>
      </c>
      <c r="I24">
        <f t="shared" si="2"/>
        <v>17.057205846581493</v>
      </c>
      <c r="J24">
        <f t="shared" si="3"/>
        <v>21.490732698497926</v>
      </c>
      <c r="K24">
        <f t="shared" si="4"/>
        <v>27.076626504501583</v>
      </c>
      <c r="L24">
        <f t="shared" si="5"/>
        <v>30.995000000000008</v>
      </c>
      <c r="M24">
        <f t="shared" si="6"/>
        <v>39.051252941491597</v>
      </c>
      <c r="N24">
        <f t="shared" si="7"/>
        <v>49.201495605754346</v>
      </c>
      <c r="O24">
        <f t="shared" si="8"/>
        <v>61.99</v>
      </c>
    </row>
    <row r="25" spans="1:21" x14ac:dyDescent="0.3">
      <c r="A25">
        <v>23</v>
      </c>
      <c r="B25">
        <v>2002</v>
      </c>
      <c r="C25">
        <v>114.87</v>
      </c>
      <c r="G25">
        <f t="shared" si="0"/>
        <v>21.915554173683539</v>
      </c>
      <c r="H25">
        <f t="shared" si="1"/>
        <v>27.611868023535337</v>
      </c>
      <c r="I25">
        <f t="shared" si="2"/>
        <v>31.607698590043817</v>
      </c>
      <c r="J25">
        <f t="shared" si="3"/>
        <v>39.82320479232871</v>
      </c>
      <c r="K25">
        <f t="shared" si="4"/>
        <v>50.174093992129322</v>
      </c>
      <c r="L25">
        <f t="shared" si="5"/>
        <v>57.435000000000016</v>
      </c>
      <c r="M25">
        <f t="shared" si="6"/>
        <v>72.363565500712042</v>
      </c>
      <c r="N25">
        <f t="shared" si="7"/>
        <v>91.172379419793543</v>
      </c>
      <c r="O25">
        <f t="shared" si="8"/>
        <v>114.87</v>
      </c>
    </row>
    <row r="26" spans="1:21" x14ac:dyDescent="0.3">
      <c r="A26">
        <v>24</v>
      </c>
      <c r="B26">
        <v>2003</v>
      </c>
      <c r="C26">
        <v>56.66</v>
      </c>
      <c r="G26">
        <f t="shared" si="0"/>
        <v>10.809918163845296</v>
      </c>
      <c r="H26">
        <f t="shared" si="1"/>
        <v>13.619643442269627</v>
      </c>
      <c r="I26">
        <f t="shared" si="2"/>
        <v>15.590599826864128</v>
      </c>
      <c r="J26">
        <f t="shared" si="3"/>
        <v>19.642924902353482</v>
      </c>
      <c r="K26">
        <f t="shared" si="4"/>
        <v>24.748534565979345</v>
      </c>
      <c r="L26">
        <f t="shared" si="5"/>
        <v>28.330000000000005</v>
      </c>
      <c r="M26">
        <f t="shared" si="6"/>
        <v>35.693563343521753</v>
      </c>
      <c r="N26">
        <f t="shared" si="7"/>
        <v>44.97107180225909</v>
      </c>
      <c r="O26">
        <f t="shared" si="8"/>
        <v>56.66</v>
      </c>
    </row>
    <row r="27" spans="1:21" x14ac:dyDescent="0.3">
      <c r="A27">
        <v>25</v>
      </c>
      <c r="B27">
        <v>2004</v>
      </c>
      <c r="C27">
        <v>182.38</v>
      </c>
      <c r="G27">
        <f t="shared" si="0"/>
        <v>34.795497259479447</v>
      </c>
      <c r="H27">
        <f t="shared" si="1"/>
        <v>43.839579438777527</v>
      </c>
      <c r="I27">
        <f t="shared" si="2"/>
        <v>50.183790971116835</v>
      </c>
      <c r="J27">
        <f t="shared" si="3"/>
        <v>63.227614608034386</v>
      </c>
      <c r="K27">
        <f t="shared" si="4"/>
        <v>79.661802579303085</v>
      </c>
      <c r="L27">
        <f t="shared" si="5"/>
        <v>91.190000000000012</v>
      </c>
      <c r="M27">
        <f t="shared" si="6"/>
        <v>114.89220053991349</v>
      </c>
      <c r="N27">
        <f t="shared" si="7"/>
        <v>144.75510192898011</v>
      </c>
      <c r="O27">
        <f t="shared" si="8"/>
        <v>182.38</v>
      </c>
    </row>
    <row r="28" spans="1:21" x14ac:dyDescent="0.3">
      <c r="A28">
        <v>26</v>
      </c>
      <c r="B28">
        <v>2005</v>
      </c>
      <c r="C28">
        <v>48.34</v>
      </c>
      <c r="G28">
        <f t="shared" si="0"/>
        <v>9.2225810808380118</v>
      </c>
      <c r="H28">
        <f t="shared" si="1"/>
        <v>11.619724038110022</v>
      </c>
      <c r="I28">
        <f t="shared" si="2"/>
        <v>13.301263600963855</v>
      </c>
      <c r="J28">
        <f t="shared" si="3"/>
        <v>16.758542001054842</v>
      </c>
      <c r="K28">
        <f t="shared" si="4"/>
        <v>21.114439832676343</v>
      </c>
      <c r="L28">
        <f t="shared" si="5"/>
        <v>24.170000000000009</v>
      </c>
      <c r="M28">
        <f t="shared" si="6"/>
        <v>30.452291775959086</v>
      </c>
      <c r="N28">
        <f t="shared" si="7"/>
        <v>38.367483426071388</v>
      </c>
      <c r="O28">
        <f t="shared" si="8"/>
        <v>48.34</v>
      </c>
    </row>
    <row r="29" spans="1:21" x14ac:dyDescent="0.3">
      <c r="A29">
        <v>27</v>
      </c>
      <c r="B29">
        <v>2006</v>
      </c>
      <c r="C29">
        <v>114.24</v>
      </c>
      <c r="G29">
        <f t="shared" si="0"/>
        <v>21.795359178215438</v>
      </c>
      <c r="H29">
        <f t="shared" si="1"/>
        <v>27.460431818653056</v>
      </c>
      <c r="I29">
        <f t="shared" si="2"/>
        <v>31.434347409476846</v>
      </c>
      <c r="J29">
        <f t="shared" si="3"/>
        <v>39.604795990908258</v>
      </c>
      <c r="K29">
        <f t="shared" si="4"/>
        <v>49.898916145737388</v>
      </c>
      <c r="L29">
        <f t="shared" si="5"/>
        <v>57.120000000000012</v>
      </c>
      <c r="M29">
        <f t="shared" si="6"/>
        <v>71.966690369995149</v>
      </c>
      <c r="N29">
        <f t="shared" si="7"/>
        <v>90.672348088423561</v>
      </c>
      <c r="O29">
        <f t="shared" si="8"/>
        <v>114.24</v>
      </c>
    </row>
    <row r="30" spans="1:21" x14ac:dyDescent="0.3">
      <c r="A30">
        <v>28</v>
      </c>
      <c r="B30">
        <v>2007</v>
      </c>
      <c r="C30">
        <v>159.69</v>
      </c>
      <c r="G30">
        <f t="shared" si="0"/>
        <v>30.466569565556927</v>
      </c>
      <c r="H30">
        <f t="shared" si="1"/>
        <v>38.385472313731675</v>
      </c>
      <c r="I30">
        <f t="shared" si="2"/>
        <v>43.940396864665246</v>
      </c>
      <c r="J30">
        <f t="shared" si="3"/>
        <v>55.361430950526433</v>
      </c>
      <c r="K30">
        <f t="shared" si="4"/>
        <v>69.75103220686978</v>
      </c>
      <c r="L30">
        <f t="shared" si="5"/>
        <v>79.845000000000013</v>
      </c>
      <c r="M30">
        <f t="shared" si="6"/>
        <v>100.59839622885615</v>
      </c>
      <c r="N30">
        <f t="shared" si="7"/>
        <v>126.7460369944009</v>
      </c>
      <c r="O30">
        <f t="shared" si="8"/>
        <v>159.69</v>
      </c>
      <c r="R30" s="5" t="s">
        <v>15</v>
      </c>
      <c r="T30" s="6" t="s">
        <v>18</v>
      </c>
      <c r="U30" s="6">
        <v>0.54479999999999995</v>
      </c>
    </row>
    <row r="31" spans="1:21" x14ac:dyDescent="0.3">
      <c r="A31">
        <v>29</v>
      </c>
      <c r="B31">
        <v>2008</v>
      </c>
      <c r="C31">
        <v>108.24</v>
      </c>
      <c r="G31">
        <f t="shared" si="0"/>
        <v>20.650644935662108</v>
      </c>
      <c r="H31">
        <f t="shared" si="1"/>
        <v>26.018182248345649</v>
      </c>
      <c r="I31">
        <f t="shared" si="2"/>
        <v>29.783383785029532</v>
      </c>
      <c r="J31">
        <f t="shared" si="3"/>
        <v>37.52471216785635</v>
      </c>
      <c r="K31">
        <f t="shared" si="4"/>
        <v>47.278174751528489</v>
      </c>
      <c r="L31">
        <f t="shared" si="5"/>
        <v>54.120000000000012</v>
      </c>
      <c r="M31">
        <f t="shared" si="6"/>
        <v>68.186927220310537</v>
      </c>
      <c r="N31">
        <f t="shared" si="7"/>
        <v>85.910144932518961</v>
      </c>
      <c r="O31">
        <f t="shared" si="8"/>
        <v>108.24</v>
      </c>
      <c r="R31" s="5" t="s">
        <v>16</v>
      </c>
      <c r="T31" s="6" t="s">
        <v>19</v>
      </c>
      <c r="U31" s="6">
        <v>1.1457999999999999</v>
      </c>
    </row>
    <row r="32" spans="1:21" x14ac:dyDescent="0.3">
      <c r="A32">
        <v>30</v>
      </c>
      <c r="B32">
        <v>2009</v>
      </c>
      <c r="C32">
        <v>108.16</v>
      </c>
      <c r="G32">
        <f t="shared" si="0"/>
        <v>20.635382079094729</v>
      </c>
      <c r="H32">
        <f t="shared" si="1"/>
        <v>25.998952254074883</v>
      </c>
      <c r="I32">
        <f t="shared" si="2"/>
        <v>29.761370936703567</v>
      </c>
      <c r="J32">
        <f t="shared" si="3"/>
        <v>37.496977716882327</v>
      </c>
      <c r="K32">
        <f t="shared" si="4"/>
        <v>47.243231532939035</v>
      </c>
      <c r="L32">
        <f t="shared" si="5"/>
        <v>54.080000000000013</v>
      </c>
      <c r="M32">
        <f t="shared" si="6"/>
        <v>68.136530378314745</v>
      </c>
      <c r="N32">
        <f t="shared" si="7"/>
        <v>85.846648890440235</v>
      </c>
      <c r="O32">
        <f t="shared" si="8"/>
        <v>108.16</v>
      </c>
    </row>
    <row r="33" spans="1:25" x14ac:dyDescent="0.3">
      <c r="A33">
        <v>31</v>
      </c>
      <c r="B33">
        <v>2010</v>
      </c>
      <c r="C33">
        <v>58.2</v>
      </c>
      <c r="G33">
        <f t="shared" si="0"/>
        <v>11.103728152767319</v>
      </c>
      <c r="H33">
        <f t="shared" si="1"/>
        <v>13.989820831981863</v>
      </c>
      <c r="I33">
        <f t="shared" si="2"/>
        <v>16.014347157138939</v>
      </c>
      <c r="J33">
        <f t="shared" si="3"/>
        <v>20.176813083603474</v>
      </c>
      <c r="K33">
        <f t="shared" si="4"/>
        <v>25.421191523826295</v>
      </c>
      <c r="L33">
        <f t="shared" si="5"/>
        <v>29.100000000000009</v>
      </c>
      <c r="M33">
        <f t="shared" si="6"/>
        <v>36.663702551940808</v>
      </c>
      <c r="N33">
        <f t="shared" si="7"/>
        <v>46.193370612274613</v>
      </c>
      <c r="O33">
        <f t="shared" si="8"/>
        <v>58.2</v>
      </c>
      <c r="R33" t="s">
        <v>1</v>
      </c>
      <c r="S33">
        <v>2</v>
      </c>
      <c r="T33">
        <v>10</v>
      </c>
      <c r="U33">
        <v>25</v>
      </c>
      <c r="V33">
        <v>50</v>
      </c>
      <c r="W33">
        <v>75</v>
      </c>
      <c r="X33">
        <v>100</v>
      </c>
      <c r="Y33">
        <v>200</v>
      </c>
    </row>
    <row r="34" spans="1:25" x14ac:dyDescent="0.3">
      <c r="A34">
        <v>32</v>
      </c>
      <c r="B34">
        <v>2011</v>
      </c>
      <c r="C34">
        <v>37.69</v>
      </c>
      <c r="G34">
        <f t="shared" si="0"/>
        <v>7.1907133003058457</v>
      </c>
      <c r="H34">
        <f t="shared" si="1"/>
        <v>9.0597310508143707</v>
      </c>
      <c r="I34">
        <f t="shared" si="2"/>
        <v>10.370803167569873</v>
      </c>
      <c r="J34">
        <f t="shared" si="3"/>
        <v>13.066393215137712</v>
      </c>
      <c r="K34">
        <f t="shared" si="4"/>
        <v>16.462623857955549</v>
      </c>
      <c r="L34">
        <f t="shared" si="5"/>
        <v>18.845000000000002</v>
      </c>
      <c r="M34">
        <f t="shared" si="6"/>
        <v>23.743212185268884</v>
      </c>
      <c r="N34">
        <f t="shared" si="7"/>
        <v>29.91457282434072</v>
      </c>
      <c r="O34">
        <f t="shared" si="8"/>
        <v>37.69</v>
      </c>
      <c r="R34" s="7" t="s">
        <v>17</v>
      </c>
      <c r="S34">
        <f>(S36-U30)/U31</f>
        <v>-0.15560052314394829</v>
      </c>
      <c r="T34">
        <f>(T36-U30)/U31</f>
        <v>1.4885384249541282</v>
      </c>
      <c r="U34">
        <f>(U36-U30)/U31</f>
        <v>2.3160536406400594</v>
      </c>
      <c r="V34">
        <f>(V36-U30)/U31</f>
        <v>2.929951700066181</v>
      </c>
      <c r="W34">
        <f>(W36-U30)/U31</f>
        <v>3.2867726573169405</v>
      </c>
      <c r="X34">
        <f>(X36-U30)/U31</f>
        <v>3.5393168325855915</v>
      </c>
      <c r="Y34">
        <f>(Y36-U30)/U31</f>
        <v>4.1464584940958638</v>
      </c>
    </row>
    <row r="35" spans="1:25" x14ac:dyDescent="0.3">
      <c r="A35">
        <v>33</v>
      </c>
      <c r="B35">
        <v>2012</v>
      </c>
      <c r="C35">
        <v>66.78</v>
      </c>
      <c r="G35">
        <f t="shared" si="0"/>
        <v>12.740669519618583</v>
      </c>
      <c r="H35">
        <f t="shared" si="1"/>
        <v>16.052237717521457</v>
      </c>
      <c r="I35">
        <f t="shared" si="2"/>
        <v>18.3752251400986</v>
      </c>
      <c r="J35">
        <f t="shared" si="3"/>
        <v>23.151332950567696</v>
      </c>
      <c r="K35">
        <f t="shared" si="4"/>
        <v>29.168851717545017</v>
      </c>
      <c r="L35">
        <f t="shared" si="5"/>
        <v>33.390000000000008</v>
      </c>
      <c r="M35">
        <f t="shared" si="6"/>
        <v>42.068763855989815</v>
      </c>
      <c r="N35">
        <f t="shared" si="7"/>
        <v>53.003321125218186</v>
      </c>
      <c r="O35">
        <f t="shared" si="8"/>
        <v>66.78</v>
      </c>
      <c r="R35" s="3" t="s">
        <v>20</v>
      </c>
      <c r="S35">
        <f>LN(LN(2/(2-1)))</f>
        <v>-0.36651292058166435</v>
      </c>
      <c r="T35">
        <f>LN(LN(10/(10-1)))</f>
        <v>-2.2503673273124449</v>
      </c>
      <c r="U35">
        <f>LN(LN(25/(25-1)))</f>
        <v>-3.198534261445384</v>
      </c>
      <c r="V35">
        <f>LN(LN(50/(50-1)))</f>
        <v>-3.9019386579358333</v>
      </c>
      <c r="W35">
        <f>LN(LN(75/(75-1)))</f>
        <v>-4.3107841107537466</v>
      </c>
      <c r="X35">
        <f>LN(LN(100/(100-1)))</f>
        <v>-4.6001492267765736</v>
      </c>
      <c r="Y35">
        <f>LN(LN(200/(200-1)))</f>
        <v>-5.295812142535044</v>
      </c>
    </row>
    <row r="36" spans="1:25" x14ac:dyDescent="0.3">
      <c r="A36">
        <v>34</v>
      </c>
      <c r="B36">
        <v>2013</v>
      </c>
      <c r="C36">
        <v>66.03</v>
      </c>
      <c r="G36">
        <f t="shared" si="0"/>
        <v>12.597580239299418</v>
      </c>
      <c r="H36">
        <f t="shared" si="1"/>
        <v>15.871956521233031</v>
      </c>
      <c r="I36">
        <f t="shared" si="2"/>
        <v>18.168854687042685</v>
      </c>
      <c r="J36">
        <f t="shared" si="3"/>
        <v>22.891322472686209</v>
      </c>
      <c r="K36">
        <f t="shared" si="4"/>
        <v>28.841259043268906</v>
      </c>
      <c r="L36">
        <f t="shared" si="5"/>
        <v>33.015000000000008</v>
      </c>
      <c r="M36">
        <f t="shared" si="6"/>
        <v>41.596293462279242</v>
      </c>
      <c r="N36">
        <f t="shared" si="7"/>
        <v>52.408045730730109</v>
      </c>
      <c r="O36">
        <f t="shared" si="8"/>
        <v>66.03</v>
      </c>
      <c r="S36">
        <v>0.36651292058166401</v>
      </c>
      <c r="T36">
        <v>2.25036732731244</v>
      </c>
      <c r="U36">
        <v>3.19853426144538</v>
      </c>
      <c r="V36">
        <v>3.9019386579358302</v>
      </c>
      <c r="W36">
        <v>4.3107841107537501</v>
      </c>
      <c r="X36">
        <v>4.60014922677657</v>
      </c>
      <c r="Y36">
        <v>5.2958121425350404</v>
      </c>
    </row>
    <row r="37" spans="1:25" x14ac:dyDescent="0.3">
      <c r="A37">
        <v>35</v>
      </c>
      <c r="B37">
        <v>2014</v>
      </c>
      <c r="C37">
        <v>63.42</v>
      </c>
      <c r="G37">
        <f t="shared" si="0"/>
        <v>12.099629543788717</v>
      </c>
      <c r="H37">
        <f t="shared" si="1"/>
        <v>15.244577958149309</v>
      </c>
      <c r="I37">
        <f t="shared" si="2"/>
        <v>17.450685510408103</v>
      </c>
      <c r="J37">
        <f t="shared" si="3"/>
        <v>21.986486009658631</v>
      </c>
      <c r="K37">
        <f t="shared" si="4"/>
        <v>27.701236536788034</v>
      </c>
      <c r="L37">
        <f t="shared" si="5"/>
        <v>31.710000000000008</v>
      </c>
      <c r="M37">
        <f t="shared" si="6"/>
        <v>39.952096492166433</v>
      </c>
      <c r="N37">
        <f t="shared" si="7"/>
        <v>50.336487357911608</v>
      </c>
      <c r="O37">
        <f t="shared" si="8"/>
        <v>63.42</v>
      </c>
    </row>
    <row r="38" spans="1:25" x14ac:dyDescent="0.3">
      <c r="A38">
        <v>36</v>
      </c>
      <c r="B38">
        <v>2015</v>
      </c>
      <c r="C38">
        <v>138.06</v>
      </c>
      <c r="G38">
        <f t="shared" si="0"/>
        <v>26.339874721152167</v>
      </c>
      <c r="H38">
        <f t="shared" si="1"/>
        <v>33.186162612773472</v>
      </c>
      <c r="I38">
        <f t="shared" si="2"/>
        <v>37.988672998532678</v>
      </c>
      <c r="J38">
        <f t="shared" si="3"/>
        <v>47.862728768424319</v>
      </c>
      <c r="K38">
        <f t="shared" si="4"/>
        <v>60.303259480746711</v>
      </c>
      <c r="L38">
        <f t="shared" si="5"/>
        <v>69.030000000000015</v>
      </c>
      <c r="M38">
        <f t="shared" si="6"/>
        <v>86.972350074243096</v>
      </c>
      <c r="N38">
        <f t="shared" si="7"/>
        <v>109.57829461736482</v>
      </c>
      <c r="O38">
        <f t="shared" si="8"/>
        <v>138.06</v>
      </c>
    </row>
    <row r="39" spans="1:25" x14ac:dyDescent="0.3">
      <c r="A39">
        <v>37</v>
      </c>
      <c r="B39">
        <v>2016</v>
      </c>
      <c r="C39">
        <v>103.31</v>
      </c>
      <c r="G39">
        <f t="shared" si="0"/>
        <v>19.710071399697455</v>
      </c>
      <c r="H39">
        <f t="shared" si="1"/>
        <v>24.83313385140973</v>
      </c>
      <c r="I39">
        <f t="shared" si="2"/>
        <v>28.426842006941992</v>
      </c>
      <c r="J39">
        <f t="shared" si="3"/>
        <v>35.815576626582043</v>
      </c>
      <c r="K39">
        <f t="shared" si="4"/>
        <v>45.124798905953519</v>
      </c>
      <c r="L39">
        <f t="shared" si="5"/>
        <v>51.655000000000015</v>
      </c>
      <c r="M39">
        <f t="shared" si="6"/>
        <v>65.08122183231967</v>
      </c>
      <c r="N39">
        <f t="shared" si="7"/>
        <v>81.997201339417344</v>
      </c>
      <c r="O39">
        <f t="shared" si="8"/>
        <v>103.31</v>
      </c>
    </row>
    <row r="40" spans="1:25" x14ac:dyDescent="0.3">
      <c r="A40">
        <v>38</v>
      </c>
      <c r="B40">
        <v>2017</v>
      </c>
      <c r="C40">
        <v>75.17</v>
      </c>
      <c r="G40">
        <f t="shared" si="0"/>
        <v>14.341361602122326</v>
      </c>
      <c r="H40">
        <f t="shared" si="1"/>
        <v>18.068983366667982</v>
      </c>
      <c r="I40">
        <f t="shared" si="2"/>
        <v>20.683822608284093</v>
      </c>
      <c r="J40">
        <f t="shared" si="3"/>
        <v>26.059983496468607</v>
      </c>
      <c r="K40">
        <f t="shared" si="4"/>
        <v>32.833521767113794</v>
      </c>
      <c r="L40">
        <f t="shared" si="5"/>
        <v>37.585000000000008</v>
      </c>
      <c r="M40">
        <f t="shared" si="6"/>
        <v>47.354132660298809</v>
      </c>
      <c r="N40">
        <f t="shared" si="7"/>
        <v>59.662468538224786</v>
      </c>
      <c r="O40">
        <f t="shared" si="8"/>
        <v>75.17</v>
      </c>
    </row>
    <row r="41" spans="1:25" x14ac:dyDescent="0.3">
      <c r="A41">
        <v>39</v>
      </c>
      <c r="B41">
        <v>2018</v>
      </c>
      <c r="C41">
        <v>31.02</v>
      </c>
      <c r="G41">
        <f t="shared" si="0"/>
        <v>5.9181726340007259</v>
      </c>
      <c r="H41">
        <f t="shared" si="1"/>
        <v>7.456430278489302</v>
      </c>
      <c r="I41">
        <f t="shared" si="2"/>
        <v>8.5354819383926106</v>
      </c>
      <c r="J41">
        <f t="shared" si="3"/>
        <v>10.754033365178346</v>
      </c>
      <c r="K41">
        <f t="shared" si="4"/>
        <v>13.549233008059995</v>
      </c>
      <c r="L41">
        <f t="shared" si="5"/>
        <v>15.510000000000003</v>
      </c>
      <c r="M41">
        <f t="shared" si="6"/>
        <v>19.541375483869484</v>
      </c>
      <c r="N41">
        <f t="shared" si="7"/>
        <v>24.620590316026775</v>
      </c>
      <c r="O41">
        <f t="shared" si="8"/>
        <v>31.02</v>
      </c>
    </row>
    <row r="42" spans="1:25" x14ac:dyDescent="0.3">
      <c r="A42">
        <v>40</v>
      </c>
      <c r="B42">
        <v>2019</v>
      </c>
      <c r="C42">
        <v>83.21</v>
      </c>
      <c r="G42">
        <f t="shared" si="0"/>
        <v>15.875278687143791</v>
      </c>
      <c r="H42">
        <f t="shared" si="1"/>
        <v>20.001597790879909</v>
      </c>
      <c r="I42">
        <f t="shared" si="2"/>
        <v>22.896113865043489</v>
      </c>
      <c r="J42">
        <f t="shared" si="3"/>
        <v>28.847295819358159</v>
      </c>
      <c r="K42">
        <f t="shared" si="4"/>
        <v>36.345315235353709</v>
      </c>
      <c r="L42">
        <f t="shared" si="5"/>
        <v>41.605000000000004</v>
      </c>
      <c r="M42">
        <f t="shared" si="6"/>
        <v>52.419015280876195</v>
      </c>
      <c r="N42">
        <f t="shared" si="7"/>
        <v>66.043820767136936</v>
      </c>
      <c r="O42">
        <f t="shared" si="8"/>
        <v>83.21</v>
      </c>
    </row>
    <row r="43" spans="1:25" x14ac:dyDescent="0.3">
      <c r="A43">
        <v>41</v>
      </c>
      <c r="B43">
        <v>2020</v>
      </c>
      <c r="C43">
        <v>61.62</v>
      </c>
      <c r="G43">
        <f t="shared" si="0"/>
        <v>11.756215271022718</v>
      </c>
      <c r="H43">
        <f t="shared" si="1"/>
        <v>14.811903087057084</v>
      </c>
      <c r="I43">
        <f t="shared" si="2"/>
        <v>16.955396423073907</v>
      </c>
      <c r="J43">
        <f t="shared" si="3"/>
        <v>21.362460862743056</v>
      </c>
      <c r="K43">
        <f t="shared" si="4"/>
        <v>26.915014118525367</v>
      </c>
      <c r="L43">
        <f t="shared" si="5"/>
        <v>30.810000000000006</v>
      </c>
      <c r="M43">
        <f t="shared" si="6"/>
        <v>38.818167547261041</v>
      </c>
      <c r="N43">
        <f t="shared" si="7"/>
        <v>48.907826411140228</v>
      </c>
      <c r="O43">
        <f t="shared" si="8"/>
        <v>61.62</v>
      </c>
    </row>
    <row r="44" spans="1:25" x14ac:dyDescent="0.3">
      <c r="A44">
        <v>42</v>
      </c>
      <c r="B44">
        <v>2021</v>
      </c>
      <c r="C44">
        <v>54.12</v>
      </c>
      <c r="G44">
        <f t="shared" si="0"/>
        <v>10.325322467831054</v>
      </c>
      <c r="H44">
        <f t="shared" si="1"/>
        <v>13.009091124172825</v>
      </c>
      <c r="I44">
        <f t="shared" si="2"/>
        <v>14.891691892514766</v>
      </c>
      <c r="J44">
        <f t="shared" si="3"/>
        <v>18.762356083928175</v>
      </c>
      <c r="K44">
        <f t="shared" si="4"/>
        <v>23.639087375764245</v>
      </c>
      <c r="L44">
        <f t="shared" si="5"/>
        <v>27.060000000000006</v>
      </c>
      <c r="M44">
        <f t="shared" si="6"/>
        <v>34.093463610155268</v>
      </c>
      <c r="N44">
        <f t="shared" si="7"/>
        <v>42.95507246625948</v>
      </c>
      <c r="O44">
        <f t="shared" si="8"/>
        <v>54.12</v>
      </c>
    </row>
    <row r="45" spans="1:25" x14ac:dyDescent="0.3">
      <c r="F45" t="s">
        <v>13</v>
      </c>
      <c r="G45" s="3">
        <f t="shared" ref="G45:O45" si="9">AVERAGE(G3:G44)</f>
        <v>18.243065587663327</v>
      </c>
      <c r="H45" s="3">
        <f t="shared" si="9"/>
        <v>22.984822348509823</v>
      </c>
      <c r="I45" s="3">
        <f t="shared" si="9"/>
        <v>26.311053504897298</v>
      </c>
      <c r="J45" s="3">
        <f t="shared" si="9"/>
        <v>33.149850155730405</v>
      </c>
      <c r="K45" s="3">
        <f t="shared" si="9"/>
        <v>41.766194012065569</v>
      </c>
      <c r="L45" s="3">
        <f t="shared" ref="L45:M45" si="10">AVERAGE(L3:L44)</f>
        <v>47.810357142857157</v>
      </c>
      <c r="M45" s="3">
        <f t="shared" si="10"/>
        <v>60.237275367277419</v>
      </c>
      <c r="N45" s="3">
        <f t="shared" si="9"/>
        <v>75.894211223546748</v>
      </c>
      <c r="O45" s="3">
        <f t="shared" si="9"/>
        <v>95.620714285714286</v>
      </c>
    </row>
    <row r="46" spans="1:25" x14ac:dyDescent="0.3">
      <c r="A46" s="1" t="s">
        <v>3</v>
      </c>
      <c r="F46" t="s">
        <v>14</v>
      </c>
      <c r="G46" s="4">
        <f t="shared" ref="G46:O46" si="11">STDEVA(G3:G44)</f>
        <v>10.766467000898041</v>
      </c>
      <c r="H46" s="4">
        <f t="shared" si="11"/>
        <v>13.564898407429952</v>
      </c>
      <c r="I46" s="4">
        <f t="shared" si="11"/>
        <v>15.527932405774093</v>
      </c>
      <c r="J46" s="4">
        <f t="shared" si="11"/>
        <v>19.563968899379493</v>
      </c>
      <c r="K46" s="4">
        <f t="shared" si="11"/>
        <v>24.649056235816847</v>
      </c>
      <c r="L46" s="4">
        <f t="shared" ref="L46:M46" si="12">STDEVA(L3:L44)</f>
        <v>28.216125738637579</v>
      </c>
      <c r="M46" s="4">
        <f t="shared" si="12"/>
        <v>35.550090764589982</v>
      </c>
      <c r="N46" s="4">
        <f t="shared" si="11"/>
        <v>44.790307679980316</v>
      </c>
      <c r="O46" s="4">
        <f t="shared" si="11"/>
        <v>56.432251477275173</v>
      </c>
    </row>
    <row r="47" spans="1:25" x14ac:dyDescent="0.3">
      <c r="E47" t="s">
        <v>27</v>
      </c>
      <c r="G47" s="1" t="s">
        <v>30</v>
      </c>
    </row>
    <row r="48" spans="1:25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3:20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  <c r="S49" s="8"/>
      <c r="T49" s="8"/>
    </row>
    <row r="50" spans="3:20" x14ac:dyDescent="0.3">
      <c r="C50">
        <v>0.16667000000000001</v>
      </c>
      <c r="D50">
        <v>10</v>
      </c>
      <c r="E50">
        <v>18.243065587663327</v>
      </c>
      <c r="F50">
        <v>10.766467000898041</v>
      </c>
      <c r="G50">
        <f t="shared" ref="G50:G58" si="13">E50+F50*$S$34</f>
        <v>16.567797689911536</v>
      </c>
      <c r="H50">
        <f t="shared" ref="H50:H58" si="14">G50/C50</f>
        <v>99.404798043508336</v>
      </c>
      <c r="I50">
        <f t="shared" ref="I50:I58" si="15">E50+F50*$T$34</f>
        <v>34.269365419500694</v>
      </c>
      <c r="J50">
        <f t="shared" ref="J50:J58" si="16">I50/C50</f>
        <v>205.61208027539865</v>
      </c>
      <c r="K50">
        <f t="shared" ref="K50:K58" si="17">E50+F50*$U$34</f>
        <v>43.178780681924295</v>
      </c>
      <c r="L50">
        <f>K50/C50</f>
        <v>259.0675027414909</v>
      </c>
      <c r="M50">
        <f>E50+F50*$V$34</f>
        <v>49.788293880650983</v>
      </c>
      <c r="N50">
        <f>M50/C50</f>
        <v>298.72378880812971</v>
      </c>
      <c r="O50">
        <f>E50+F50*$X$34</f>
        <v>56.349003471419081</v>
      </c>
      <c r="P50">
        <f>O50/C50</f>
        <v>338.08725908333281</v>
      </c>
    </row>
    <row r="51" spans="3:20" x14ac:dyDescent="0.3">
      <c r="C51">
        <f>D51/60</f>
        <v>0.33333333333333331</v>
      </c>
      <c r="D51">
        <v>20</v>
      </c>
      <c r="E51">
        <v>22.984822348509823</v>
      </c>
      <c r="F51">
        <v>13.564898407429952</v>
      </c>
      <c r="G51">
        <f t="shared" si="13"/>
        <v>20.874117059919211</v>
      </c>
      <c r="H51">
        <f t="shared" si="14"/>
        <v>62.622351179757636</v>
      </c>
      <c r="I51">
        <f t="shared" si="15"/>
        <v>43.176694858568368</v>
      </c>
      <c r="J51">
        <f t="shared" si="16"/>
        <v>129.5300845757051</v>
      </c>
      <c r="K51">
        <f t="shared" si="17"/>
        <v>54.401854689950511</v>
      </c>
      <c r="L51">
        <f>K51/C51</f>
        <v>163.20556406985153</v>
      </c>
      <c r="M51">
        <f>E51+F51*$V$34</f>
        <v>62.729319498584246</v>
      </c>
      <c r="N51">
        <f>M51/C51</f>
        <v>188.18795849575275</v>
      </c>
      <c r="O51">
        <f>E51+F51*$X$34</f>
        <v>70.995295614240135</v>
      </c>
      <c r="P51">
        <f>O51/C51</f>
        <v>212.98588684272042</v>
      </c>
    </row>
    <row r="52" spans="3:20" x14ac:dyDescent="0.3">
      <c r="C52">
        <v>0.5</v>
      </c>
      <c r="D52">
        <v>30</v>
      </c>
      <c r="E52">
        <v>26.311053504897298</v>
      </c>
      <c r="F52">
        <v>15.527932405774093</v>
      </c>
      <c r="G52">
        <f t="shared" si="13"/>
        <v>23.894899099214982</v>
      </c>
      <c r="H52">
        <f t="shared" si="14"/>
        <v>47.789798198429963</v>
      </c>
      <c r="I52">
        <f t="shared" si="15"/>
        <v>49.424977550982433</v>
      </c>
      <c r="J52">
        <f t="shared" si="16"/>
        <v>98.849955101964866</v>
      </c>
      <c r="K52">
        <f t="shared" si="17"/>
        <v>62.274577884903138</v>
      </c>
      <c r="L52">
        <f>K52/C52</f>
        <v>124.54915576980628</v>
      </c>
      <c r="M52">
        <f>E52+F52*$V$34</f>
        <v>71.807145455707854</v>
      </c>
      <c r="N52">
        <f>M52/C52</f>
        <v>143.61429091141571</v>
      </c>
      <c r="O52">
        <f>E52+F52*$X$34</f>
        <v>81.269326043904826</v>
      </c>
      <c r="P52">
        <f>O52/C52</f>
        <v>162.53865208780965</v>
      </c>
    </row>
    <row r="53" spans="3:20" x14ac:dyDescent="0.3">
      <c r="C53">
        <v>1</v>
      </c>
      <c r="D53">
        <v>60</v>
      </c>
      <c r="E53">
        <v>33.149850155730405</v>
      </c>
      <c r="F53">
        <v>19.563968899379493</v>
      </c>
      <c r="G53">
        <f t="shared" si="13"/>
        <v>30.105686360215021</v>
      </c>
      <c r="H53">
        <f t="shared" si="14"/>
        <v>30.105686360215021</v>
      </c>
      <c r="I53">
        <f t="shared" si="15"/>
        <v>62.271569607064308</v>
      </c>
      <c r="J53">
        <f t="shared" si="16"/>
        <v>62.271569607064308</v>
      </c>
      <c r="K53">
        <f t="shared" si="17"/>
        <v>78.461051550507165</v>
      </c>
      <c r="L53">
        <f>K53/C53</f>
        <v>78.461051550507165</v>
      </c>
      <c r="M53">
        <f>E53+F53*$V$34</f>
        <v>90.471334092509238</v>
      </c>
      <c r="N53">
        <f>M53/C53</f>
        <v>90.471334092509238</v>
      </c>
      <c r="O53">
        <f>E53+F53*$X$34</f>
        <v>102.39293459348525</v>
      </c>
      <c r="P53">
        <f>O53/C53</f>
        <v>102.39293459348525</v>
      </c>
    </row>
    <row r="54" spans="3:20" x14ac:dyDescent="0.3">
      <c r="C54">
        <v>2</v>
      </c>
      <c r="D54">
        <v>120</v>
      </c>
      <c r="E54">
        <v>41.766194012065569</v>
      </c>
      <c r="F54">
        <v>24.649056235816847</v>
      </c>
      <c r="G54">
        <f t="shared" si="13"/>
        <v>37.930787966767866</v>
      </c>
      <c r="H54">
        <f t="shared" si="14"/>
        <v>18.965393983383933</v>
      </c>
      <c r="I54">
        <f t="shared" si="15"/>
        <v>78.457261357934101</v>
      </c>
      <c r="J54">
        <f t="shared" si="16"/>
        <v>39.22863067896705</v>
      </c>
      <c r="K54">
        <f t="shared" si="17"/>
        <v>98.854730445370734</v>
      </c>
      <c r="L54">
        <f>K54/C54</f>
        <v>49.427365222685367</v>
      </c>
      <c r="M54">
        <f>E54+F54*$V$34</f>
        <v>113.98673823522404</v>
      </c>
      <c r="N54">
        <f>M54/C54</f>
        <v>56.993369117612019</v>
      </c>
      <c r="O54">
        <f>E54+F54*$X$34</f>
        <v>129.00701365484099</v>
      </c>
      <c r="P54">
        <f>O54/C54</f>
        <v>64.503506827420495</v>
      </c>
    </row>
    <row r="55" spans="3:20" x14ac:dyDescent="0.3">
      <c r="C55">
        <f>D55/60</f>
        <v>3</v>
      </c>
      <c r="D55">
        <v>180</v>
      </c>
      <c r="E55">
        <v>47.810357142857157</v>
      </c>
      <c r="F55">
        <v>28.216125738637579</v>
      </c>
      <c r="G55">
        <f t="shared" si="13"/>
        <v>43.419913216829727</v>
      </c>
      <c r="H55">
        <f t="shared" si="14"/>
        <v>14.473304405609909</v>
      </c>
      <c r="I55">
        <f t="shared" si="15"/>
        <v>89.811144508156389</v>
      </c>
      <c r="J55">
        <f t="shared" si="16"/>
        <v>29.937048169385463</v>
      </c>
      <c r="K55">
        <f t="shared" si="17"/>
        <v>113.16041788458641</v>
      </c>
      <c r="L55">
        <f t="shared" ref="L55:L56" si="18">K55/C55</f>
        <v>37.720139294862136</v>
      </c>
      <c r="M55">
        <f t="shared" ref="M55:M56" si="19">E55+F55*$V$34</f>
        <v>130.48224272005945</v>
      </c>
      <c r="N55">
        <f t="shared" ref="N55:N56" si="20">M55/C55</f>
        <v>43.494080906686484</v>
      </c>
      <c r="O55">
        <f t="shared" ref="O55:O56" si="21">E55+F55*$X$34</f>
        <v>147.6761659199687</v>
      </c>
      <c r="P55">
        <f t="shared" ref="P55:P56" si="22">O55/C55</f>
        <v>49.225388639989568</v>
      </c>
    </row>
    <row r="56" spans="3:20" x14ac:dyDescent="0.3">
      <c r="C56">
        <f>D56/60</f>
        <v>6</v>
      </c>
      <c r="D56">
        <v>360</v>
      </c>
      <c r="E56">
        <v>60.237275367277419</v>
      </c>
      <c r="F56">
        <v>35.550090764589982</v>
      </c>
      <c r="G56">
        <f t="shared" si="13"/>
        <v>54.705662646492371</v>
      </c>
      <c r="H56">
        <f t="shared" si="14"/>
        <v>9.1176104410820624</v>
      </c>
      <c r="I56">
        <f t="shared" si="15"/>
        <v>113.15495148097649</v>
      </c>
      <c r="J56">
        <f t="shared" si="16"/>
        <v>18.859158580162749</v>
      </c>
      <c r="K56">
        <f t="shared" si="17"/>
        <v>142.57319250769058</v>
      </c>
      <c r="L56">
        <f t="shared" si="18"/>
        <v>23.762198751281762</v>
      </c>
      <c r="M56">
        <f t="shared" si="19"/>
        <v>164.39732424049487</v>
      </c>
      <c r="N56">
        <f t="shared" si="20"/>
        <v>27.399554040082478</v>
      </c>
      <c r="O56">
        <f t="shared" si="21"/>
        <v>186.06031001033631</v>
      </c>
      <c r="P56">
        <f t="shared" si="22"/>
        <v>31.010051668389384</v>
      </c>
    </row>
    <row r="57" spans="3:20" x14ac:dyDescent="0.3">
      <c r="C57">
        <v>12</v>
      </c>
      <c r="D57">
        <v>720</v>
      </c>
      <c r="E57">
        <v>75.894211223546748</v>
      </c>
      <c r="F57">
        <v>44.790307679980316</v>
      </c>
      <c r="G57">
        <f t="shared" si="13"/>
        <v>68.924815916763407</v>
      </c>
      <c r="H57">
        <f t="shared" si="14"/>
        <v>5.7437346597302836</v>
      </c>
      <c r="I57">
        <f t="shared" si="15"/>
        <v>142.56630527071545</v>
      </c>
      <c r="J57">
        <f t="shared" si="16"/>
        <v>11.880525439226288</v>
      </c>
      <c r="K57">
        <f t="shared" si="17"/>
        <v>179.63096639115355</v>
      </c>
      <c r="L57">
        <f>K57/C57</f>
        <v>14.969247199262796</v>
      </c>
      <c r="M57">
        <f>E57+F57*$V$34</f>
        <v>207.12764935699238</v>
      </c>
      <c r="N57">
        <f>M57/C57</f>
        <v>17.26063744641603</v>
      </c>
      <c r="O57">
        <f>E57+F57*$X$34</f>
        <v>234.4213011319888</v>
      </c>
      <c r="P57">
        <f>O57/C57</f>
        <v>19.535108427665733</v>
      </c>
    </row>
    <row r="58" spans="3:20" x14ac:dyDescent="0.3">
      <c r="C58">
        <v>24</v>
      </c>
      <c r="D58">
        <v>1440</v>
      </c>
      <c r="E58">
        <v>95.620714285714286</v>
      </c>
      <c r="F58">
        <v>56.432251477275173</v>
      </c>
      <c r="G58">
        <f t="shared" si="13"/>
        <v>86.839826433659425</v>
      </c>
      <c r="H58">
        <f t="shared" si="14"/>
        <v>3.6183261014024759</v>
      </c>
      <c r="I58">
        <f t="shared" si="15"/>
        <v>179.62228901631275</v>
      </c>
      <c r="J58">
        <f t="shared" si="16"/>
        <v>7.4842620423463648</v>
      </c>
      <c r="K58">
        <f t="shared" si="17"/>
        <v>226.32083576917282</v>
      </c>
      <c r="L58">
        <f>K58/C58</f>
        <v>9.430034823715534</v>
      </c>
      <c r="M58">
        <f>E58+F58*$V$34</f>
        <v>260.96448544011889</v>
      </c>
      <c r="N58">
        <f>M58/C58</f>
        <v>10.873520226671621</v>
      </c>
      <c r="O58">
        <f>E58+F58*$X$34</f>
        <v>295.35233183993739</v>
      </c>
      <c r="P58">
        <f>O58/C58</f>
        <v>12.306347159997392</v>
      </c>
    </row>
    <row r="62" spans="3:20" x14ac:dyDescent="0.3">
      <c r="C62" t="s">
        <v>42</v>
      </c>
      <c r="D62" t="s">
        <v>43</v>
      </c>
      <c r="E62" t="s">
        <v>44</v>
      </c>
      <c r="F62" t="s">
        <v>45</v>
      </c>
      <c r="G62" t="s">
        <v>46</v>
      </c>
      <c r="H62" t="s">
        <v>47</v>
      </c>
      <c r="I62" t="s">
        <v>48</v>
      </c>
      <c r="J62" t="s">
        <v>49</v>
      </c>
    </row>
    <row r="63" spans="3:20" x14ac:dyDescent="0.3">
      <c r="C63">
        <v>99.404798043508336</v>
      </c>
      <c r="D63">
        <v>2</v>
      </c>
      <c r="E63">
        <v>0.16667000000000001</v>
      </c>
      <c r="F63">
        <v>24.236000000000001</v>
      </c>
      <c r="G63">
        <v>0.31290000000000001</v>
      </c>
      <c r="H63">
        <v>0.66700000000000004</v>
      </c>
    </row>
    <row r="64" spans="3:20" x14ac:dyDescent="0.3">
      <c r="C64">
        <v>62.622351179757636</v>
      </c>
      <c r="D64">
        <v>2</v>
      </c>
      <c r="E64">
        <v>0.33333333333333331</v>
      </c>
      <c r="F64">
        <v>24.236000000000001</v>
      </c>
      <c r="G64">
        <v>0.31290000000000001</v>
      </c>
      <c r="H64">
        <v>0.66700000000000004</v>
      </c>
    </row>
    <row r="65" spans="3:8" x14ac:dyDescent="0.3">
      <c r="C65">
        <v>47.789798198429963</v>
      </c>
      <c r="D65">
        <v>2</v>
      </c>
      <c r="E65">
        <v>0.5</v>
      </c>
      <c r="F65">
        <v>24.236000000000001</v>
      </c>
      <c r="G65">
        <v>0.31290000000000001</v>
      </c>
      <c r="H65">
        <v>0.66700000000000004</v>
      </c>
    </row>
    <row r="66" spans="3:8" x14ac:dyDescent="0.3">
      <c r="C66">
        <v>30.105686360215021</v>
      </c>
      <c r="D66">
        <v>2</v>
      </c>
      <c r="E66">
        <v>1</v>
      </c>
      <c r="F66">
        <v>24.236000000000001</v>
      </c>
      <c r="G66">
        <v>0.31290000000000001</v>
      </c>
      <c r="H66">
        <v>0.66700000000000004</v>
      </c>
    </row>
    <row r="67" spans="3:8" x14ac:dyDescent="0.3">
      <c r="C67">
        <v>18.965393983383933</v>
      </c>
      <c r="D67">
        <v>2</v>
      </c>
      <c r="E67">
        <v>2</v>
      </c>
      <c r="F67">
        <v>24.236000000000001</v>
      </c>
      <c r="G67">
        <v>0.31290000000000001</v>
      </c>
      <c r="H67">
        <v>0.66700000000000004</v>
      </c>
    </row>
    <row r="68" spans="3:8" x14ac:dyDescent="0.3">
      <c r="C68">
        <v>14.473304405609909</v>
      </c>
      <c r="D68">
        <v>2</v>
      </c>
      <c r="E68">
        <v>3</v>
      </c>
      <c r="F68">
        <v>24.236000000000001</v>
      </c>
      <c r="G68">
        <v>0.31290000000000001</v>
      </c>
      <c r="H68">
        <v>0.66700000000000004</v>
      </c>
    </row>
    <row r="69" spans="3:8" x14ac:dyDescent="0.3">
      <c r="C69">
        <v>9.1176104410820624</v>
      </c>
      <c r="D69">
        <v>2</v>
      </c>
      <c r="E69">
        <v>6</v>
      </c>
      <c r="F69">
        <v>24.236000000000001</v>
      </c>
      <c r="G69">
        <v>0.31290000000000001</v>
      </c>
      <c r="H69">
        <v>0.66700000000000004</v>
      </c>
    </row>
    <row r="70" spans="3:8" x14ac:dyDescent="0.3">
      <c r="C70">
        <v>5.7437346597302836</v>
      </c>
      <c r="D70">
        <v>2</v>
      </c>
      <c r="E70">
        <v>12</v>
      </c>
      <c r="F70">
        <v>24.236000000000001</v>
      </c>
      <c r="G70">
        <v>0.31290000000000001</v>
      </c>
      <c r="H70">
        <v>0.66700000000000004</v>
      </c>
    </row>
    <row r="71" spans="3:8" x14ac:dyDescent="0.3">
      <c r="C71">
        <v>3.6183261014024759</v>
      </c>
      <c r="D71">
        <v>2</v>
      </c>
      <c r="E71">
        <v>24</v>
      </c>
      <c r="F71">
        <v>24.236000000000001</v>
      </c>
      <c r="G71">
        <v>0.31290000000000001</v>
      </c>
      <c r="H71">
        <v>0.66700000000000004</v>
      </c>
    </row>
    <row r="72" spans="3:8" x14ac:dyDescent="0.3">
      <c r="C72">
        <v>205.61208027539865</v>
      </c>
      <c r="D72">
        <v>10</v>
      </c>
      <c r="E72">
        <v>0.16667000000000001</v>
      </c>
      <c r="F72">
        <v>24.236000000000001</v>
      </c>
      <c r="G72">
        <v>0.31290000000000001</v>
      </c>
      <c r="H72">
        <v>0.66700000000000004</v>
      </c>
    </row>
    <row r="73" spans="3:8" x14ac:dyDescent="0.3">
      <c r="C73">
        <v>129.5300845757051</v>
      </c>
      <c r="D73">
        <v>10</v>
      </c>
      <c r="E73">
        <v>0.33333333333333331</v>
      </c>
      <c r="F73">
        <v>24.236000000000001</v>
      </c>
      <c r="G73">
        <v>0.31290000000000001</v>
      </c>
      <c r="H73">
        <v>0.66700000000000004</v>
      </c>
    </row>
    <row r="74" spans="3:8" x14ac:dyDescent="0.3">
      <c r="C74">
        <v>98.849955101964866</v>
      </c>
      <c r="D74">
        <v>10</v>
      </c>
      <c r="E74">
        <v>0.5</v>
      </c>
      <c r="F74">
        <v>24.236000000000001</v>
      </c>
      <c r="G74">
        <v>0.31290000000000001</v>
      </c>
      <c r="H74">
        <v>0.66700000000000004</v>
      </c>
    </row>
    <row r="75" spans="3:8" x14ac:dyDescent="0.3">
      <c r="C75">
        <v>62.271569607064308</v>
      </c>
      <c r="D75">
        <v>10</v>
      </c>
      <c r="E75">
        <v>1</v>
      </c>
      <c r="F75">
        <v>24.236000000000001</v>
      </c>
      <c r="G75">
        <v>0.31290000000000001</v>
      </c>
      <c r="H75">
        <v>0.66700000000000004</v>
      </c>
    </row>
    <row r="76" spans="3:8" x14ac:dyDescent="0.3">
      <c r="C76">
        <v>39.22863067896705</v>
      </c>
      <c r="D76">
        <v>10</v>
      </c>
      <c r="E76">
        <v>2</v>
      </c>
      <c r="F76">
        <v>24.236000000000001</v>
      </c>
      <c r="G76">
        <v>0.31290000000000001</v>
      </c>
      <c r="H76">
        <v>0.66700000000000004</v>
      </c>
    </row>
    <row r="77" spans="3:8" x14ac:dyDescent="0.3">
      <c r="C77">
        <v>29.937048169385463</v>
      </c>
      <c r="D77">
        <v>10</v>
      </c>
      <c r="E77">
        <v>3</v>
      </c>
      <c r="F77">
        <v>24.236000000000001</v>
      </c>
      <c r="G77">
        <v>0.31290000000000001</v>
      </c>
      <c r="H77">
        <v>0.66700000000000004</v>
      </c>
    </row>
    <row r="78" spans="3:8" x14ac:dyDescent="0.3">
      <c r="C78">
        <v>18.859158580162749</v>
      </c>
      <c r="D78">
        <v>10</v>
      </c>
      <c r="E78">
        <v>6</v>
      </c>
      <c r="F78">
        <v>24.236000000000001</v>
      </c>
      <c r="G78">
        <v>0.31290000000000001</v>
      </c>
      <c r="H78">
        <v>0.66700000000000004</v>
      </c>
    </row>
    <row r="79" spans="3:8" x14ac:dyDescent="0.3">
      <c r="C79">
        <v>11.880525439226288</v>
      </c>
      <c r="D79">
        <v>10</v>
      </c>
      <c r="E79">
        <v>12</v>
      </c>
      <c r="F79">
        <v>24.236000000000001</v>
      </c>
      <c r="G79">
        <v>0.31290000000000001</v>
      </c>
      <c r="H79">
        <v>0.66700000000000004</v>
      </c>
    </row>
    <row r="80" spans="3:8" x14ac:dyDescent="0.3">
      <c r="C80">
        <v>7.4842620423463648</v>
      </c>
      <c r="D80">
        <v>10</v>
      </c>
      <c r="E80">
        <v>24</v>
      </c>
      <c r="F80">
        <v>24.236000000000001</v>
      </c>
      <c r="G80">
        <v>0.31290000000000001</v>
      </c>
      <c r="H80">
        <v>0.66700000000000004</v>
      </c>
    </row>
    <row r="81" spans="3:8" x14ac:dyDescent="0.3">
      <c r="C81">
        <v>259.0675027414909</v>
      </c>
      <c r="D81">
        <v>25</v>
      </c>
      <c r="E81">
        <v>0.16667000000000001</v>
      </c>
      <c r="F81">
        <v>24.236000000000001</v>
      </c>
      <c r="G81">
        <v>0.31290000000000001</v>
      </c>
      <c r="H81">
        <v>0.66700000000000004</v>
      </c>
    </row>
    <row r="82" spans="3:8" x14ac:dyDescent="0.3">
      <c r="C82">
        <v>163.20556406985153</v>
      </c>
      <c r="D82">
        <v>25</v>
      </c>
      <c r="E82">
        <v>0.33333333333333331</v>
      </c>
      <c r="F82">
        <v>24.236000000000001</v>
      </c>
      <c r="G82">
        <v>0.31290000000000001</v>
      </c>
      <c r="H82">
        <v>0.66700000000000004</v>
      </c>
    </row>
    <row r="83" spans="3:8" x14ac:dyDescent="0.3">
      <c r="C83">
        <v>124.54915576980628</v>
      </c>
      <c r="D83">
        <v>25</v>
      </c>
      <c r="E83">
        <v>0.5</v>
      </c>
      <c r="F83">
        <v>24.236000000000001</v>
      </c>
      <c r="G83">
        <v>0.31290000000000001</v>
      </c>
      <c r="H83">
        <v>0.66700000000000004</v>
      </c>
    </row>
    <row r="84" spans="3:8" x14ac:dyDescent="0.3">
      <c r="C84">
        <v>78.461051550507165</v>
      </c>
      <c r="D84">
        <v>25</v>
      </c>
      <c r="E84">
        <v>1</v>
      </c>
      <c r="F84">
        <v>24.236000000000001</v>
      </c>
      <c r="G84">
        <v>0.31290000000000001</v>
      </c>
      <c r="H84">
        <v>0.66700000000000004</v>
      </c>
    </row>
    <row r="85" spans="3:8" x14ac:dyDescent="0.3">
      <c r="C85">
        <v>49.427365222685367</v>
      </c>
      <c r="D85">
        <v>25</v>
      </c>
      <c r="E85">
        <v>2</v>
      </c>
      <c r="F85">
        <v>24.236000000000001</v>
      </c>
      <c r="G85">
        <v>0.31290000000000001</v>
      </c>
      <c r="H85">
        <v>0.66700000000000004</v>
      </c>
    </row>
    <row r="86" spans="3:8" x14ac:dyDescent="0.3">
      <c r="C86">
        <v>37.720139294862136</v>
      </c>
      <c r="D86">
        <v>25</v>
      </c>
      <c r="E86">
        <v>3</v>
      </c>
      <c r="F86">
        <v>24.236000000000001</v>
      </c>
      <c r="G86">
        <v>0.31290000000000001</v>
      </c>
      <c r="H86">
        <v>0.66700000000000004</v>
      </c>
    </row>
    <row r="87" spans="3:8" x14ac:dyDescent="0.3">
      <c r="C87">
        <v>23.762198751281762</v>
      </c>
      <c r="D87">
        <v>25</v>
      </c>
      <c r="E87">
        <v>6</v>
      </c>
      <c r="F87">
        <v>24.236000000000001</v>
      </c>
      <c r="G87">
        <v>0.31290000000000001</v>
      </c>
      <c r="H87">
        <v>0.66700000000000004</v>
      </c>
    </row>
    <row r="88" spans="3:8" x14ac:dyDescent="0.3">
      <c r="C88">
        <v>14.969247199262796</v>
      </c>
      <c r="D88">
        <v>25</v>
      </c>
      <c r="E88">
        <v>12</v>
      </c>
      <c r="F88">
        <v>24.236000000000001</v>
      </c>
      <c r="G88">
        <v>0.31290000000000001</v>
      </c>
      <c r="H88">
        <v>0.66700000000000004</v>
      </c>
    </row>
    <row r="89" spans="3:8" x14ac:dyDescent="0.3">
      <c r="C89">
        <v>9.430034823715534</v>
      </c>
      <c r="D89">
        <v>25</v>
      </c>
      <c r="E89">
        <v>24</v>
      </c>
      <c r="F89">
        <v>24.236000000000001</v>
      </c>
      <c r="G89">
        <v>0.31290000000000001</v>
      </c>
      <c r="H89">
        <v>0.66700000000000004</v>
      </c>
    </row>
    <row r="90" spans="3:8" x14ac:dyDescent="0.3">
      <c r="C90">
        <v>298.72378880812971</v>
      </c>
      <c r="D90">
        <v>50</v>
      </c>
      <c r="E90">
        <v>0.16667000000000001</v>
      </c>
      <c r="F90">
        <v>24.236000000000001</v>
      </c>
      <c r="G90">
        <v>0.31290000000000001</v>
      </c>
      <c r="H90">
        <v>0.66700000000000004</v>
      </c>
    </row>
    <row r="91" spans="3:8" x14ac:dyDescent="0.3">
      <c r="C91">
        <v>188.18795849575275</v>
      </c>
      <c r="D91">
        <v>50</v>
      </c>
      <c r="E91">
        <v>0.33333333333333331</v>
      </c>
      <c r="F91">
        <v>24.236000000000001</v>
      </c>
      <c r="G91">
        <v>0.31290000000000001</v>
      </c>
      <c r="H91">
        <v>0.66700000000000004</v>
      </c>
    </row>
    <row r="92" spans="3:8" x14ac:dyDescent="0.3">
      <c r="C92">
        <v>143.61429091141571</v>
      </c>
      <c r="D92">
        <v>50</v>
      </c>
      <c r="E92">
        <v>0.5</v>
      </c>
      <c r="F92">
        <v>24.236000000000001</v>
      </c>
      <c r="G92">
        <v>0.31290000000000001</v>
      </c>
      <c r="H92">
        <v>0.66700000000000004</v>
      </c>
    </row>
    <row r="93" spans="3:8" x14ac:dyDescent="0.3">
      <c r="C93">
        <v>90.471334092509238</v>
      </c>
      <c r="D93">
        <v>50</v>
      </c>
      <c r="E93">
        <v>1</v>
      </c>
      <c r="F93">
        <v>24.236000000000001</v>
      </c>
      <c r="G93">
        <v>0.31290000000000001</v>
      </c>
      <c r="H93">
        <v>0.66700000000000004</v>
      </c>
    </row>
    <row r="94" spans="3:8" x14ac:dyDescent="0.3">
      <c r="C94">
        <v>56.993369117612019</v>
      </c>
      <c r="D94">
        <v>50</v>
      </c>
      <c r="E94">
        <v>2</v>
      </c>
      <c r="F94">
        <v>24.236000000000001</v>
      </c>
      <c r="G94">
        <v>0.31290000000000001</v>
      </c>
      <c r="H94">
        <v>0.66700000000000004</v>
      </c>
    </row>
    <row r="95" spans="3:8" x14ac:dyDescent="0.3">
      <c r="C95">
        <v>43.494080906686484</v>
      </c>
      <c r="D95">
        <v>50</v>
      </c>
      <c r="E95">
        <v>3</v>
      </c>
      <c r="F95">
        <v>24.236000000000001</v>
      </c>
      <c r="G95">
        <v>0.31290000000000001</v>
      </c>
      <c r="H95">
        <v>0.66700000000000004</v>
      </c>
    </row>
    <row r="96" spans="3:8" x14ac:dyDescent="0.3">
      <c r="C96">
        <v>27.399554040082478</v>
      </c>
      <c r="D96">
        <v>50</v>
      </c>
      <c r="E96">
        <v>6</v>
      </c>
      <c r="F96">
        <v>24.236000000000001</v>
      </c>
      <c r="G96">
        <v>0.31290000000000001</v>
      </c>
      <c r="H96">
        <v>0.66700000000000004</v>
      </c>
    </row>
    <row r="97" spans="3:8" x14ac:dyDescent="0.3">
      <c r="C97">
        <v>17.26063744641603</v>
      </c>
      <c r="D97">
        <v>50</v>
      </c>
      <c r="E97">
        <v>12</v>
      </c>
      <c r="F97">
        <v>24.236000000000001</v>
      </c>
      <c r="G97">
        <v>0.31290000000000001</v>
      </c>
      <c r="H97">
        <v>0.66700000000000004</v>
      </c>
    </row>
    <row r="98" spans="3:8" x14ac:dyDescent="0.3">
      <c r="C98">
        <v>10.873520226671621</v>
      </c>
      <c r="D98">
        <v>50</v>
      </c>
      <c r="E98">
        <v>24</v>
      </c>
      <c r="F98">
        <v>24.236000000000001</v>
      </c>
      <c r="G98">
        <v>0.31290000000000001</v>
      </c>
      <c r="H98">
        <v>0.66700000000000004</v>
      </c>
    </row>
    <row r="99" spans="3:8" x14ac:dyDescent="0.3">
      <c r="C99">
        <v>338.08725908333281</v>
      </c>
      <c r="D99">
        <v>100</v>
      </c>
      <c r="E99">
        <v>0.16667000000000001</v>
      </c>
      <c r="F99">
        <v>24.236000000000001</v>
      </c>
      <c r="G99">
        <v>0.31290000000000001</v>
      </c>
      <c r="H99">
        <v>0.66700000000000004</v>
      </c>
    </row>
    <row r="100" spans="3:8" x14ac:dyDescent="0.3">
      <c r="C100">
        <v>212.98588684272042</v>
      </c>
      <c r="D100">
        <v>100</v>
      </c>
      <c r="E100">
        <v>0.33333333333333331</v>
      </c>
      <c r="F100">
        <v>24.236000000000001</v>
      </c>
      <c r="G100">
        <v>0.31290000000000001</v>
      </c>
      <c r="H100">
        <v>0.66700000000000004</v>
      </c>
    </row>
    <row r="101" spans="3:8" x14ac:dyDescent="0.3">
      <c r="C101">
        <v>162.53865208780965</v>
      </c>
      <c r="D101">
        <v>100</v>
      </c>
      <c r="E101">
        <v>0.5</v>
      </c>
      <c r="F101">
        <v>24.236000000000001</v>
      </c>
      <c r="G101">
        <v>0.31290000000000001</v>
      </c>
      <c r="H101">
        <v>0.66700000000000004</v>
      </c>
    </row>
    <row r="102" spans="3:8" x14ac:dyDescent="0.3">
      <c r="C102">
        <v>102.39293459348525</v>
      </c>
      <c r="D102">
        <v>100</v>
      </c>
      <c r="E102">
        <v>1</v>
      </c>
      <c r="F102">
        <v>24.236000000000001</v>
      </c>
      <c r="G102">
        <v>0.31290000000000001</v>
      </c>
      <c r="H102">
        <v>0.66700000000000004</v>
      </c>
    </row>
    <row r="103" spans="3:8" x14ac:dyDescent="0.3">
      <c r="C103">
        <v>64.503506827420495</v>
      </c>
      <c r="D103">
        <v>100</v>
      </c>
      <c r="E103">
        <v>2</v>
      </c>
      <c r="F103">
        <v>24.236000000000001</v>
      </c>
      <c r="G103">
        <v>0.31290000000000001</v>
      </c>
      <c r="H103">
        <v>0.66700000000000004</v>
      </c>
    </row>
    <row r="104" spans="3:8" x14ac:dyDescent="0.3">
      <c r="C104">
        <v>49.225388639989568</v>
      </c>
      <c r="D104">
        <v>100</v>
      </c>
      <c r="E104">
        <v>3</v>
      </c>
      <c r="F104">
        <v>24.236000000000001</v>
      </c>
      <c r="G104">
        <v>0.31290000000000001</v>
      </c>
      <c r="H104">
        <v>0.66700000000000004</v>
      </c>
    </row>
    <row r="105" spans="3:8" x14ac:dyDescent="0.3">
      <c r="C105">
        <v>31.010051668389384</v>
      </c>
      <c r="D105">
        <v>100</v>
      </c>
      <c r="E105">
        <v>6</v>
      </c>
      <c r="F105">
        <v>24.236000000000001</v>
      </c>
      <c r="G105">
        <v>0.31290000000000001</v>
      </c>
      <c r="H105">
        <v>0.66700000000000004</v>
      </c>
    </row>
    <row r="106" spans="3:8" x14ac:dyDescent="0.3">
      <c r="C106">
        <v>19.535108427665733</v>
      </c>
      <c r="D106">
        <v>100</v>
      </c>
      <c r="E106">
        <v>12</v>
      </c>
      <c r="F106">
        <v>24.236000000000001</v>
      </c>
      <c r="G106">
        <v>0.31290000000000001</v>
      </c>
      <c r="H106">
        <v>0.66700000000000004</v>
      </c>
    </row>
    <row r="107" spans="3:8" x14ac:dyDescent="0.3">
      <c r="C107">
        <v>12.306347159997392</v>
      </c>
      <c r="D107">
        <v>100</v>
      </c>
      <c r="E107">
        <v>24</v>
      </c>
      <c r="F107">
        <v>24.236000000000001</v>
      </c>
      <c r="G107">
        <v>0.31290000000000001</v>
      </c>
      <c r="H107">
        <v>0.66700000000000004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8"/>
  <sheetViews>
    <sheetView topLeftCell="A52" workbookViewId="0">
      <selection activeCell="M69" sqref="M69"/>
    </sheetView>
  </sheetViews>
  <sheetFormatPr defaultRowHeight="14.4" x14ac:dyDescent="0.3"/>
  <cols>
    <col min="3" max="3" width="20.77734375" bestFit="1" customWidth="1"/>
    <col min="7" max="7" width="12.109375" customWidth="1"/>
    <col min="17" max="17" width="18.109375" bestFit="1" customWidth="1"/>
  </cols>
  <sheetData>
    <row r="1" spans="1:13" x14ac:dyDescent="0.3">
      <c r="G1" s="2" t="s">
        <v>12</v>
      </c>
      <c r="H1" s="2"/>
      <c r="I1" s="2"/>
    </row>
    <row r="2" spans="1:13" x14ac:dyDescent="0.3">
      <c r="A2" s="1" t="s">
        <v>0</v>
      </c>
      <c r="B2" s="1" t="s">
        <v>1</v>
      </c>
      <c r="C2" s="1" t="s">
        <v>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A3">
        <v>1</v>
      </c>
      <c r="B3">
        <v>1980</v>
      </c>
      <c r="C3">
        <v>105.37</v>
      </c>
      <c r="F3">
        <f>C3*(5/1440)^(1/3)</f>
        <v>15.955833072226879</v>
      </c>
      <c r="G3">
        <f>C3*(10/1440)^(1/3)</f>
        <v>20.103089956307432</v>
      </c>
      <c r="H3">
        <f>C3*(15/1440)^(1/3)</f>
        <v>23.012293392315957</v>
      </c>
      <c r="I3">
        <f>C3*(30/1440)^(1/3)</f>
        <v>28.993672851335571</v>
      </c>
      <c r="J3">
        <f>C3*(60/1440)^(1/3)</f>
        <v>36.529738739163193</v>
      </c>
      <c r="K3">
        <f>C3*(120/1440)^(1/3)</f>
        <v>46.024586784631907</v>
      </c>
      <c r="L3">
        <f>C3*(720/1440)^(1/3)</f>
        <v>83.632224422944603</v>
      </c>
      <c r="M3">
        <f>C3*(1440/1440)^(1/3)</f>
        <v>105.37</v>
      </c>
    </row>
    <row r="4" spans="1:13" x14ac:dyDescent="0.3">
      <c r="A4">
        <v>2</v>
      </c>
      <c r="B4">
        <v>1981</v>
      </c>
      <c r="C4">
        <v>86.59</v>
      </c>
      <c r="F4">
        <f t="shared" ref="F4:F44" si="0">C4*(5/1440)^(1/3)</f>
        <v>13.112039344444581</v>
      </c>
      <c r="G4">
        <f t="shared" ref="G4:G44" si="1">C4*(10/1440)^(1/3)</f>
        <v>16.5201343771155</v>
      </c>
      <c r="H4">
        <f t="shared" ref="H4:H44" si="2">C4*(15/1440)^(1/3)</f>
        <v>18.910833110379034</v>
      </c>
      <c r="I4">
        <f t="shared" ref="I4:I44" si="3">C4*(30/1440)^(1/3)</f>
        <v>23.826156706815478</v>
      </c>
      <c r="J4">
        <f t="shared" ref="J4:J44" si="4">C4*(60/1440)^(1/3)</f>
        <v>30.019076373010734</v>
      </c>
      <c r="K4">
        <f t="shared" ref="K4:K44" si="5">C4*(120/1440)^(1/3)</f>
        <v>37.821666220758061</v>
      </c>
      <c r="L4">
        <f t="shared" ref="L4:L44" si="6">C4*(720/1440)^(1/3)</f>
        <v>68.726528544963202</v>
      </c>
      <c r="M4">
        <f t="shared" ref="M4:M44" si="7">C4*(1440/1440)^(1/3)</f>
        <v>86.59</v>
      </c>
    </row>
    <row r="5" spans="1:13" x14ac:dyDescent="0.3">
      <c r="A5">
        <v>3</v>
      </c>
      <c r="B5">
        <v>1982</v>
      </c>
      <c r="C5">
        <v>75.849999999999994</v>
      </c>
      <c r="F5">
        <f t="shared" si="0"/>
        <v>11.485716413859814</v>
      </c>
      <c r="G5">
        <f t="shared" si="1"/>
        <v>14.471095882945036</v>
      </c>
      <c r="H5">
        <f t="shared" si="2"/>
        <v>16.565269562562069</v>
      </c>
      <c r="I5">
        <f t="shared" si="3"/>
        <v>20.870931819054785</v>
      </c>
      <c r="J5">
        <f t="shared" si="4"/>
        <v>26.295726329747822</v>
      </c>
      <c r="K5">
        <f t="shared" si="5"/>
        <v>33.13053912512413</v>
      </c>
      <c r="L5">
        <f t="shared" si="6"/>
        <v>60.202184895893964</v>
      </c>
      <c r="M5">
        <f t="shared" si="7"/>
        <v>75.849999999999994</v>
      </c>
    </row>
    <row r="6" spans="1:13" x14ac:dyDescent="0.3">
      <c r="A6">
        <v>4</v>
      </c>
      <c r="B6">
        <v>1983</v>
      </c>
      <c r="C6">
        <v>78.19</v>
      </c>
      <c r="F6">
        <f t="shared" si="0"/>
        <v>11.840054929462083</v>
      </c>
      <c r="G6">
        <f t="shared" si="1"/>
        <v>14.917534437540835</v>
      </c>
      <c r="H6">
        <f t="shared" si="2"/>
        <v>17.076314134432806</v>
      </c>
      <c r="I6">
        <f t="shared" si="3"/>
        <v>21.514807632589239</v>
      </c>
      <c r="J6">
        <f t="shared" si="4"/>
        <v>27.106959020738067</v>
      </c>
      <c r="K6">
        <f t="shared" si="5"/>
        <v>34.152628268865598</v>
      </c>
      <c r="L6">
        <f t="shared" si="6"/>
        <v>62.059444126696761</v>
      </c>
      <c r="M6">
        <f t="shared" si="7"/>
        <v>78.19</v>
      </c>
    </row>
    <row r="7" spans="1:13" x14ac:dyDescent="0.3">
      <c r="A7">
        <v>5</v>
      </c>
      <c r="B7">
        <v>1984</v>
      </c>
      <c r="C7">
        <v>95.88</v>
      </c>
      <c r="F7">
        <f t="shared" si="0"/>
        <v>14.518793536728795</v>
      </c>
      <c r="G7">
        <f t="shared" si="1"/>
        <v>18.292533596002244</v>
      </c>
      <c r="H7">
        <f t="shared" si="2"/>
        <v>20.939723739729086</v>
      </c>
      <c r="I7">
        <f t="shared" si="3"/>
        <v>26.382398718668068</v>
      </c>
      <c r="J7">
        <f t="shared" si="4"/>
        <v>33.239739492369431</v>
      </c>
      <c r="K7">
        <f t="shared" si="5"/>
        <v>41.879447479458165</v>
      </c>
      <c r="L7">
        <f t="shared" si="6"/>
        <v>76.100006431355482</v>
      </c>
      <c r="M7">
        <f t="shared" si="7"/>
        <v>95.88</v>
      </c>
    </row>
    <row r="8" spans="1:13" x14ac:dyDescent="0.3">
      <c r="A8">
        <v>6</v>
      </c>
      <c r="B8">
        <v>1985</v>
      </c>
      <c r="C8">
        <v>55.02</v>
      </c>
      <c r="F8">
        <f t="shared" si="0"/>
        <v>8.3314979181353603</v>
      </c>
      <c r="G8">
        <f t="shared" si="1"/>
        <v>10.497029604214054</v>
      </c>
      <c r="H8">
        <f t="shared" si="2"/>
        <v>12.016099292447795</v>
      </c>
      <c r="I8">
        <f t="shared" si="3"/>
        <v>15.139336436181864</v>
      </c>
      <c r="J8">
        <f t="shared" si="4"/>
        <v>19.074368657385964</v>
      </c>
      <c r="K8">
        <f t="shared" si="5"/>
        <v>24.032198584895582</v>
      </c>
      <c r="L8">
        <f t="shared" si="6"/>
        <v>43.669402939645174</v>
      </c>
      <c r="M8">
        <f t="shared" si="7"/>
        <v>55.02</v>
      </c>
    </row>
    <row r="9" spans="1:13" x14ac:dyDescent="0.3">
      <c r="A9">
        <v>7</v>
      </c>
      <c r="B9">
        <v>1986</v>
      </c>
      <c r="C9">
        <v>72.33</v>
      </c>
      <c r="F9">
        <f t="shared" si="0"/>
        <v>10.952694373295721</v>
      </c>
      <c r="G9">
        <f t="shared" si="1"/>
        <v>13.799530193980415</v>
      </c>
      <c r="H9">
        <f t="shared" si="2"/>
        <v>15.796518753594126</v>
      </c>
      <c r="I9">
        <f t="shared" si="3"/>
        <v>19.90236649271236</v>
      </c>
      <c r="J9">
        <f t="shared" si="4"/>
        <v>25.075410486890707</v>
      </c>
      <c r="K9">
        <f t="shared" si="5"/>
        <v>31.593037507188246</v>
      </c>
      <c r="L9">
        <f t="shared" si="6"/>
        <v>57.408359044429936</v>
      </c>
      <c r="M9">
        <f t="shared" si="7"/>
        <v>72.33</v>
      </c>
    </row>
    <row r="10" spans="1:13" x14ac:dyDescent="0.3">
      <c r="A10">
        <v>8</v>
      </c>
      <c r="B10">
        <v>1987</v>
      </c>
      <c r="C10">
        <v>93.3</v>
      </c>
      <c r="F10">
        <f t="shared" si="0"/>
        <v>14.128112609269884</v>
      </c>
      <c r="G10">
        <f t="shared" si="1"/>
        <v>17.80030647170431</v>
      </c>
      <c r="H10">
        <f t="shared" si="2"/>
        <v>20.376264339974174</v>
      </c>
      <c r="I10">
        <f t="shared" si="3"/>
        <v>25.672484360155721</v>
      </c>
      <c r="J10">
        <f t="shared" si="4"/>
        <v>32.345303448457109</v>
      </c>
      <c r="K10">
        <f t="shared" si="5"/>
        <v>40.752528679948341</v>
      </c>
      <c r="L10">
        <f t="shared" si="6"/>
        <v>74.05225907431651</v>
      </c>
      <c r="M10">
        <f t="shared" si="7"/>
        <v>93.3</v>
      </c>
    </row>
    <row r="11" spans="1:13" x14ac:dyDescent="0.3">
      <c r="A11">
        <v>9</v>
      </c>
      <c r="B11">
        <v>1988</v>
      </c>
      <c r="C11">
        <v>155.09</v>
      </c>
      <c r="F11">
        <f t="shared" si="0"/>
        <v>23.484769395194711</v>
      </c>
      <c r="G11">
        <f t="shared" si="1"/>
        <v>29.588955312932708</v>
      </c>
      <c r="H11">
        <f t="shared" si="2"/>
        <v>33.870898568988153</v>
      </c>
      <c r="I11">
        <f t="shared" si="3"/>
        <v>42.674658085922303</v>
      </c>
      <c r="J11">
        <f t="shared" si="4"/>
        <v>53.766700019519973</v>
      </c>
      <c r="K11">
        <f t="shared" si="5"/>
        <v>67.741797137976292</v>
      </c>
      <c r="L11">
        <f t="shared" si="6"/>
        <v>123.09501457487404</v>
      </c>
      <c r="M11">
        <f t="shared" si="7"/>
        <v>155.09</v>
      </c>
    </row>
    <row r="12" spans="1:13" x14ac:dyDescent="0.3">
      <c r="A12">
        <v>10</v>
      </c>
      <c r="B12">
        <v>1989</v>
      </c>
      <c r="C12">
        <v>101.99</v>
      </c>
      <c r="F12">
        <f t="shared" si="0"/>
        <v>15.444010771912492</v>
      </c>
      <c r="G12">
        <f t="shared" si="1"/>
        <v>19.458234266335719</v>
      </c>
      <c r="H12">
        <f t="shared" si="2"/>
        <v>22.274117899613785</v>
      </c>
      <c r="I12">
        <f t="shared" si="3"/>
        <v>28.063630009563582</v>
      </c>
      <c r="J12">
        <f t="shared" si="4"/>
        <v>35.357958185510618</v>
      </c>
      <c r="K12">
        <f t="shared" si="5"/>
        <v>44.548235799227555</v>
      </c>
      <c r="L12">
        <f t="shared" si="6"/>
        <v>80.949516645118337</v>
      </c>
      <c r="M12">
        <f t="shared" si="7"/>
        <v>101.99</v>
      </c>
    </row>
    <row r="13" spans="1:13" x14ac:dyDescent="0.3">
      <c r="A13">
        <v>11</v>
      </c>
      <c r="B13">
        <v>1990</v>
      </c>
      <c r="C13">
        <v>73.87</v>
      </c>
      <c r="F13">
        <f t="shared" si="0"/>
        <v>11.185891516042513</v>
      </c>
      <c r="G13">
        <f t="shared" si="1"/>
        <v>14.093340182902438</v>
      </c>
      <c r="H13">
        <f t="shared" si="2"/>
        <v>16.132847232517602</v>
      </c>
      <c r="I13">
        <f t="shared" si="3"/>
        <v>20.326113822987175</v>
      </c>
      <c r="J13">
        <f t="shared" si="4"/>
        <v>25.609298668140696</v>
      </c>
      <c r="K13">
        <f t="shared" si="5"/>
        <v>32.265694465035196</v>
      </c>
      <c r="L13">
        <f t="shared" si="6"/>
        <v>58.630657854445452</v>
      </c>
      <c r="M13">
        <f t="shared" si="7"/>
        <v>73.87</v>
      </c>
    </row>
    <row r="14" spans="1:13" x14ac:dyDescent="0.3">
      <c r="A14">
        <v>12</v>
      </c>
      <c r="B14">
        <v>1991</v>
      </c>
      <c r="C14">
        <v>50.55</v>
      </c>
      <c r="F14">
        <f t="shared" si="0"/>
        <v>7.6546204973053875</v>
      </c>
      <c r="G14">
        <f t="shared" si="1"/>
        <v>9.644217493511821</v>
      </c>
      <c r="H14">
        <f t="shared" si="2"/>
        <v>11.039873123104979</v>
      </c>
      <c r="I14">
        <f t="shared" si="3"/>
        <v>13.909368535968614</v>
      </c>
      <c r="J14">
        <f t="shared" si="4"/>
        <v>17.524706209212294</v>
      </c>
      <c r="K14">
        <f t="shared" si="5"/>
        <v>22.07974624620995</v>
      </c>
      <c r="L14">
        <f t="shared" si="6"/>
        <v>40.121561588496242</v>
      </c>
      <c r="M14">
        <f t="shared" si="7"/>
        <v>50.55</v>
      </c>
    </row>
    <row r="15" spans="1:13" x14ac:dyDescent="0.3">
      <c r="A15">
        <v>13</v>
      </c>
      <c r="B15">
        <v>1992</v>
      </c>
      <c r="C15">
        <v>81.91</v>
      </c>
      <c r="F15">
        <f t="shared" si="0"/>
        <v>12.403362313240045</v>
      </c>
      <c r="G15">
        <f t="shared" si="1"/>
        <v>15.627257267923902</v>
      </c>
      <c r="H15">
        <f t="shared" si="2"/>
        <v>17.888743966637563</v>
      </c>
      <c r="I15">
        <f t="shared" si="3"/>
        <v>22.538405079746571</v>
      </c>
      <c r="J15">
        <f t="shared" si="4"/>
        <v>28.396610991030247</v>
      </c>
      <c r="K15">
        <f t="shared" si="5"/>
        <v>35.777487933275118</v>
      </c>
      <c r="L15">
        <f t="shared" si="6"/>
        <v>65.012010083357609</v>
      </c>
      <c r="M15">
        <f t="shared" si="7"/>
        <v>81.91</v>
      </c>
    </row>
    <row r="16" spans="1:13" x14ac:dyDescent="0.3">
      <c r="A16">
        <v>14</v>
      </c>
      <c r="B16">
        <v>1993</v>
      </c>
      <c r="C16">
        <v>61.56</v>
      </c>
      <c r="F16">
        <f t="shared" si="0"/>
        <v>9.3218286412288762</v>
      </c>
      <c r="G16">
        <f t="shared" si="1"/>
        <v>11.744768128597185</v>
      </c>
      <c r="H16">
        <f t="shared" si="2"/>
        <v>13.444403352291642</v>
      </c>
      <c r="I16">
        <f t="shared" si="3"/>
        <v>16.938886786829435</v>
      </c>
      <c r="J16">
        <f t="shared" si="4"/>
        <v>21.341660024512539</v>
      </c>
      <c r="K16">
        <f t="shared" si="5"/>
        <v>26.888806704583278</v>
      </c>
      <c r="L16">
        <f t="shared" si="6"/>
        <v>48.860204379581184</v>
      </c>
      <c r="M16">
        <f t="shared" si="7"/>
        <v>61.56</v>
      </c>
    </row>
    <row r="17" spans="1:20" x14ac:dyDescent="0.3">
      <c r="A17">
        <v>15</v>
      </c>
      <c r="B17">
        <v>1994</v>
      </c>
      <c r="C17">
        <v>74.959999999999994</v>
      </c>
      <c r="F17">
        <f t="shared" si="0"/>
        <v>11.350946636558097</v>
      </c>
      <c r="G17">
        <f t="shared" si="1"/>
        <v>14.301296603632958</v>
      </c>
      <c r="H17">
        <f t="shared" si="2"/>
        <v>16.370897909158241</v>
      </c>
      <c r="I17">
        <f t="shared" si="3"/>
        <v>20.626038881428432</v>
      </c>
      <c r="J17">
        <f t="shared" si="4"/>
        <v>25.987180562661788</v>
      </c>
      <c r="K17">
        <f t="shared" si="5"/>
        <v>32.741795818316476</v>
      </c>
      <c r="L17">
        <f t="shared" si="6"/>
        <v>59.495791427768118</v>
      </c>
      <c r="M17">
        <f t="shared" si="7"/>
        <v>74.959999999999994</v>
      </c>
    </row>
    <row r="18" spans="1:20" x14ac:dyDescent="0.3">
      <c r="A18">
        <v>16</v>
      </c>
      <c r="B18">
        <v>1995</v>
      </c>
      <c r="C18">
        <v>111.78</v>
      </c>
      <c r="F18">
        <f t="shared" si="0"/>
        <v>16.926478322231379</v>
      </c>
      <c r="G18">
        <f t="shared" si="1"/>
        <v>21.326026338768575</v>
      </c>
      <c r="H18">
        <f t="shared" si="2"/>
        <v>24.412206087055875</v>
      </c>
      <c r="I18">
        <f t="shared" si="3"/>
        <v>30.75745232345345</v>
      </c>
      <c r="J18">
        <f t="shared" si="4"/>
        <v>38.751961623456978</v>
      </c>
      <c r="K18">
        <f t="shared" si="5"/>
        <v>48.824412174111743</v>
      </c>
      <c r="L18">
        <f t="shared" si="6"/>
        <v>88.719844794502677</v>
      </c>
      <c r="M18">
        <f t="shared" si="7"/>
        <v>111.78</v>
      </c>
    </row>
    <row r="19" spans="1:20" x14ac:dyDescent="0.3">
      <c r="A19">
        <v>17</v>
      </c>
      <c r="B19">
        <v>1996</v>
      </c>
      <c r="C19">
        <v>71.19</v>
      </c>
      <c r="F19">
        <f t="shared" si="0"/>
        <v>10.780067916976668</v>
      </c>
      <c r="G19">
        <f t="shared" si="1"/>
        <v>13.582034487895282</v>
      </c>
      <c r="H19">
        <f t="shared" si="2"/>
        <v>15.547548321144282</v>
      </c>
      <c r="I19">
        <f t="shared" si="3"/>
        <v>19.588683404067371</v>
      </c>
      <c r="J19">
        <f t="shared" si="4"/>
        <v>24.680194560510845</v>
      </c>
      <c r="K19">
        <f t="shared" si="5"/>
        <v>31.095096642288556</v>
      </c>
      <c r="L19">
        <f t="shared" si="6"/>
        <v>56.50354044480806</v>
      </c>
      <c r="M19">
        <f t="shared" si="7"/>
        <v>71.19</v>
      </c>
    </row>
    <row r="20" spans="1:20" x14ac:dyDescent="0.3">
      <c r="A20">
        <v>18</v>
      </c>
      <c r="B20">
        <v>1997</v>
      </c>
      <c r="C20">
        <v>111.37</v>
      </c>
      <c r="F20">
        <f t="shared" si="0"/>
        <v>16.864393368642951</v>
      </c>
      <c r="G20">
        <f t="shared" si="1"/>
        <v>21.247804198860763</v>
      </c>
      <c r="H20">
        <f t="shared" si="2"/>
        <v>24.322664089420407</v>
      </c>
      <c r="I20">
        <f t="shared" si="3"/>
        <v>30.644636475782882</v>
      </c>
      <c r="J20">
        <f t="shared" si="4"/>
        <v>38.609822562215101</v>
      </c>
      <c r="K20">
        <f t="shared" si="5"/>
        <v>48.645328178840799</v>
      </c>
      <c r="L20">
        <f t="shared" si="6"/>
        <v>88.394427578849204</v>
      </c>
      <c r="M20">
        <f t="shared" si="7"/>
        <v>111.37</v>
      </c>
    </row>
    <row r="21" spans="1:20" x14ac:dyDescent="0.3">
      <c r="A21">
        <v>19</v>
      </c>
      <c r="B21">
        <v>1998</v>
      </c>
      <c r="C21">
        <v>81.540000000000006</v>
      </c>
      <c r="F21">
        <f t="shared" si="0"/>
        <v>12.347334428294388</v>
      </c>
      <c r="G21">
        <f t="shared" si="1"/>
        <v>15.556666556299781</v>
      </c>
      <c r="H21">
        <f t="shared" si="2"/>
        <v>17.807937773649456</v>
      </c>
      <c r="I21">
        <f t="shared" si="3"/>
        <v>22.436595656238989</v>
      </c>
      <c r="J21">
        <f t="shared" si="4"/>
        <v>28.268339155275381</v>
      </c>
      <c r="K21">
        <f t="shared" si="5"/>
        <v>35.615875547298906</v>
      </c>
      <c r="L21">
        <f t="shared" si="6"/>
        <v>64.718340888743498</v>
      </c>
      <c r="M21">
        <f t="shared" si="7"/>
        <v>81.540000000000006</v>
      </c>
    </row>
    <row r="22" spans="1:20" x14ac:dyDescent="0.3">
      <c r="A22">
        <v>20</v>
      </c>
      <c r="B22">
        <v>1999</v>
      </c>
      <c r="C22">
        <v>235.4</v>
      </c>
      <c r="F22">
        <f t="shared" si="0"/>
        <v>35.645848962723804</v>
      </c>
      <c r="G22">
        <f t="shared" si="1"/>
        <v>44.910955449509053</v>
      </c>
      <c r="H22">
        <f t="shared" si="2"/>
        <v>51.410210349731202</v>
      </c>
      <c r="I22">
        <f t="shared" si="3"/>
        <v>64.772806199149599</v>
      </c>
      <c r="J22">
        <f t="shared" si="4"/>
        <v>81.608621991069711</v>
      </c>
      <c r="K22">
        <f t="shared" si="5"/>
        <v>102.82042069946237</v>
      </c>
      <c r="L22">
        <f t="shared" si="6"/>
        <v>186.83710381665711</v>
      </c>
      <c r="M22">
        <f t="shared" si="7"/>
        <v>235.4</v>
      </c>
    </row>
    <row r="23" spans="1:20" x14ac:dyDescent="0.3">
      <c r="A23">
        <v>21</v>
      </c>
      <c r="B23">
        <v>2000</v>
      </c>
      <c r="C23">
        <v>349.13</v>
      </c>
      <c r="F23">
        <f t="shared" si="0"/>
        <v>52.867609381290407</v>
      </c>
      <c r="G23">
        <f t="shared" si="1"/>
        <v>66.609013917107461</v>
      </c>
      <c r="H23">
        <f t="shared" si="2"/>
        <v>76.248286913346021</v>
      </c>
      <c r="I23">
        <f t="shared" si="3"/>
        <v>96.066821700548417</v>
      </c>
      <c r="J23">
        <f t="shared" si="4"/>
        <v>121.03661085701856</v>
      </c>
      <c r="K23">
        <f t="shared" si="5"/>
        <v>152.49657382669199</v>
      </c>
      <c r="L23">
        <f t="shared" si="6"/>
        <v>277.10466463682877</v>
      </c>
      <c r="M23">
        <f t="shared" si="7"/>
        <v>349.13</v>
      </c>
    </row>
    <row r="24" spans="1:20" x14ac:dyDescent="0.3">
      <c r="A24">
        <v>22</v>
      </c>
      <c r="B24">
        <v>2001</v>
      </c>
      <c r="C24">
        <v>61.99</v>
      </c>
      <c r="F24">
        <f t="shared" si="0"/>
        <v>9.3869421291386939</v>
      </c>
      <c r="G24">
        <f t="shared" si="1"/>
        <v>11.826805982646841</v>
      </c>
      <c r="H24">
        <f t="shared" si="2"/>
        <v>13.538313252250795</v>
      </c>
      <c r="I24">
        <f t="shared" si="3"/>
        <v>17.057205846581493</v>
      </c>
      <c r="J24">
        <f t="shared" si="4"/>
        <v>21.490732698497926</v>
      </c>
      <c r="K24">
        <f t="shared" si="5"/>
        <v>27.076626504501583</v>
      </c>
      <c r="L24">
        <f t="shared" si="6"/>
        <v>49.201495605754346</v>
      </c>
      <c r="M24">
        <f t="shared" si="7"/>
        <v>61.99</v>
      </c>
    </row>
    <row r="25" spans="1:20" x14ac:dyDescent="0.3">
      <c r="A25">
        <v>23</v>
      </c>
      <c r="B25">
        <v>2002</v>
      </c>
      <c r="C25">
        <v>114.87</v>
      </c>
      <c r="F25">
        <f t="shared" si="0"/>
        <v>17.394386874885658</v>
      </c>
      <c r="G25">
        <f t="shared" si="1"/>
        <v>21.915554173683539</v>
      </c>
      <c r="H25">
        <f t="shared" si="2"/>
        <v>25.087046996064668</v>
      </c>
      <c r="I25">
        <f t="shared" si="3"/>
        <v>31.607698590043817</v>
      </c>
      <c r="J25">
        <f t="shared" si="4"/>
        <v>39.82320479232871</v>
      </c>
      <c r="K25">
        <f t="shared" si="5"/>
        <v>50.174093992129322</v>
      </c>
      <c r="L25">
        <f t="shared" si="6"/>
        <v>91.172379419793543</v>
      </c>
      <c r="M25">
        <f t="shared" si="7"/>
        <v>114.87</v>
      </c>
    </row>
    <row r="26" spans="1:20" x14ac:dyDescent="0.3">
      <c r="A26">
        <v>24</v>
      </c>
      <c r="B26">
        <v>2003</v>
      </c>
      <c r="C26">
        <v>56.67</v>
      </c>
      <c r="F26">
        <f t="shared" si="0"/>
        <v>8.5813519996497796</v>
      </c>
      <c r="G26">
        <f t="shared" si="1"/>
        <v>10.81182602091622</v>
      </c>
      <c r="H26">
        <f t="shared" si="2"/>
        <v>12.376451234151517</v>
      </c>
      <c r="I26">
        <f t="shared" si="3"/>
        <v>15.593351432904875</v>
      </c>
      <c r="J26">
        <f t="shared" si="4"/>
        <v>19.646391708725236</v>
      </c>
      <c r="K26">
        <f t="shared" si="5"/>
        <v>24.752902468303027</v>
      </c>
      <c r="L26">
        <f t="shared" si="6"/>
        <v>44.979008807518937</v>
      </c>
      <c r="M26">
        <f t="shared" si="7"/>
        <v>56.67</v>
      </c>
    </row>
    <row r="27" spans="1:20" x14ac:dyDescent="0.3">
      <c r="A27">
        <v>25</v>
      </c>
      <c r="B27">
        <v>2004</v>
      </c>
      <c r="C27">
        <v>182.38</v>
      </c>
      <c r="F27">
        <f t="shared" si="0"/>
        <v>27.617204476727135</v>
      </c>
      <c r="G27">
        <f t="shared" si="1"/>
        <v>34.795497259479447</v>
      </c>
      <c r="H27">
        <f t="shared" si="2"/>
        <v>39.83090128965155</v>
      </c>
      <c r="I27">
        <f t="shared" si="3"/>
        <v>50.183790971116835</v>
      </c>
      <c r="J27">
        <f t="shared" si="4"/>
        <v>63.227614608034386</v>
      </c>
      <c r="K27">
        <f t="shared" si="5"/>
        <v>79.661802579303085</v>
      </c>
      <c r="L27">
        <f t="shared" si="6"/>
        <v>144.75510192898011</v>
      </c>
      <c r="M27">
        <f t="shared" si="7"/>
        <v>182.38</v>
      </c>
    </row>
    <row r="28" spans="1:20" x14ac:dyDescent="0.3">
      <c r="A28">
        <v>26</v>
      </c>
      <c r="B28">
        <v>2005</v>
      </c>
      <c r="C28">
        <v>48.34</v>
      </c>
      <c r="F28">
        <f t="shared" si="0"/>
        <v>7.3199674547921356</v>
      </c>
      <c r="G28">
        <f t="shared" si="1"/>
        <v>9.2225810808380118</v>
      </c>
      <c r="H28">
        <f t="shared" si="2"/>
        <v>10.557219916338175</v>
      </c>
      <c r="I28">
        <f t="shared" si="3"/>
        <v>13.301263600963855</v>
      </c>
      <c r="J28">
        <f t="shared" si="4"/>
        <v>16.758542001054842</v>
      </c>
      <c r="K28">
        <f t="shared" si="5"/>
        <v>21.114439832676343</v>
      </c>
      <c r="L28">
        <f t="shared" si="6"/>
        <v>38.367483426071388</v>
      </c>
      <c r="M28">
        <f t="shared" si="7"/>
        <v>48.34</v>
      </c>
    </row>
    <row r="29" spans="1:20" x14ac:dyDescent="0.3">
      <c r="A29">
        <v>27</v>
      </c>
      <c r="B29">
        <v>2006</v>
      </c>
      <c r="C29">
        <v>114.24</v>
      </c>
      <c r="F29">
        <f t="shared" si="0"/>
        <v>17.298988043761966</v>
      </c>
      <c r="G29">
        <f t="shared" si="1"/>
        <v>21.795359178215438</v>
      </c>
      <c r="H29">
        <f t="shared" si="2"/>
        <v>24.949458072868698</v>
      </c>
      <c r="I29">
        <f t="shared" si="3"/>
        <v>31.434347409476846</v>
      </c>
      <c r="J29">
        <f t="shared" si="4"/>
        <v>39.604795990908258</v>
      </c>
      <c r="K29">
        <f t="shared" si="5"/>
        <v>49.898916145737388</v>
      </c>
      <c r="L29">
        <f t="shared" si="6"/>
        <v>90.672348088423561</v>
      </c>
      <c r="M29">
        <f t="shared" si="7"/>
        <v>114.24</v>
      </c>
    </row>
    <row r="30" spans="1:20" x14ac:dyDescent="0.3">
      <c r="A30">
        <v>28</v>
      </c>
      <c r="B30">
        <v>2007</v>
      </c>
      <c r="C30">
        <v>159.69</v>
      </c>
      <c r="F30">
        <f t="shared" si="0"/>
        <v>24.181332289113698</v>
      </c>
      <c r="G30">
        <f t="shared" si="1"/>
        <v>30.466569565556927</v>
      </c>
      <c r="H30">
        <f t="shared" si="2"/>
        <v>34.875516103434897</v>
      </c>
      <c r="I30">
        <f t="shared" si="3"/>
        <v>43.940396864665246</v>
      </c>
      <c r="J30">
        <f t="shared" si="4"/>
        <v>55.361430950526433</v>
      </c>
      <c r="K30">
        <f t="shared" si="5"/>
        <v>69.75103220686978</v>
      </c>
      <c r="L30">
        <f t="shared" si="6"/>
        <v>126.7460369944009</v>
      </c>
      <c r="M30">
        <f t="shared" si="7"/>
        <v>159.69</v>
      </c>
    </row>
    <row r="31" spans="1:20" x14ac:dyDescent="0.3">
      <c r="A31">
        <v>29</v>
      </c>
      <c r="B31">
        <v>2008</v>
      </c>
      <c r="C31">
        <v>108.24</v>
      </c>
      <c r="F31">
        <f t="shared" si="0"/>
        <v>16.3904277473459</v>
      </c>
      <c r="G31">
        <f t="shared" si="1"/>
        <v>20.650644935662108</v>
      </c>
      <c r="H31">
        <f t="shared" si="2"/>
        <v>23.639087375764252</v>
      </c>
      <c r="I31">
        <f t="shared" si="3"/>
        <v>29.783383785029532</v>
      </c>
      <c r="J31">
        <f t="shared" si="4"/>
        <v>37.52471216785635</v>
      </c>
      <c r="K31">
        <f t="shared" si="5"/>
        <v>47.278174751528489</v>
      </c>
      <c r="L31">
        <f t="shared" si="6"/>
        <v>85.910144932518961</v>
      </c>
      <c r="M31">
        <f t="shared" si="7"/>
        <v>108.24</v>
      </c>
    </row>
    <row r="32" spans="1:20" x14ac:dyDescent="0.3">
      <c r="A32">
        <v>30</v>
      </c>
      <c r="B32">
        <v>2009</v>
      </c>
      <c r="C32">
        <v>108.16</v>
      </c>
      <c r="F32">
        <f t="shared" si="0"/>
        <v>16.378313610060349</v>
      </c>
      <c r="G32">
        <f t="shared" si="1"/>
        <v>20.635382079094729</v>
      </c>
      <c r="H32">
        <f t="shared" si="2"/>
        <v>23.621615766469525</v>
      </c>
      <c r="I32">
        <f t="shared" si="3"/>
        <v>29.761370936703567</v>
      </c>
      <c r="J32">
        <f t="shared" si="4"/>
        <v>37.496977716882327</v>
      </c>
      <c r="K32">
        <f t="shared" si="5"/>
        <v>47.243231532939035</v>
      </c>
      <c r="L32">
        <f t="shared" si="6"/>
        <v>85.846648890440235</v>
      </c>
      <c r="M32">
        <f t="shared" si="7"/>
        <v>108.16</v>
      </c>
      <c r="Q32" s="5" t="s">
        <v>15</v>
      </c>
      <c r="S32" s="6" t="s">
        <v>18</v>
      </c>
      <c r="T32" s="6">
        <v>0.54479999999999995</v>
      </c>
    </row>
    <row r="33" spans="1:24" x14ac:dyDescent="0.3">
      <c r="A33">
        <v>31</v>
      </c>
      <c r="B33">
        <v>2010</v>
      </c>
      <c r="C33">
        <v>58.2</v>
      </c>
      <c r="F33">
        <f t="shared" si="0"/>
        <v>8.8130348752358767</v>
      </c>
      <c r="G33">
        <f t="shared" si="1"/>
        <v>11.103728152767319</v>
      </c>
      <c r="H33">
        <f t="shared" si="2"/>
        <v>12.710595761913151</v>
      </c>
      <c r="I33">
        <f t="shared" si="3"/>
        <v>16.014347157138939</v>
      </c>
      <c r="J33">
        <f t="shared" si="4"/>
        <v>20.176813083603474</v>
      </c>
      <c r="K33">
        <f t="shared" si="5"/>
        <v>25.421191523826295</v>
      </c>
      <c r="L33">
        <f t="shared" si="6"/>
        <v>46.193370612274613</v>
      </c>
      <c r="M33">
        <f t="shared" si="7"/>
        <v>58.2</v>
      </c>
      <c r="Q33" s="5" t="s">
        <v>16</v>
      </c>
      <c r="S33" s="6" t="s">
        <v>19</v>
      </c>
      <c r="T33" s="6">
        <v>1.1457999999999999</v>
      </c>
    </row>
    <row r="34" spans="1:24" x14ac:dyDescent="0.3">
      <c r="A34">
        <v>32</v>
      </c>
      <c r="B34">
        <v>2011</v>
      </c>
      <c r="C34">
        <v>37.69</v>
      </c>
      <c r="F34">
        <f t="shared" si="0"/>
        <v>5.7072729286536115</v>
      </c>
      <c r="G34">
        <f t="shared" si="1"/>
        <v>7.1907133003058457</v>
      </c>
      <c r="H34">
        <f t="shared" si="2"/>
        <v>8.2313119289777763</v>
      </c>
      <c r="I34">
        <f t="shared" si="3"/>
        <v>10.370803167569873</v>
      </c>
      <c r="J34">
        <f t="shared" si="4"/>
        <v>13.066393215137712</v>
      </c>
      <c r="K34">
        <f t="shared" si="5"/>
        <v>16.462623857955549</v>
      </c>
      <c r="L34">
        <f t="shared" si="6"/>
        <v>29.91457282434072</v>
      </c>
      <c r="M34">
        <f t="shared" si="7"/>
        <v>37.69</v>
      </c>
    </row>
    <row r="35" spans="1:24" x14ac:dyDescent="0.3">
      <c r="A35">
        <v>33</v>
      </c>
      <c r="B35">
        <v>2012</v>
      </c>
      <c r="C35">
        <v>66.78</v>
      </c>
      <c r="F35">
        <f t="shared" si="0"/>
        <v>10.112276099110856</v>
      </c>
      <c r="G35">
        <f t="shared" si="1"/>
        <v>12.740669519618583</v>
      </c>
      <c r="H35">
        <f t="shared" si="2"/>
        <v>14.584425858772512</v>
      </c>
      <c r="I35">
        <f t="shared" si="3"/>
        <v>18.3752251400986</v>
      </c>
      <c r="J35">
        <f t="shared" si="4"/>
        <v>23.151332950567696</v>
      </c>
      <c r="K35">
        <f t="shared" si="5"/>
        <v>29.168851717545017</v>
      </c>
      <c r="L35">
        <f t="shared" si="6"/>
        <v>53.003321125218186</v>
      </c>
      <c r="M35">
        <f t="shared" si="7"/>
        <v>66.78</v>
      </c>
      <c r="Q35" t="s">
        <v>1</v>
      </c>
      <c r="R35">
        <v>2</v>
      </c>
      <c r="S35">
        <v>10</v>
      </c>
      <c r="T35">
        <v>25</v>
      </c>
      <c r="U35">
        <v>50</v>
      </c>
      <c r="V35">
        <v>75</v>
      </c>
      <c r="W35">
        <v>100</v>
      </c>
      <c r="X35">
        <v>200</v>
      </c>
    </row>
    <row r="36" spans="1:24" x14ac:dyDescent="0.3">
      <c r="A36">
        <v>34</v>
      </c>
      <c r="B36">
        <v>2013</v>
      </c>
      <c r="C36">
        <v>66.03</v>
      </c>
      <c r="F36">
        <f t="shared" si="0"/>
        <v>9.9987060620588473</v>
      </c>
      <c r="G36">
        <f t="shared" si="1"/>
        <v>12.597580239299418</v>
      </c>
      <c r="H36">
        <f t="shared" si="2"/>
        <v>14.420629521634456</v>
      </c>
      <c r="I36">
        <f t="shared" si="3"/>
        <v>18.168854687042685</v>
      </c>
      <c r="J36">
        <f t="shared" si="4"/>
        <v>22.891322472686209</v>
      </c>
      <c r="K36">
        <f t="shared" si="5"/>
        <v>28.841259043268906</v>
      </c>
      <c r="L36">
        <f t="shared" si="6"/>
        <v>52.408045730730109</v>
      </c>
      <c r="M36">
        <f t="shared" si="7"/>
        <v>66.03</v>
      </c>
      <c r="Q36" s="7" t="s">
        <v>17</v>
      </c>
      <c r="R36">
        <f>(R38-T32)/T33</f>
        <v>-0.15560052314394829</v>
      </c>
      <c r="S36">
        <f>(S38-T32)/T33</f>
        <v>1.4885384249541282</v>
      </c>
      <c r="T36">
        <f>(T38-T32)/T33</f>
        <v>2.3160536406400594</v>
      </c>
      <c r="U36">
        <f>(U38-T32)/T33</f>
        <v>2.929951700066181</v>
      </c>
      <c r="V36">
        <f>(V38-T32)/T33</f>
        <v>3.2867726573169405</v>
      </c>
      <c r="W36">
        <f>(W38-T32)/T33</f>
        <v>3.5393168325855915</v>
      </c>
      <c r="X36">
        <f>(X38-T32)/T33</f>
        <v>4.1464584940958638</v>
      </c>
    </row>
    <row r="37" spans="1:24" x14ac:dyDescent="0.3">
      <c r="A37">
        <v>35</v>
      </c>
      <c r="B37">
        <v>2014</v>
      </c>
      <c r="C37">
        <v>63.42</v>
      </c>
      <c r="F37">
        <f t="shared" si="0"/>
        <v>9.6034823331178583</v>
      </c>
      <c r="G37">
        <f t="shared" si="1"/>
        <v>12.099629543788717</v>
      </c>
      <c r="H37">
        <f t="shared" si="2"/>
        <v>13.850618268394021</v>
      </c>
      <c r="I37">
        <f t="shared" si="3"/>
        <v>17.450685510408103</v>
      </c>
      <c r="J37">
        <f t="shared" si="4"/>
        <v>21.986486009658631</v>
      </c>
      <c r="K37">
        <f t="shared" si="5"/>
        <v>27.701236536788034</v>
      </c>
      <c r="L37">
        <f t="shared" si="6"/>
        <v>50.336487357911608</v>
      </c>
      <c r="M37">
        <f t="shared" si="7"/>
        <v>63.42</v>
      </c>
      <c r="Q37" s="3" t="s">
        <v>20</v>
      </c>
      <c r="R37">
        <f>LN(LN(2/(2-1)))</f>
        <v>-0.36651292058166435</v>
      </c>
      <c r="S37">
        <f>LN(LN(10/(10-1)))</f>
        <v>-2.2503673273124449</v>
      </c>
      <c r="T37">
        <f>LN(LN(25/(25-1)))</f>
        <v>-3.198534261445384</v>
      </c>
      <c r="U37">
        <f>LN(LN(50/(50-1)))</f>
        <v>-3.9019386579358333</v>
      </c>
      <c r="V37">
        <f>LN(LN(75/(75-1)))</f>
        <v>-4.3107841107537466</v>
      </c>
      <c r="W37">
        <f>LN(LN(100/(100-1)))</f>
        <v>-4.6001492267765736</v>
      </c>
      <c r="X37">
        <f>LN(LN(200/(200-1)))</f>
        <v>-5.295812142535044</v>
      </c>
    </row>
    <row r="38" spans="1:24" x14ac:dyDescent="0.3">
      <c r="A38">
        <v>36</v>
      </c>
      <c r="B38">
        <v>2015</v>
      </c>
      <c r="C38">
        <v>138.06</v>
      </c>
      <c r="F38">
        <f t="shared" si="0"/>
        <v>20.905972420533764</v>
      </c>
      <c r="G38">
        <f t="shared" si="1"/>
        <v>26.339874721152167</v>
      </c>
      <c r="H38">
        <f t="shared" si="2"/>
        <v>30.151629740373362</v>
      </c>
      <c r="I38">
        <f t="shared" si="3"/>
        <v>37.988672998532678</v>
      </c>
      <c r="J38">
        <f t="shared" si="4"/>
        <v>47.862728768424319</v>
      </c>
      <c r="K38">
        <f t="shared" si="5"/>
        <v>60.303259480746711</v>
      </c>
      <c r="L38">
        <f t="shared" si="6"/>
        <v>109.57829461736482</v>
      </c>
      <c r="M38">
        <f t="shared" si="7"/>
        <v>138.06</v>
      </c>
      <c r="R38">
        <v>0.36651292058166401</v>
      </c>
      <c r="S38">
        <v>2.25036732731244</v>
      </c>
      <c r="T38">
        <v>3.19853426144538</v>
      </c>
      <c r="U38">
        <v>3.9019386579358302</v>
      </c>
      <c r="V38">
        <v>4.3107841107537501</v>
      </c>
      <c r="W38">
        <v>4.60014922677657</v>
      </c>
      <c r="X38">
        <v>5.2958121425350404</v>
      </c>
    </row>
    <row r="39" spans="1:24" x14ac:dyDescent="0.3">
      <c r="A39">
        <v>37</v>
      </c>
      <c r="B39">
        <v>2016</v>
      </c>
      <c r="C39">
        <v>103.31</v>
      </c>
      <c r="F39">
        <f t="shared" si="0"/>
        <v>15.643894037124028</v>
      </c>
      <c r="G39">
        <f t="shared" si="1"/>
        <v>19.710071399697455</v>
      </c>
      <c r="H39">
        <f t="shared" si="2"/>
        <v>22.562399452976763</v>
      </c>
      <c r="I39">
        <f t="shared" si="3"/>
        <v>28.426842006941992</v>
      </c>
      <c r="J39">
        <f t="shared" si="4"/>
        <v>35.815576626582043</v>
      </c>
      <c r="K39">
        <f t="shared" si="5"/>
        <v>45.124798905953519</v>
      </c>
      <c r="L39">
        <f t="shared" si="6"/>
        <v>81.997201339417344</v>
      </c>
      <c r="M39">
        <f t="shared" si="7"/>
        <v>103.31</v>
      </c>
    </row>
    <row r="40" spans="1:24" x14ac:dyDescent="0.3">
      <c r="A40">
        <v>38</v>
      </c>
      <c r="B40">
        <v>2017</v>
      </c>
      <c r="C40">
        <v>75.17</v>
      </c>
      <c r="F40">
        <f t="shared" si="0"/>
        <v>11.382746246932662</v>
      </c>
      <c r="G40">
        <f t="shared" si="1"/>
        <v>14.341361602122326</v>
      </c>
      <c r="H40">
        <f t="shared" si="2"/>
        <v>16.416760883556901</v>
      </c>
      <c r="I40">
        <f t="shared" si="3"/>
        <v>20.683822608284093</v>
      </c>
      <c r="J40">
        <f t="shared" si="4"/>
        <v>26.059983496468607</v>
      </c>
      <c r="K40">
        <f t="shared" si="5"/>
        <v>32.833521767113794</v>
      </c>
      <c r="L40">
        <f t="shared" si="6"/>
        <v>59.662468538224786</v>
      </c>
      <c r="M40">
        <f t="shared" si="7"/>
        <v>75.17</v>
      </c>
    </row>
    <row r="41" spans="1:24" x14ac:dyDescent="0.3">
      <c r="A41">
        <v>39</v>
      </c>
      <c r="B41">
        <v>2018</v>
      </c>
      <c r="C41">
        <v>31.02</v>
      </c>
      <c r="F41">
        <f t="shared" si="0"/>
        <v>4.6972567324710806</v>
      </c>
      <c r="G41">
        <f t="shared" si="1"/>
        <v>5.9181726340007259</v>
      </c>
      <c r="H41">
        <f t="shared" si="2"/>
        <v>6.774616504029999</v>
      </c>
      <c r="I41">
        <f t="shared" si="3"/>
        <v>8.5354819383926106</v>
      </c>
      <c r="J41">
        <f t="shared" si="4"/>
        <v>10.754033365178346</v>
      </c>
      <c r="K41">
        <f t="shared" si="5"/>
        <v>13.549233008059995</v>
      </c>
      <c r="L41">
        <f t="shared" si="6"/>
        <v>24.620590316026775</v>
      </c>
      <c r="M41">
        <f t="shared" si="7"/>
        <v>31.02</v>
      </c>
    </row>
    <row r="42" spans="1:24" x14ac:dyDescent="0.3">
      <c r="A42">
        <v>40</v>
      </c>
      <c r="B42">
        <v>2019</v>
      </c>
      <c r="C42">
        <v>83.21</v>
      </c>
      <c r="F42">
        <f t="shared" si="0"/>
        <v>12.600217044130193</v>
      </c>
      <c r="G42">
        <f t="shared" si="1"/>
        <v>15.875278687143791</v>
      </c>
      <c r="H42">
        <f t="shared" si="2"/>
        <v>18.172657617676858</v>
      </c>
      <c r="I42">
        <f t="shared" si="3"/>
        <v>22.896113865043489</v>
      </c>
      <c r="J42">
        <f t="shared" si="4"/>
        <v>28.847295819358159</v>
      </c>
      <c r="K42">
        <f t="shared" si="5"/>
        <v>36.345315235353709</v>
      </c>
      <c r="L42">
        <f t="shared" si="6"/>
        <v>66.043820767136936</v>
      </c>
      <c r="M42">
        <f t="shared" si="7"/>
        <v>83.21</v>
      </c>
    </row>
    <row r="43" spans="1:24" x14ac:dyDescent="0.3">
      <c r="A43">
        <v>41</v>
      </c>
      <c r="B43">
        <v>2020</v>
      </c>
      <c r="C43">
        <v>61.62</v>
      </c>
      <c r="F43">
        <f t="shared" si="0"/>
        <v>9.3309142441930355</v>
      </c>
      <c r="G43">
        <f t="shared" si="1"/>
        <v>11.756215271022718</v>
      </c>
      <c r="H43">
        <f t="shared" si="2"/>
        <v>13.457507059262685</v>
      </c>
      <c r="I43">
        <f t="shared" si="3"/>
        <v>16.955396423073907</v>
      </c>
      <c r="J43">
        <f t="shared" si="4"/>
        <v>21.362460862743056</v>
      </c>
      <c r="K43">
        <f t="shared" si="5"/>
        <v>26.915014118525367</v>
      </c>
      <c r="L43">
        <f t="shared" si="6"/>
        <v>48.907826411140228</v>
      </c>
      <c r="M43">
        <f t="shared" si="7"/>
        <v>61.62</v>
      </c>
    </row>
    <row r="44" spans="1:24" x14ac:dyDescent="0.3">
      <c r="A44">
        <v>42</v>
      </c>
      <c r="B44">
        <v>2021</v>
      </c>
      <c r="C44">
        <v>54.11</v>
      </c>
      <c r="F44">
        <f t="shared" si="0"/>
        <v>8.193699606512256</v>
      </c>
      <c r="G44">
        <f t="shared" si="1"/>
        <v>10.323414610760132</v>
      </c>
      <c r="H44">
        <f t="shared" si="2"/>
        <v>11.817359736720285</v>
      </c>
      <c r="I44">
        <f t="shared" si="3"/>
        <v>14.888940286474021</v>
      </c>
      <c r="J44">
        <f t="shared" si="4"/>
        <v>18.758889277556424</v>
      </c>
      <c r="K44">
        <f t="shared" si="5"/>
        <v>23.634719473440565</v>
      </c>
      <c r="L44">
        <f t="shared" si="6"/>
        <v>42.94713546099964</v>
      </c>
      <c r="M44">
        <f t="shared" si="7"/>
        <v>54.11</v>
      </c>
    </row>
    <row r="45" spans="1:24" x14ac:dyDescent="0.3">
      <c r="E45" t="s">
        <v>13</v>
      </c>
      <c r="F45" s="3">
        <f t="shared" ref="F45:M45" si="8">AVERAGE(F3:F44)</f>
        <v>14.479530752490813</v>
      </c>
      <c r="G45" s="3">
        <f t="shared" si="8"/>
        <v>18.243065587663327</v>
      </c>
      <c r="H45" s="3">
        <f t="shared" si="8"/>
        <v>20.883097006032788</v>
      </c>
      <c r="I45" s="3">
        <f t="shared" si="8"/>
        <v>26.311053504897298</v>
      </c>
      <c r="J45" s="3">
        <f t="shared" si="8"/>
        <v>33.149850155730405</v>
      </c>
      <c r="K45" s="3">
        <f t="shared" si="8"/>
        <v>41.766194012065569</v>
      </c>
      <c r="L45" s="3">
        <f t="shared" si="8"/>
        <v>75.894211223546748</v>
      </c>
      <c r="M45" s="3">
        <f t="shared" si="8"/>
        <v>95.620714285714286</v>
      </c>
    </row>
    <row r="46" spans="1:24" x14ac:dyDescent="0.3">
      <c r="A46" s="1" t="s">
        <v>3</v>
      </c>
      <c r="E46" t="s">
        <v>24</v>
      </c>
      <c r="F46" s="4">
        <f t="shared" ref="F46:M46" si="9">STDEVA(F3:F44)</f>
        <v>8.545352190507419</v>
      </c>
      <c r="G46" s="4">
        <f t="shared" si="9"/>
        <v>10.766469103585571</v>
      </c>
      <c r="H46" s="4">
        <f t="shared" si="9"/>
        <v>12.324530524884793</v>
      </c>
      <c r="I46" s="4">
        <f t="shared" si="9"/>
        <v>15.527935438374287</v>
      </c>
      <c r="J46" s="4">
        <f t="shared" si="9"/>
        <v>19.563972720216309</v>
      </c>
      <c r="K46" s="4">
        <f t="shared" si="9"/>
        <v>24.649061049769578</v>
      </c>
      <c r="L46" s="4">
        <f t="shared" si="9"/>
        <v>44.790316427512948</v>
      </c>
      <c r="M46" s="4">
        <f t="shared" si="9"/>
        <v>56.432262498475666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35</v>
      </c>
      <c r="R48" t="s">
        <v>36</v>
      </c>
      <c r="T48" t="s">
        <v>37</v>
      </c>
    </row>
    <row r="49" spans="3:20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  <c r="Q49" s="8" t="s">
        <v>25</v>
      </c>
      <c r="R49" s="8" t="s">
        <v>26</v>
      </c>
      <c r="S49" s="8" t="s">
        <v>25</v>
      </c>
      <c r="T49" s="8" t="s">
        <v>26</v>
      </c>
    </row>
    <row r="50" spans="3:20" x14ac:dyDescent="0.3">
      <c r="C50">
        <v>8.3334000000000005E-2</v>
      </c>
      <c r="D50">
        <v>5</v>
      </c>
      <c r="E50">
        <v>14.479530752490813</v>
      </c>
      <c r="F50">
        <v>8.545352190507419</v>
      </c>
      <c r="G50">
        <f>E50+F50*$R$36</f>
        <v>13.149869481198575</v>
      </c>
      <c r="H50">
        <f>G50/C50</f>
        <v>157.79717139701171</v>
      </c>
      <c r="I50">
        <f>E50+F50*$S$36</f>
        <v>27.199615842827036</v>
      </c>
      <c r="J50">
        <f>I50/C50</f>
        <v>326.39277897169262</v>
      </c>
      <c r="K50">
        <f>E50+F50*$T$36</f>
        <v>34.271024803867029</v>
      </c>
      <c r="L50">
        <f>K50/C50</f>
        <v>411.24900765434307</v>
      </c>
      <c r="M50">
        <f>E50+F50*$U$36</f>
        <v>39.51699993073229</v>
      </c>
      <c r="N50">
        <f>M50/C50</f>
        <v>474.20020556714292</v>
      </c>
      <c r="O50">
        <f>E50+F50*$V$36</f>
        <v>42.566160679394017</v>
      </c>
      <c r="P50">
        <f>O50/C50</f>
        <v>510.78984183399348</v>
      </c>
      <c r="Q50">
        <f>E50+F50*$W$36</f>
        <v>44.72423960072588</v>
      </c>
      <c r="R50">
        <f>Q50/C50</f>
        <v>536.68658171605682</v>
      </c>
      <c r="S50">
        <f>E50+F50*$X$36</f>
        <v>49.912478927861002</v>
      </c>
      <c r="T50">
        <f>S50/C50</f>
        <v>598.94495557468736</v>
      </c>
    </row>
    <row r="51" spans="3:20" x14ac:dyDescent="0.3">
      <c r="C51">
        <v>0.16667000000000001</v>
      </c>
      <c r="D51">
        <v>10</v>
      </c>
      <c r="E51">
        <v>18.243065587663327</v>
      </c>
      <c r="F51">
        <v>10.766469103585571</v>
      </c>
      <c r="G51">
        <f t="shared" ref="G51:G57" si="10">E51+F51*$R$36</f>
        <v>16.567797362732257</v>
      </c>
      <c r="H51">
        <f t="shared" ref="H51:H57" si="11">G51/C51</f>
        <v>99.404796080471925</v>
      </c>
      <c r="I51">
        <f t="shared" ref="I51:I57" si="12">E51+F51*$S$36</f>
        <v>34.269368549431874</v>
      </c>
      <c r="J51">
        <f t="shared" ref="J51:J57" si="13">I51/C51</f>
        <v>205.61209905461013</v>
      </c>
      <c r="K51">
        <f t="shared" ref="K51:K57" si="14">E51+F51*$T$36</f>
        <v>43.178785551861409</v>
      </c>
      <c r="L51">
        <f t="shared" ref="L51:L57" si="15">K51/C51</f>
        <v>259.06753196052921</v>
      </c>
      <c r="M51">
        <f t="shared" ref="M51:M57" si="16">E51+F51*$U$36</f>
        <v>49.788300041423881</v>
      </c>
      <c r="N51">
        <f t="shared" ref="N51:N57" si="17">M51/C51</f>
        <v>298.72382577202779</v>
      </c>
      <c r="O51">
        <f t="shared" ref="O51:O57" si="18">E51+F51*$V$36</f>
        <v>53.630001853176012</v>
      </c>
      <c r="P51">
        <f t="shared" ref="P51:P57" si="19">O51/C51</f>
        <v>321.77357564754311</v>
      </c>
      <c r="Q51">
        <f t="shared" ref="Q51:Q57" si="20">E51+F51*$W$36</f>
        <v>56.349010913496443</v>
      </c>
      <c r="R51">
        <f t="shared" ref="R51:R57" si="21">Q51/C51</f>
        <v>338.08730373490391</v>
      </c>
      <c r="S51">
        <f t="shared" ref="S51:S57" si="22">E51+F51*$X$36</f>
        <v>62.885782853646404</v>
      </c>
      <c r="T51">
        <f t="shared" ref="T51:T57" si="23">S51/C51</f>
        <v>377.30715097885883</v>
      </c>
    </row>
    <row r="52" spans="3:20" x14ac:dyDescent="0.3">
      <c r="C52">
        <v>0.25</v>
      </c>
      <c r="D52">
        <v>15</v>
      </c>
      <c r="E52">
        <v>20.883097006032788</v>
      </c>
      <c r="F52">
        <v>12.324530524884793</v>
      </c>
      <c r="G52">
        <f t="shared" si="10"/>
        <v>18.965393608857156</v>
      </c>
      <c r="H52">
        <f t="shared" si="11"/>
        <v>75.861574435428622</v>
      </c>
      <c r="I52">
        <f t="shared" si="12"/>
        <v>39.228634261843872</v>
      </c>
      <c r="J52">
        <f t="shared" si="13"/>
        <v>156.91453704737549</v>
      </c>
      <c r="K52">
        <f t="shared" si="14"/>
        <v>49.427370797371751</v>
      </c>
      <c r="L52">
        <f t="shared" si="15"/>
        <v>197.709483189487</v>
      </c>
      <c r="M52">
        <f t="shared" si="16"/>
        <v>56.993376169936525</v>
      </c>
      <c r="N52">
        <f t="shared" si="17"/>
        <v>227.9735046797461</v>
      </c>
      <c r="O52">
        <f t="shared" si="18"/>
        <v>61.391026949492129</v>
      </c>
      <c r="P52">
        <f t="shared" si="19"/>
        <v>245.56410779796852</v>
      </c>
      <c r="Q52">
        <f t="shared" si="20"/>
        <v>64.503515346472469</v>
      </c>
      <c r="R52">
        <f t="shared" si="21"/>
        <v>258.01406138588987</v>
      </c>
      <c r="S52">
        <f t="shared" si="22"/>
        <v>71.986251286685089</v>
      </c>
      <c r="T52">
        <f t="shared" si="23"/>
        <v>287.94500514674036</v>
      </c>
    </row>
    <row r="53" spans="3:20" x14ac:dyDescent="0.3">
      <c r="C53">
        <v>0.5</v>
      </c>
      <c r="D53">
        <v>30</v>
      </c>
      <c r="E53">
        <v>26.311053504897298</v>
      </c>
      <c r="F53">
        <v>15.527935438374287</v>
      </c>
      <c r="G53">
        <f t="shared" si="10"/>
        <v>23.894898627340805</v>
      </c>
      <c r="H53">
        <f t="shared" si="11"/>
        <v>47.789797254681609</v>
      </c>
      <c r="I53">
        <f t="shared" si="12"/>
        <v>49.424982065124354</v>
      </c>
      <c r="J53">
        <f t="shared" si="13"/>
        <v>98.849964130248708</v>
      </c>
      <c r="K53">
        <f t="shared" si="14"/>
        <v>62.27458490856786</v>
      </c>
      <c r="L53">
        <f t="shared" si="15"/>
        <v>124.54916981713572</v>
      </c>
      <c r="M53">
        <f t="shared" si="16"/>
        <v>71.807154341079936</v>
      </c>
      <c r="N53">
        <f t="shared" si="17"/>
        <v>143.61430868215987</v>
      </c>
      <c r="O53">
        <f t="shared" si="18"/>
        <v>77.347847128328652</v>
      </c>
      <c r="P53">
        <f t="shared" si="19"/>
        <v>154.6956942566573</v>
      </c>
      <c r="Q53">
        <f t="shared" si="20"/>
        <v>81.26933677723774</v>
      </c>
      <c r="R53">
        <f t="shared" si="21"/>
        <v>162.53867355447548</v>
      </c>
      <c r="S53">
        <f t="shared" si="22"/>
        <v>90.696993299116542</v>
      </c>
      <c r="T53">
        <f t="shared" si="23"/>
        <v>181.39398659823308</v>
      </c>
    </row>
    <row r="54" spans="3:20" x14ac:dyDescent="0.3">
      <c r="C54">
        <v>1</v>
      </c>
      <c r="D54">
        <v>60</v>
      </c>
      <c r="E54">
        <v>33.149850155730405</v>
      </c>
      <c r="F54">
        <v>19.563972720216309</v>
      </c>
      <c r="G54">
        <f t="shared" si="10"/>
        <v>30.105685765690815</v>
      </c>
      <c r="H54">
        <f t="shared" si="11"/>
        <v>30.105685765690815</v>
      </c>
      <c r="I54">
        <f t="shared" si="12"/>
        <v>62.271575294526727</v>
      </c>
      <c r="J54">
        <f t="shared" si="13"/>
        <v>62.271575294526727</v>
      </c>
      <c r="K54">
        <f t="shared" si="14"/>
        <v>78.46106039977019</v>
      </c>
      <c r="L54">
        <f t="shared" si="15"/>
        <v>78.46106039977019</v>
      </c>
      <c r="M54">
        <f t="shared" si="16"/>
        <v>90.471345287376579</v>
      </c>
      <c r="N54">
        <f t="shared" si="17"/>
        <v>90.471345287376579</v>
      </c>
      <c r="O54">
        <f t="shared" si="18"/>
        <v>97.452180761031897</v>
      </c>
      <c r="P54">
        <f t="shared" si="19"/>
        <v>97.452180761031897</v>
      </c>
      <c r="Q54">
        <f t="shared" si="20"/>
        <v>102.39294811663731</v>
      </c>
      <c r="R54">
        <f t="shared" si="21"/>
        <v>102.39294811663731</v>
      </c>
      <c r="S54">
        <f t="shared" si="22"/>
        <v>114.27105101973109</v>
      </c>
      <c r="T54">
        <f t="shared" si="23"/>
        <v>114.27105101973109</v>
      </c>
    </row>
    <row r="55" spans="3:20" x14ac:dyDescent="0.3">
      <c r="C55">
        <v>2</v>
      </c>
      <c r="D55">
        <v>120</v>
      </c>
      <c r="E55">
        <v>41.766194012065569</v>
      </c>
      <c r="F55">
        <v>24.649061049769578</v>
      </c>
      <c r="G55">
        <f t="shared" si="10"/>
        <v>37.930787217714304</v>
      </c>
      <c r="H55">
        <f t="shared" si="11"/>
        <v>18.965393608857152</v>
      </c>
      <c r="I55">
        <f t="shared" si="12"/>
        <v>78.457268523687731</v>
      </c>
      <c r="J55">
        <f t="shared" si="13"/>
        <v>39.228634261843865</v>
      </c>
      <c r="K55">
        <f t="shared" si="14"/>
        <v>98.854741594743487</v>
      </c>
      <c r="L55">
        <f t="shared" si="15"/>
        <v>49.427370797371744</v>
      </c>
      <c r="M55">
        <f t="shared" si="16"/>
        <v>113.98675233987304</v>
      </c>
      <c r="N55">
        <f t="shared" si="17"/>
        <v>56.993376169936518</v>
      </c>
      <c r="O55">
        <f t="shared" si="18"/>
        <v>122.78205389898422</v>
      </c>
      <c r="P55">
        <f t="shared" si="19"/>
        <v>61.391026949492108</v>
      </c>
      <c r="Q55">
        <f t="shared" si="20"/>
        <v>129.00703069294491</v>
      </c>
      <c r="R55">
        <f t="shared" si="21"/>
        <v>64.503515346472454</v>
      </c>
      <c r="S55">
        <f t="shared" si="22"/>
        <v>143.97250257337015</v>
      </c>
      <c r="T55">
        <f t="shared" si="23"/>
        <v>71.986251286685075</v>
      </c>
    </row>
    <row r="56" spans="3:20" x14ac:dyDescent="0.3">
      <c r="C56">
        <v>12</v>
      </c>
      <c r="D56">
        <v>720</v>
      </c>
      <c r="E56">
        <v>75.894211223546748</v>
      </c>
      <c r="F56">
        <v>44.790316427512948</v>
      </c>
      <c r="G56">
        <f t="shared" si="10"/>
        <v>68.924814555642754</v>
      </c>
      <c r="H56">
        <f t="shared" si="11"/>
        <v>5.7437345463035632</v>
      </c>
      <c r="I56">
        <f t="shared" si="12"/>
        <v>142.56631829175387</v>
      </c>
      <c r="J56">
        <f t="shared" si="13"/>
        <v>11.880526524312822</v>
      </c>
      <c r="K56">
        <f t="shared" si="14"/>
        <v>179.63098665090837</v>
      </c>
      <c r="L56">
        <f t="shared" si="15"/>
        <v>14.969248887575697</v>
      </c>
      <c r="M56">
        <f t="shared" si="16"/>
        <v>207.12767498684053</v>
      </c>
      <c r="N56">
        <f t="shared" si="17"/>
        <v>17.26063958223671</v>
      </c>
      <c r="O56">
        <f t="shared" si="18"/>
        <v>223.1097985700701</v>
      </c>
      <c r="P56">
        <f t="shared" si="19"/>
        <v>18.592483214172507</v>
      </c>
      <c r="Q56">
        <f t="shared" si="20"/>
        <v>234.42133209227825</v>
      </c>
      <c r="R56">
        <f t="shared" si="21"/>
        <v>19.535111007689853</v>
      </c>
      <c r="S56">
        <f t="shared" si="22"/>
        <v>261.61539922764933</v>
      </c>
      <c r="T56">
        <f t="shared" si="23"/>
        <v>21.801283268970778</v>
      </c>
    </row>
    <row r="57" spans="3:20" x14ac:dyDescent="0.3">
      <c r="C57">
        <v>24</v>
      </c>
      <c r="D57">
        <v>1440</v>
      </c>
      <c r="E57">
        <v>95.620714285714286</v>
      </c>
      <c r="F57">
        <v>56.432262498475666</v>
      </c>
      <c r="G57">
        <f t="shared" si="10"/>
        <v>86.839824718754855</v>
      </c>
      <c r="H57">
        <f t="shared" si="11"/>
        <v>3.6183260299481188</v>
      </c>
      <c r="I57">
        <f t="shared" si="12"/>
        <v>179.62230542179316</v>
      </c>
      <c r="J57">
        <f t="shared" si="13"/>
        <v>7.4842627259080485</v>
      </c>
      <c r="K57">
        <f t="shared" si="14"/>
        <v>226.32086129486436</v>
      </c>
      <c r="L57">
        <f t="shared" si="15"/>
        <v>9.4300358872860155</v>
      </c>
      <c r="M57">
        <f t="shared" si="16"/>
        <v>260.96451773170406</v>
      </c>
      <c r="N57">
        <f t="shared" si="17"/>
        <v>10.873521572154337</v>
      </c>
      <c r="O57">
        <f t="shared" si="18"/>
        <v>281.10073165623623</v>
      </c>
      <c r="P57">
        <f t="shared" si="19"/>
        <v>11.71253048567651</v>
      </c>
      <c r="Q57">
        <f t="shared" si="20"/>
        <v>295.35237084745785</v>
      </c>
      <c r="R57">
        <f t="shared" si="21"/>
        <v>12.306348785310744</v>
      </c>
      <c r="S57">
        <f t="shared" si="22"/>
        <v>329.61474846356617</v>
      </c>
      <c r="T57">
        <f t="shared" si="23"/>
        <v>13.733947852648591</v>
      </c>
    </row>
    <row r="68" spans="13:13" x14ac:dyDescent="0.3">
      <c r="M68">
        <f>SQRT(0.3434)</f>
        <v>0.58600341295934444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"/>
  <sheetViews>
    <sheetView topLeftCell="B58" workbookViewId="0">
      <selection activeCell="C70" sqref="C70"/>
    </sheetView>
  </sheetViews>
  <sheetFormatPr defaultRowHeight="14.4" x14ac:dyDescent="0.3"/>
  <cols>
    <col min="3" max="3" width="20.77734375" bestFit="1" customWidth="1"/>
    <col min="4" max="4" width="17.44140625" bestFit="1" customWidth="1"/>
    <col min="7" max="7" width="15" customWidth="1"/>
    <col min="17" max="17" width="15.33203125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118.83</v>
      </c>
      <c r="G3">
        <f>C3*(10/1440)^(1/3)</f>
        <v>22.671065573768736</v>
      </c>
      <c r="H3">
        <f>C3*(20/1440)^(1/3)</f>
        <v>28.563752739938227</v>
      </c>
      <c r="I3">
        <f>C3*(30/1440)^(1/3)</f>
        <v>32.697334582179039</v>
      </c>
      <c r="J3">
        <f>C3*(60/1440)^(1/3)</f>
        <v>41.196060115542963</v>
      </c>
      <c r="K3">
        <f>C3*(120/1440)^(1/3)</f>
        <v>51.903783312307191</v>
      </c>
      <c r="L3">
        <f>C3*(180/1440)^(1/3)</f>
        <v>59.415000000000013</v>
      </c>
      <c r="M3">
        <f>C3*(360/1440)^(1/3)</f>
        <v>74.858209179503888</v>
      </c>
      <c r="N3">
        <f>C3*(720/1440)^(1/3)</f>
        <v>94.315433502690581</v>
      </c>
      <c r="O3">
        <f>C3*(1440/1440)^(1/3)</f>
        <v>118.83</v>
      </c>
    </row>
    <row r="4" spans="1:15" x14ac:dyDescent="0.3">
      <c r="A4">
        <v>2</v>
      </c>
      <c r="B4">
        <v>1981</v>
      </c>
      <c r="C4">
        <v>77.62</v>
      </c>
      <c r="G4">
        <f t="shared" ref="G4:G44" si="0">C4*(10/1440)^(1/3)</f>
        <v>14.808786584498272</v>
      </c>
      <c r="H4">
        <f t="shared" ref="H4:H44" si="1">C4*(20/1440)^(1/3)</f>
        <v>18.657901941210177</v>
      </c>
      <c r="I4">
        <f t="shared" ref="I4:I44" si="2">C4*(30/1440)^(1/3)</f>
        <v>21.357966088266746</v>
      </c>
      <c r="J4">
        <f t="shared" ref="J4:J44" si="3">C4*(60/1440)^(1/3)</f>
        <v>26.909351057548136</v>
      </c>
      <c r="K4">
        <f t="shared" ref="K4:K44" si="4">C4*(120/1440)^(1/3)</f>
        <v>33.903657836415761</v>
      </c>
      <c r="L4">
        <f t="shared" ref="L4:L44" si="5">C4*(180/1440)^(1/3)</f>
        <v>38.810000000000009</v>
      </c>
      <c r="M4">
        <f t="shared" ref="M4:M44" si="6">C4*(360/1440)^(1/3)</f>
        <v>48.897535946420028</v>
      </c>
      <c r="N4">
        <f t="shared" ref="N4:N44" si="7">C4*(720/1440)^(1/3)</f>
        <v>61.60703482688583</v>
      </c>
      <c r="O4">
        <f t="shared" ref="O4:O44" si="8">C4*(1440/1440)^(1/3)</f>
        <v>77.62</v>
      </c>
    </row>
    <row r="5" spans="1:15" x14ac:dyDescent="0.3">
      <c r="A5">
        <v>3</v>
      </c>
      <c r="B5">
        <v>1982</v>
      </c>
      <c r="C5">
        <v>61.01</v>
      </c>
      <c r="G5">
        <f t="shared" si="0"/>
        <v>11.639835989696463</v>
      </c>
      <c r="H5">
        <f t="shared" si="1"/>
        <v>14.665274380742499</v>
      </c>
      <c r="I5">
        <f t="shared" si="2"/>
        <v>16.787548454588432</v>
      </c>
      <c r="J5">
        <f t="shared" si="3"/>
        <v>21.150985674066114</v>
      </c>
      <c r="K5">
        <f t="shared" si="4"/>
        <v>26.648572076780795</v>
      </c>
      <c r="L5">
        <f t="shared" si="5"/>
        <v>30.505000000000006</v>
      </c>
      <c r="M5">
        <f t="shared" si="6"/>
        <v>38.433891627043103</v>
      </c>
      <c r="N5">
        <f t="shared" si="7"/>
        <v>48.423669090289927</v>
      </c>
      <c r="O5">
        <f t="shared" si="8"/>
        <v>61.01</v>
      </c>
    </row>
    <row r="6" spans="1:15" x14ac:dyDescent="0.3">
      <c r="A6">
        <v>4</v>
      </c>
      <c r="B6">
        <v>1983</v>
      </c>
      <c r="C6">
        <v>162.36000000000001</v>
      </c>
      <c r="G6">
        <f t="shared" si="0"/>
        <v>30.975967403493161</v>
      </c>
      <c r="H6">
        <f t="shared" si="1"/>
        <v>39.027273372518479</v>
      </c>
      <c r="I6">
        <f t="shared" si="2"/>
        <v>44.675075677544307</v>
      </c>
      <c r="J6">
        <f t="shared" si="3"/>
        <v>56.287068251784532</v>
      </c>
      <c r="K6">
        <f t="shared" si="4"/>
        <v>70.917262127292744</v>
      </c>
      <c r="L6">
        <f t="shared" si="5"/>
        <v>81.180000000000021</v>
      </c>
      <c r="M6">
        <f t="shared" si="6"/>
        <v>102.28039083046582</v>
      </c>
      <c r="N6">
        <f t="shared" si="7"/>
        <v>128.86521739877844</v>
      </c>
      <c r="O6">
        <f t="shared" si="8"/>
        <v>162.36000000000001</v>
      </c>
    </row>
    <row r="7" spans="1:15" x14ac:dyDescent="0.3">
      <c r="A7">
        <v>5</v>
      </c>
      <c r="B7">
        <v>1984</v>
      </c>
      <c r="C7">
        <v>77.22</v>
      </c>
      <c r="G7">
        <f t="shared" si="0"/>
        <v>14.732472301661382</v>
      </c>
      <c r="H7">
        <f t="shared" si="1"/>
        <v>18.561751969856349</v>
      </c>
      <c r="I7">
        <f t="shared" si="2"/>
        <v>21.247901846636921</v>
      </c>
      <c r="J7">
        <f t="shared" si="3"/>
        <v>26.77067880267801</v>
      </c>
      <c r="K7">
        <f t="shared" si="4"/>
        <v>33.728941743468496</v>
      </c>
      <c r="L7">
        <f t="shared" si="5"/>
        <v>38.610000000000007</v>
      </c>
      <c r="M7">
        <f t="shared" si="6"/>
        <v>48.64555173644105</v>
      </c>
      <c r="N7">
        <f t="shared" si="7"/>
        <v>61.289554616492183</v>
      </c>
      <c r="O7">
        <f t="shared" si="8"/>
        <v>77.22</v>
      </c>
    </row>
    <row r="8" spans="1:15" x14ac:dyDescent="0.3">
      <c r="A8">
        <v>6</v>
      </c>
      <c r="B8">
        <v>1985</v>
      </c>
      <c r="C8">
        <v>69.260000000000005</v>
      </c>
      <c r="G8">
        <f t="shared" si="0"/>
        <v>13.213818073207296</v>
      </c>
      <c r="H8">
        <f t="shared" si="1"/>
        <v>16.648367539915188</v>
      </c>
      <c r="I8">
        <f t="shared" si="2"/>
        <v>19.057623438203489</v>
      </c>
      <c r="J8">
        <f t="shared" si="3"/>
        <v>24.011100930762485</v>
      </c>
      <c r="K8">
        <f t="shared" si="4"/>
        <v>30.252091493818028</v>
      </c>
      <c r="L8">
        <f t="shared" si="5"/>
        <v>34.63000000000001</v>
      </c>
      <c r="M8">
        <f t="shared" si="6"/>
        <v>43.631065957859462</v>
      </c>
      <c r="N8">
        <f t="shared" si="7"/>
        <v>54.971698429658758</v>
      </c>
      <c r="O8">
        <f t="shared" si="8"/>
        <v>69.260000000000005</v>
      </c>
    </row>
    <row r="9" spans="1:15" x14ac:dyDescent="0.3">
      <c r="A9">
        <v>7</v>
      </c>
      <c r="B9">
        <v>1986</v>
      </c>
      <c r="C9">
        <v>95.64</v>
      </c>
      <c r="G9">
        <f t="shared" si="0"/>
        <v>18.246745026300111</v>
      </c>
      <c r="H9">
        <f t="shared" si="1"/>
        <v>22.989458150700091</v>
      </c>
      <c r="I9">
        <f t="shared" si="2"/>
        <v>26.316360173690175</v>
      </c>
      <c r="J9">
        <f t="shared" si="3"/>
        <v>33.156536139447354</v>
      </c>
      <c r="K9">
        <f t="shared" si="4"/>
        <v>41.774617823689809</v>
      </c>
      <c r="L9">
        <f t="shared" si="5"/>
        <v>47.820000000000007</v>
      </c>
      <c r="M9">
        <f t="shared" si="6"/>
        <v>60.249424605972834</v>
      </c>
      <c r="N9">
        <f t="shared" si="7"/>
        <v>75.909518305119306</v>
      </c>
      <c r="O9">
        <f t="shared" si="8"/>
        <v>95.64</v>
      </c>
    </row>
    <row r="10" spans="1:15" x14ac:dyDescent="0.3">
      <c r="A10">
        <v>8</v>
      </c>
      <c r="B10">
        <v>1987</v>
      </c>
      <c r="C10">
        <v>151.82</v>
      </c>
      <c r="G10">
        <f t="shared" si="0"/>
        <v>28.965086050741139</v>
      </c>
      <c r="H10">
        <f t="shared" si="1"/>
        <v>36.493721627345124</v>
      </c>
      <c r="I10">
        <f t="shared" si="2"/>
        <v>41.774882910598521</v>
      </c>
      <c r="J10">
        <f t="shared" si="3"/>
        <v>52.633054335956686</v>
      </c>
      <c r="K10">
        <f t="shared" si="4"/>
        <v>66.313493078132439</v>
      </c>
      <c r="L10">
        <f t="shared" si="5"/>
        <v>75.910000000000011</v>
      </c>
      <c r="M10">
        <f t="shared" si="6"/>
        <v>95.640606897519817</v>
      </c>
      <c r="N10">
        <f t="shared" si="7"/>
        <v>120.49961385490603</v>
      </c>
      <c r="O10">
        <f t="shared" si="8"/>
        <v>151.82</v>
      </c>
    </row>
    <row r="11" spans="1:15" x14ac:dyDescent="0.3">
      <c r="A11">
        <v>9</v>
      </c>
      <c r="B11">
        <v>1988</v>
      </c>
      <c r="C11">
        <v>156.62</v>
      </c>
      <c r="G11">
        <f t="shared" si="0"/>
        <v>29.880857444783807</v>
      </c>
      <c r="H11">
        <f t="shared" si="1"/>
        <v>37.647521283591054</v>
      </c>
      <c r="I11">
        <f t="shared" si="2"/>
        <v>43.095653810156371</v>
      </c>
      <c r="J11">
        <f t="shared" si="3"/>
        <v>54.297121394398211</v>
      </c>
      <c r="K11">
        <f t="shared" si="4"/>
        <v>68.410086193499566</v>
      </c>
      <c r="L11">
        <f t="shared" si="5"/>
        <v>78.310000000000016</v>
      </c>
      <c r="M11">
        <f t="shared" si="6"/>
        <v>98.664417417267529</v>
      </c>
      <c r="N11">
        <f t="shared" si="7"/>
        <v>124.30937637962971</v>
      </c>
      <c r="O11">
        <f t="shared" si="8"/>
        <v>156.62</v>
      </c>
    </row>
    <row r="12" spans="1:15" x14ac:dyDescent="0.3">
      <c r="A12">
        <v>10</v>
      </c>
      <c r="B12">
        <v>1989</v>
      </c>
      <c r="C12">
        <v>96.68</v>
      </c>
      <c r="G12">
        <f t="shared" si="0"/>
        <v>18.445162161676024</v>
      </c>
      <c r="H12">
        <f t="shared" si="1"/>
        <v>23.239448076220043</v>
      </c>
      <c r="I12">
        <f t="shared" si="2"/>
        <v>26.60252720192771</v>
      </c>
      <c r="J12">
        <f t="shared" si="3"/>
        <v>33.517084002109684</v>
      </c>
      <c r="K12">
        <f t="shared" si="4"/>
        <v>42.228879665352686</v>
      </c>
      <c r="L12">
        <f t="shared" si="5"/>
        <v>48.340000000000018</v>
      </c>
      <c r="M12">
        <f t="shared" si="6"/>
        <v>60.904583551918172</v>
      </c>
      <c r="N12">
        <f t="shared" si="7"/>
        <v>76.734966852142776</v>
      </c>
      <c r="O12">
        <f t="shared" si="8"/>
        <v>96.68</v>
      </c>
    </row>
    <row r="13" spans="1:15" x14ac:dyDescent="0.3">
      <c r="A13">
        <v>11</v>
      </c>
      <c r="B13">
        <v>1990</v>
      </c>
      <c r="C13">
        <v>71.48</v>
      </c>
      <c r="G13">
        <f t="shared" si="0"/>
        <v>13.637362342952027</v>
      </c>
      <c r="H13">
        <f t="shared" si="1"/>
        <v>17.181999880928927</v>
      </c>
      <c r="I13">
        <f t="shared" si="2"/>
        <v>19.668479979248996</v>
      </c>
      <c r="J13">
        <f t="shared" si="3"/>
        <v>24.780731945291688</v>
      </c>
      <c r="K13">
        <f t="shared" si="4"/>
        <v>31.221765809675322</v>
      </c>
      <c r="L13">
        <f t="shared" si="5"/>
        <v>35.740000000000009</v>
      </c>
      <c r="M13">
        <f t="shared" si="6"/>
        <v>45.029578323242774</v>
      </c>
      <c r="N13">
        <f t="shared" si="7"/>
        <v>56.733713597343453</v>
      </c>
      <c r="O13">
        <f t="shared" si="8"/>
        <v>71.48</v>
      </c>
    </row>
    <row r="14" spans="1:15" x14ac:dyDescent="0.3">
      <c r="A14">
        <v>12</v>
      </c>
      <c r="B14">
        <v>1991</v>
      </c>
      <c r="C14">
        <v>65.8</v>
      </c>
      <c r="G14">
        <f t="shared" si="0"/>
        <v>12.553699526668206</v>
      </c>
      <c r="H14">
        <f t="shared" si="1"/>
        <v>15.816670287704579</v>
      </c>
      <c r="I14">
        <f t="shared" si="2"/>
        <v>18.105567748105535</v>
      </c>
      <c r="J14">
        <f t="shared" si="3"/>
        <v>22.811585926135884</v>
      </c>
      <c r="K14">
        <f t="shared" si="4"/>
        <v>28.740797289824229</v>
      </c>
      <c r="L14">
        <f t="shared" si="5"/>
        <v>32.900000000000006</v>
      </c>
      <c r="M14">
        <f t="shared" si="6"/>
        <v>41.451402541541327</v>
      </c>
      <c r="N14">
        <f t="shared" si="7"/>
        <v>52.225494609753767</v>
      </c>
      <c r="O14">
        <f t="shared" si="8"/>
        <v>65.8</v>
      </c>
    </row>
    <row r="15" spans="1:15" x14ac:dyDescent="0.3">
      <c r="A15">
        <v>13</v>
      </c>
      <c r="B15">
        <v>1992</v>
      </c>
      <c r="C15">
        <v>140.31</v>
      </c>
      <c r="G15">
        <f t="shared" si="0"/>
        <v>26.769142562109668</v>
      </c>
      <c r="H15">
        <f t="shared" si="1"/>
        <v>33.727006201638751</v>
      </c>
      <c r="I15">
        <f t="shared" si="2"/>
        <v>38.607784357700424</v>
      </c>
      <c r="J15">
        <f t="shared" si="3"/>
        <v>48.642760202068786</v>
      </c>
      <c r="K15">
        <f t="shared" si="4"/>
        <v>61.286037503575045</v>
      </c>
      <c r="L15">
        <f t="shared" si="5"/>
        <v>70.155000000000015</v>
      </c>
      <c r="M15">
        <f t="shared" si="6"/>
        <v>88.389761255374836</v>
      </c>
      <c r="N15">
        <f t="shared" si="7"/>
        <v>111.36412080082904</v>
      </c>
      <c r="O15">
        <f t="shared" si="8"/>
        <v>140.31</v>
      </c>
    </row>
    <row r="16" spans="1:15" x14ac:dyDescent="0.3">
      <c r="A16">
        <v>14</v>
      </c>
      <c r="B16">
        <v>1993</v>
      </c>
      <c r="C16">
        <v>83.16</v>
      </c>
      <c r="G16">
        <f t="shared" si="0"/>
        <v>15.865739401789179</v>
      </c>
      <c r="H16">
        <f t="shared" si="1"/>
        <v>19.98957904446068</v>
      </c>
      <c r="I16">
        <f t="shared" si="2"/>
        <v>22.882355834839764</v>
      </c>
      <c r="J16">
        <f t="shared" si="3"/>
        <v>28.829961787499393</v>
      </c>
      <c r="K16">
        <f t="shared" si="4"/>
        <v>36.323475723735299</v>
      </c>
      <c r="L16">
        <f t="shared" si="5"/>
        <v>41.580000000000005</v>
      </c>
      <c r="M16">
        <f t="shared" si="6"/>
        <v>52.387517254628825</v>
      </c>
      <c r="N16">
        <f t="shared" si="7"/>
        <v>66.004135740837739</v>
      </c>
      <c r="O16">
        <f t="shared" si="8"/>
        <v>83.16</v>
      </c>
    </row>
    <row r="17" spans="1:15" x14ac:dyDescent="0.3">
      <c r="A17">
        <v>15</v>
      </c>
      <c r="B17">
        <v>1994</v>
      </c>
      <c r="C17">
        <v>86.55</v>
      </c>
      <c r="G17">
        <f t="shared" si="0"/>
        <v>16.512502948831813</v>
      </c>
      <c r="H17">
        <f t="shared" si="1"/>
        <v>20.804450051684366</v>
      </c>
      <c r="I17">
        <f t="shared" si="2"/>
        <v>23.815150282652496</v>
      </c>
      <c r="J17">
        <f t="shared" si="3"/>
        <v>30.005209147523718</v>
      </c>
      <c r="K17">
        <f t="shared" si="4"/>
        <v>37.80419461146333</v>
      </c>
      <c r="L17">
        <f t="shared" si="5"/>
        <v>43.275000000000006</v>
      </c>
      <c r="M17">
        <f t="shared" si="6"/>
        <v>54.523083434200636</v>
      </c>
      <c r="N17">
        <f t="shared" si="7"/>
        <v>68.694780523923839</v>
      </c>
      <c r="O17">
        <f t="shared" si="8"/>
        <v>86.55</v>
      </c>
    </row>
    <row r="18" spans="1:15" x14ac:dyDescent="0.3">
      <c r="A18">
        <v>16</v>
      </c>
      <c r="B18">
        <v>1995</v>
      </c>
      <c r="C18">
        <v>93.65</v>
      </c>
      <c r="G18">
        <f t="shared" si="0"/>
        <v>17.867081469186591</v>
      </c>
      <c r="H18">
        <f t="shared" si="1"/>
        <v>22.511112043214801</v>
      </c>
      <c r="I18">
        <f t="shared" si="2"/>
        <v>25.768790571581818</v>
      </c>
      <c r="J18">
        <f t="shared" si="3"/>
        <v>32.466641671468473</v>
      </c>
      <c r="K18">
        <f t="shared" si="4"/>
        <v>40.905405261277195</v>
      </c>
      <c r="L18">
        <f t="shared" si="5"/>
        <v>46.82500000000001</v>
      </c>
      <c r="M18">
        <f t="shared" si="6"/>
        <v>58.995803161327444</v>
      </c>
      <c r="N18">
        <f t="shared" si="7"/>
        <v>74.330054258410954</v>
      </c>
      <c r="O18">
        <f t="shared" si="8"/>
        <v>93.65</v>
      </c>
    </row>
    <row r="19" spans="1:15" x14ac:dyDescent="0.3">
      <c r="A19">
        <v>17</v>
      </c>
      <c r="B19">
        <v>1996</v>
      </c>
      <c r="C19">
        <v>63.63</v>
      </c>
      <c r="G19">
        <f t="shared" si="0"/>
        <v>12.139694542278084</v>
      </c>
      <c r="H19">
        <f t="shared" si="1"/>
        <v>15.295056693110068</v>
      </c>
      <c r="I19">
        <f t="shared" si="2"/>
        <v>17.50846923726376</v>
      </c>
      <c r="J19">
        <f t="shared" si="3"/>
        <v>22.059288943465447</v>
      </c>
      <c r="K19">
        <f t="shared" si="4"/>
        <v>27.792962485585349</v>
      </c>
      <c r="L19">
        <f t="shared" si="5"/>
        <v>31.815000000000008</v>
      </c>
      <c r="M19">
        <f t="shared" si="6"/>
        <v>40.084388202405393</v>
      </c>
      <c r="N19">
        <f t="shared" si="7"/>
        <v>50.503164468368269</v>
      </c>
      <c r="O19">
        <f t="shared" si="8"/>
        <v>63.63</v>
      </c>
    </row>
    <row r="20" spans="1:15" x14ac:dyDescent="0.3">
      <c r="A20">
        <v>18</v>
      </c>
      <c r="B20">
        <v>1997</v>
      </c>
      <c r="C20">
        <v>207.98</v>
      </c>
      <c r="G20">
        <f t="shared" si="0"/>
        <v>39.679611361040322</v>
      </c>
      <c r="H20">
        <f t="shared" si="1"/>
        <v>49.993177605422467</v>
      </c>
      <c r="I20">
        <f t="shared" si="2"/>
        <v>57.227902435425371</v>
      </c>
      <c r="J20">
        <f t="shared" si="3"/>
        <v>72.102638919722509</v>
      </c>
      <c r="K20">
        <f t="shared" si="4"/>
        <v>90.84363252792771</v>
      </c>
      <c r="L20">
        <f t="shared" si="5"/>
        <v>103.99000000000002</v>
      </c>
      <c r="M20">
        <f t="shared" si="6"/>
        <v>131.01918997856785</v>
      </c>
      <c r="N20">
        <f t="shared" si="7"/>
        <v>165.07383539417307</v>
      </c>
      <c r="O20">
        <f t="shared" si="8"/>
        <v>207.98</v>
      </c>
    </row>
    <row r="21" spans="1:15" x14ac:dyDescent="0.3">
      <c r="A21">
        <v>19</v>
      </c>
      <c r="B21">
        <v>1998</v>
      </c>
      <c r="C21">
        <v>88.31</v>
      </c>
      <c r="G21">
        <f t="shared" si="0"/>
        <v>16.848285793314123</v>
      </c>
      <c r="H21">
        <f t="shared" si="1"/>
        <v>21.227509925641208</v>
      </c>
      <c r="I21">
        <f t="shared" si="2"/>
        <v>24.299432945823707</v>
      </c>
      <c r="J21">
        <f t="shared" si="3"/>
        <v>30.615367068952278</v>
      </c>
      <c r="K21">
        <f t="shared" si="4"/>
        <v>38.572945420431274</v>
      </c>
      <c r="L21">
        <f t="shared" si="5"/>
        <v>44.155000000000008</v>
      </c>
      <c r="M21">
        <f t="shared" si="6"/>
        <v>55.631813958108125</v>
      </c>
      <c r="N21">
        <f t="shared" si="7"/>
        <v>70.09169344965585</v>
      </c>
      <c r="O21">
        <f t="shared" si="8"/>
        <v>88.31</v>
      </c>
    </row>
    <row r="22" spans="1:15" x14ac:dyDescent="0.3">
      <c r="A22">
        <v>20</v>
      </c>
      <c r="B22">
        <v>1999</v>
      </c>
      <c r="C22">
        <v>340.13</v>
      </c>
      <c r="G22">
        <f t="shared" si="0"/>
        <v>64.89194255327746</v>
      </c>
      <c r="H22">
        <f t="shared" si="1"/>
        <v>81.758724391443138</v>
      </c>
      <c r="I22">
        <f t="shared" si="2"/>
        <v>93.590376263877445</v>
      </c>
      <c r="J22">
        <f t="shared" si="3"/>
        <v>117.9164851224407</v>
      </c>
      <c r="K22">
        <f t="shared" si="4"/>
        <v>148.56546173537865</v>
      </c>
      <c r="L22">
        <f t="shared" si="5"/>
        <v>170.06500000000003</v>
      </c>
      <c r="M22">
        <f t="shared" si="6"/>
        <v>214.26847335037161</v>
      </c>
      <c r="N22">
        <f t="shared" si="7"/>
        <v>269.96135990297188</v>
      </c>
      <c r="O22">
        <f t="shared" si="8"/>
        <v>340.13</v>
      </c>
    </row>
    <row r="23" spans="1:15" x14ac:dyDescent="0.3">
      <c r="A23">
        <v>21</v>
      </c>
      <c r="B23">
        <v>2000</v>
      </c>
      <c r="C23">
        <v>323.99</v>
      </c>
      <c r="G23">
        <f t="shared" si="0"/>
        <v>61.812661240809</v>
      </c>
      <c r="H23">
        <f t="shared" si="1"/>
        <v>77.879073047316211</v>
      </c>
      <c r="I23">
        <f t="shared" si="2"/>
        <v>89.149284114114181</v>
      </c>
      <c r="J23">
        <f t="shared" si="3"/>
        <v>112.32105963843108</v>
      </c>
      <c r="K23">
        <f t="shared" si="4"/>
        <v>141.51566738495671</v>
      </c>
      <c r="L23">
        <f t="shared" si="5"/>
        <v>161.99500000000003</v>
      </c>
      <c r="M23">
        <f t="shared" si="6"/>
        <v>204.10091047771999</v>
      </c>
      <c r="N23">
        <f t="shared" si="7"/>
        <v>257.15103341358849</v>
      </c>
      <c r="O23">
        <f t="shared" si="8"/>
        <v>323.99</v>
      </c>
    </row>
    <row r="24" spans="1:15" x14ac:dyDescent="0.3">
      <c r="A24">
        <v>22</v>
      </c>
      <c r="B24">
        <v>2001</v>
      </c>
      <c r="C24">
        <v>74.400000000000006</v>
      </c>
      <c r="G24">
        <f t="shared" si="0"/>
        <v>14.194456607661316</v>
      </c>
      <c r="H24">
        <f t="shared" si="1"/>
        <v>17.883894671811866</v>
      </c>
      <c r="I24">
        <f t="shared" si="2"/>
        <v>20.471948943146689</v>
      </c>
      <c r="J24">
        <f t="shared" si="3"/>
        <v>25.793039405843615</v>
      </c>
      <c r="K24">
        <f t="shared" si="4"/>
        <v>32.497193288190317</v>
      </c>
      <c r="L24">
        <f t="shared" si="5"/>
        <v>37.20000000000001</v>
      </c>
      <c r="M24">
        <f t="shared" si="6"/>
        <v>46.869063056089288</v>
      </c>
      <c r="N24">
        <f t="shared" si="7"/>
        <v>59.051319133217028</v>
      </c>
      <c r="O24">
        <f t="shared" si="8"/>
        <v>74.400000000000006</v>
      </c>
    </row>
    <row r="25" spans="1:15" x14ac:dyDescent="0.3">
      <c r="A25">
        <v>23</v>
      </c>
      <c r="B25">
        <v>2002</v>
      </c>
      <c r="C25">
        <v>82.55</v>
      </c>
      <c r="G25">
        <f t="shared" si="0"/>
        <v>15.749360120462924</v>
      </c>
      <c r="H25">
        <f t="shared" si="1"/>
        <v>19.842950338146096</v>
      </c>
      <c r="I25">
        <f t="shared" si="2"/>
        <v>22.714507866354285</v>
      </c>
      <c r="J25">
        <f t="shared" si="3"/>
        <v>28.61848659882245</v>
      </c>
      <c r="K25">
        <f t="shared" si="4"/>
        <v>36.057033681990731</v>
      </c>
      <c r="L25">
        <f t="shared" si="5"/>
        <v>41.275000000000006</v>
      </c>
      <c r="M25">
        <f t="shared" si="6"/>
        <v>52.003241334410887</v>
      </c>
      <c r="N25">
        <f t="shared" si="7"/>
        <v>65.519978419987439</v>
      </c>
      <c r="O25">
        <f t="shared" si="8"/>
        <v>82.55</v>
      </c>
    </row>
    <row r="26" spans="1:15" x14ac:dyDescent="0.3">
      <c r="A26">
        <v>24</v>
      </c>
      <c r="B26">
        <v>2003</v>
      </c>
      <c r="C26">
        <v>67.67</v>
      </c>
      <c r="G26">
        <f t="shared" si="0"/>
        <v>12.910468798930662</v>
      </c>
      <c r="H26">
        <f t="shared" si="1"/>
        <v>16.266171403783723</v>
      </c>
      <c r="I26">
        <f t="shared" si="2"/>
        <v>18.62011807772495</v>
      </c>
      <c r="J26">
        <f t="shared" si="3"/>
        <v>23.459878717653726</v>
      </c>
      <c r="K26">
        <f t="shared" si="4"/>
        <v>29.557595024352672</v>
      </c>
      <c r="L26">
        <f t="shared" si="5"/>
        <v>33.835000000000008</v>
      </c>
      <c r="M26">
        <f t="shared" si="6"/>
        <v>42.629428723193037</v>
      </c>
      <c r="N26">
        <f t="shared" si="7"/>
        <v>53.709714593344032</v>
      </c>
      <c r="O26">
        <f t="shared" si="8"/>
        <v>67.67</v>
      </c>
    </row>
    <row r="27" spans="1:15" x14ac:dyDescent="0.3">
      <c r="A27">
        <v>25</v>
      </c>
      <c r="B27">
        <v>2004</v>
      </c>
      <c r="C27">
        <v>174.66</v>
      </c>
      <c r="G27">
        <f t="shared" si="0"/>
        <v>33.32263160072749</v>
      </c>
      <c r="H27">
        <f t="shared" si="1"/>
        <v>41.983884991648658</v>
      </c>
      <c r="I27">
        <f t="shared" si="2"/>
        <v>48.059551107661292</v>
      </c>
      <c r="J27">
        <f t="shared" si="3"/>
        <v>60.551240089040931</v>
      </c>
      <c r="K27">
        <f t="shared" si="4"/>
        <v>76.289781985420973</v>
      </c>
      <c r="L27">
        <f t="shared" si="5"/>
        <v>87.330000000000013</v>
      </c>
      <c r="M27">
        <f t="shared" si="6"/>
        <v>110.02890528731928</v>
      </c>
      <c r="N27">
        <f t="shared" si="7"/>
        <v>138.62773386838288</v>
      </c>
      <c r="O27">
        <f t="shared" si="8"/>
        <v>174.66</v>
      </c>
    </row>
    <row r="28" spans="1:15" x14ac:dyDescent="0.3">
      <c r="A28">
        <v>26</v>
      </c>
      <c r="B28">
        <v>2005</v>
      </c>
      <c r="C28">
        <v>101.58</v>
      </c>
      <c r="G28">
        <f t="shared" si="0"/>
        <v>19.380012126427907</v>
      </c>
      <c r="H28">
        <f t="shared" si="1"/>
        <v>24.417285225304425</v>
      </c>
      <c r="I28">
        <f t="shared" si="2"/>
        <v>27.950814161893014</v>
      </c>
      <c r="J28">
        <f t="shared" si="3"/>
        <v>35.215819124268741</v>
      </c>
      <c r="K28">
        <f t="shared" si="4"/>
        <v>44.369151803956612</v>
      </c>
      <c r="L28">
        <f t="shared" si="5"/>
        <v>50.790000000000013</v>
      </c>
      <c r="M28">
        <f t="shared" si="6"/>
        <v>63.99139012416061</v>
      </c>
      <c r="N28">
        <f t="shared" si="7"/>
        <v>80.624099429464849</v>
      </c>
      <c r="O28">
        <f t="shared" si="8"/>
        <v>101.58</v>
      </c>
    </row>
    <row r="29" spans="1:15" x14ac:dyDescent="0.3">
      <c r="A29">
        <v>27</v>
      </c>
      <c r="B29">
        <v>2006</v>
      </c>
      <c r="C29">
        <v>109.87</v>
      </c>
      <c r="G29">
        <f t="shared" si="0"/>
        <v>20.961625638222429</v>
      </c>
      <c r="H29">
        <f t="shared" si="1"/>
        <v>26.409993381612498</v>
      </c>
      <c r="I29">
        <f t="shared" si="2"/>
        <v>30.231895569671053</v>
      </c>
      <c r="J29">
        <f t="shared" si="3"/>
        <v>38.08980160645212</v>
      </c>
      <c r="K29">
        <f t="shared" si="4"/>
        <v>47.990142830288576</v>
      </c>
      <c r="L29">
        <f t="shared" si="5"/>
        <v>54.935000000000016</v>
      </c>
      <c r="M29">
        <f t="shared" si="6"/>
        <v>69.213762875974865</v>
      </c>
      <c r="N29">
        <f t="shared" si="7"/>
        <v>87.20387678987305</v>
      </c>
      <c r="O29">
        <f t="shared" si="8"/>
        <v>109.87</v>
      </c>
    </row>
    <row r="30" spans="1:15" x14ac:dyDescent="0.3">
      <c r="A30">
        <v>28</v>
      </c>
      <c r="B30">
        <v>2007</v>
      </c>
      <c r="C30">
        <v>89.53</v>
      </c>
      <c r="G30">
        <f t="shared" si="0"/>
        <v>17.081044355966633</v>
      </c>
      <c r="H30">
        <f t="shared" si="1"/>
        <v>21.520767338270382</v>
      </c>
      <c r="I30">
        <f t="shared" si="2"/>
        <v>24.63512888279466</v>
      </c>
      <c r="J30">
        <f t="shared" si="3"/>
        <v>31.038317446306166</v>
      </c>
      <c r="K30">
        <f t="shared" si="4"/>
        <v>39.105829503920418</v>
      </c>
      <c r="L30">
        <f t="shared" si="5"/>
        <v>44.765000000000008</v>
      </c>
      <c r="M30">
        <f t="shared" si="6"/>
        <v>56.400365798544001</v>
      </c>
      <c r="N30">
        <f t="shared" si="7"/>
        <v>71.060008091356451</v>
      </c>
      <c r="O30">
        <f t="shared" si="8"/>
        <v>89.53</v>
      </c>
    </row>
    <row r="31" spans="1:15" x14ac:dyDescent="0.3">
      <c r="A31">
        <v>29</v>
      </c>
      <c r="B31">
        <v>2008</v>
      </c>
      <c r="C31">
        <v>59.97</v>
      </c>
      <c r="G31">
        <f t="shared" si="0"/>
        <v>11.441418854320553</v>
      </c>
      <c r="H31">
        <f t="shared" si="1"/>
        <v>14.415284455222547</v>
      </c>
      <c r="I31">
        <f t="shared" si="2"/>
        <v>16.501381426350896</v>
      </c>
      <c r="J31">
        <f t="shared" si="3"/>
        <v>20.790437811403784</v>
      </c>
      <c r="K31">
        <f t="shared" si="4"/>
        <v>26.194310235117918</v>
      </c>
      <c r="L31">
        <f t="shared" si="5"/>
        <v>29.985000000000007</v>
      </c>
      <c r="M31">
        <f t="shared" si="6"/>
        <v>37.778732681097772</v>
      </c>
      <c r="N31">
        <f t="shared" si="7"/>
        <v>47.598220543266464</v>
      </c>
      <c r="O31">
        <f t="shared" si="8"/>
        <v>59.97</v>
      </c>
    </row>
    <row r="32" spans="1:15" x14ac:dyDescent="0.3">
      <c r="A32">
        <v>30</v>
      </c>
      <c r="B32">
        <v>2009</v>
      </c>
      <c r="C32">
        <v>74.459999999999994</v>
      </c>
      <c r="G32">
        <f t="shared" si="0"/>
        <v>14.205903750086847</v>
      </c>
      <c r="H32">
        <f t="shared" si="1"/>
        <v>17.898317167514939</v>
      </c>
      <c r="I32">
        <f t="shared" si="2"/>
        <v>20.488458579391157</v>
      </c>
      <c r="J32">
        <f t="shared" si="3"/>
        <v>25.813840244074129</v>
      </c>
      <c r="K32">
        <f t="shared" si="4"/>
        <v>32.523400702132399</v>
      </c>
      <c r="L32">
        <f t="shared" si="5"/>
        <v>37.230000000000004</v>
      </c>
      <c r="M32">
        <f t="shared" si="6"/>
        <v>46.906860687586125</v>
      </c>
      <c r="N32">
        <f t="shared" si="7"/>
        <v>59.098941164776065</v>
      </c>
      <c r="O32">
        <f t="shared" si="8"/>
        <v>74.459999999999994</v>
      </c>
    </row>
    <row r="33" spans="1:24" x14ac:dyDescent="0.3">
      <c r="A33">
        <v>31</v>
      </c>
      <c r="B33">
        <v>2010</v>
      </c>
      <c r="C33">
        <v>60.68</v>
      </c>
      <c r="G33">
        <f t="shared" si="0"/>
        <v>11.57687670635603</v>
      </c>
      <c r="H33">
        <f t="shared" si="1"/>
        <v>14.585950654375592</v>
      </c>
      <c r="I33">
        <f t="shared" si="2"/>
        <v>16.696745455243828</v>
      </c>
      <c r="J33">
        <f t="shared" si="3"/>
        <v>21.036581063798259</v>
      </c>
      <c r="K33">
        <f t="shared" si="4"/>
        <v>26.504431300099306</v>
      </c>
      <c r="L33">
        <f t="shared" si="5"/>
        <v>30.340000000000007</v>
      </c>
      <c r="M33">
        <f t="shared" si="6"/>
        <v>38.226004653810449</v>
      </c>
      <c r="N33">
        <f t="shared" si="7"/>
        <v>48.161747916715179</v>
      </c>
      <c r="O33">
        <f t="shared" si="8"/>
        <v>60.68</v>
      </c>
    </row>
    <row r="34" spans="1:24" x14ac:dyDescent="0.3">
      <c r="A34">
        <v>32</v>
      </c>
      <c r="B34">
        <v>2011</v>
      </c>
      <c r="C34">
        <v>22.42</v>
      </c>
      <c r="G34">
        <f t="shared" si="0"/>
        <v>4.277415553007617</v>
      </c>
      <c r="H34">
        <f t="shared" si="1"/>
        <v>5.3892058943820169</v>
      </c>
      <c r="I34">
        <f t="shared" si="2"/>
        <v>6.1691007433514615</v>
      </c>
      <c r="J34">
        <f t="shared" si="3"/>
        <v>7.7725798854706163</v>
      </c>
      <c r="K34">
        <f t="shared" si="4"/>
        <v>9.7928370096939101</v>
      </c>
      <c r="L34">
        <f t="shared" si="5"/>
        <v>11.210000000000003</v>
      </c>
      <c r="M34">
        <f t="shared" si="6"/>
        <v>14.123714969321529</v>
      </c>
      <c r="N34">
        <f t="shared" si="7"/>
        <v>17.794765792563517</v>
      </c>
      <c r="O34">
        <f t="shared" si="8"/>
        <v>22.42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38.6</v>
      </c>
      <c r="G35">
        <f t="shared" si="0"/>
        <v>7.3643282937597689</v>
      </c>
      <c r="H35">
        <f t="shared" si="1"/>
        <v>9.2784722356443279</v>
      </c>
      <c r="I35">
        <f t="shared" si="2"/>
        <v>10.621199317277716</v>
      </c>
      <c r="J35">
        <f t="shared" si="3"/>
        <v>13.381872594967252</v>
      </c>
      <c r="K35">
        <f t="shared" si="4"/>
        <v>16.860102969410569</v>
      </c>
      <c r="L35">
        <f t="shared" si="5"/>
        <v>19.300000000000004</v>
      </c>
      <c r="M35">
        <f t="shared" si="6"/>
        <v>24.316476262971054</v>
      </c>
      <c r="N35">
        <f t="shared" si="7"/>
        <v>30.636840302986254</v>
      </c>
      <c r="O35">
        <f t="shared" si="8"/>
        <v>38.6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64.8</v>
      </c>
      <c r="G36">
        <f t="shared" si="0"/>
        <v>12.362913819575983</v>
      </c>
      <c r="H36">
        <f t="shared" si="1"/>
        <v>15.576295359320012</v>
      </c>
      <c r="I36">
        <f t="shared" si="2"/>
        <v>17.830407144030982</v>
      </c>
      <c r="J36">
        <f t="shared" si="3"/>
        <v>22.464905288960566</v>
      </c>
      <c r="K36">
        <f t="shared" si="4"/>
        <v>28.304007057456079</v>
      </c>
      <c r="L36">
        <f t="shared" si="5"/>
        <v>32.400000000000006</v>
      </c>
      <c r="M36">
        <f t="shared" si="6"/>
        <v>40.821442016593892</v>
      </c>
      <c r="N36">
        <f t="shared" si="7"/>
        <v>51.431794083769667</v>
      </c>
      <c r="O36">
        <f t="shared" si="8"/>
        <v>64.8</v>
      </c>
    </row>
    <row r="37" spans="1:24" x14ac:dyDescent="0.3">
      <c r="A37">
        <v>35</v>
      </c>
      <c r="B37">
        <v>2014</v>
      </c>
      <c r="C37">
        <v>156.75</v>
      </c>
      <c r="G37">
        <f t="shared" si="0"/>
        <v>29.905659586705795</v>
      </c>
      <c r="H37">
        <f t="shared" si="1"/>
        <v>37.67877002428105</v>
      </c>
      <c r="I37">
        <f t="shared" si="2"/>
        <v>43.13142468868606</v>
      </c>
      <c r="J37">
        <f t="shared" si="3"/>
        <v>54.342189877231</v>
      </c>
      <c r="K37">
        <f t="shared" si="4"/>
        <v>68.466868923707423</v>
      </c>
      <c r="L37">
        <f t="shared" si="5"/>
        <v>78.375000000000014</v>
      </c>
      <c r="M37">
        <f t="shared" si="6"/>
        <v>98.746312285510683</v>
      </c>
      <c r="N37">
        <f t="shared" si="7"/>
        <v>124.41255744800765</v>
      </c>
      <c r="O37">
        <f t="shared" si="8"/>
        <v>156.75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154.72</v>
      </c>
      <c r="G38">
        <f t="shared" si="0"/>
        <v>29.518364601308583</v>
      </c>
      <c r="H38">
        <f t="shared" si="1"/>
        <v>37.190808919660377</v>
      </c>
      <c r="I38">
        <f t="shared" si="2"/>
        <v>42.572848662414721</v>
      </c>
      <c r="J38">
        <f t="shared" si="3"/>
        <v>53.638428183765107</v>
      </c>
      <c r="K38">
        <f t="shared" si="4"/>
        <v>67.580184752000079</v>
      </c>
      <c r="L38">
        <f t="shared" si="5"/>
        <v>77.360000000000014</v>
      </c>
      <c r="M38">
        <f t="shared" si="6"/>
        <v>97.467492419867384</v>
      </c>
      <c r="N38">
        <f t="shared" si="7"/>
        <v>122.80134538025992</v>
      </c>
      <c r="O38">
        <f t="shared" si="8"/>
        <v>154.72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88.96</v>
      </c>
      <c r="G39">
        <f t="shared" si="0"/>
        <v>16.972296502924067</v>
      </c>
      <c r="H39">
        <f t="shared" si="1"/>
        <v>21.383753629091174</v>
      </c>
      <c r="I39">
        <f t="shared" si="2"/>
        <v>24.478287338472164</v>
      </c>
      <c r="J39">
        <f t="shared" si="3"/>
        <v>30.840709483116232</v>
      </c>
      <c r="K39">
        <f t="shared" si="4"/>
        <v>38.856859071470566</v>
      </c>
      <c r="L39">
        <f t="shared" si="5"/>
        <v>44.480000000000004</v>
      </c>
      <c r="M39">
        <f t="shared" si="6"/>
        <v>56.041288299323952</v>
      </c>
      <c r="N39">
        <f t="shared" si="7"/>
        <v>70.607598791545513</v>
      </c>
      <c r="O39">
        <f t="shared" si="8"/>
        <v>88.96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86.24</v>
      </c>
      <c r="G40">
        <f t="shared" si="0"/>
        <v>16.453359379633223</v>
      </c>
      <c r="H40">
        <f t="shared" si="1"/>
        <v>20.729933823885151</v>
      </c>
      <c r="I40">
        <f t="shared" si="2"/>
        <v>23.729850495389382</v>
      </c>
      <c r="J40">
        <f t="shared" si="3"/>
        <v>29.89773814999937</v>
      </c>
      <c r="K40">
        <f t="shared" si="4"/>
        <v>37.6687896394292</v>
      </c>
      <c r="L40">
        <f t="shared" si="5"/>
        <v>43.120000000000005</v>
      </c>
      <c r="M40">
        <f t="shared" si="6"/>
        <v>54.32779567146693</v>
      </c>
      <c r="N40">
        <f t="shared" si="7"/>
        <v>68.448733360868758</v>
      </c>
      <c r="O40">
        <f t="shared" si="8"/>
        <v>86.24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97.64</v>
      </c>
      <c r="G41">
        <f t="shared" si="0"/>
        <v>18.628316440484554</v>
      </c>
      <c r="H41">
        <f t="shared" si="1"/>
        <v>23.470208007469228</v>
      </c>
      <c r="I41">
        <f t="shared" si="2"/>
        <v>26.866681381839278</v>
      </c>
      <c r="J41">
        <f t="shared" si="3"/>
        <v>33.84989741379799</v>
      </c>
      <c r="K41">
        <f t="shared" si="4"/>
        <v>42.648198288426109</v>
      </c>
      <c r="L41">
        <f t="shared" si="5"/>
        <v>48.820000000000014</v>
      </c>
      <c r="M41">
        <f t="shared" si="6"/>
        <v>61.509345655867712</v>
      </c>
      <c r="N41">
        <f t="shared" si="7"/>
        <v>77.496919357087506</v>
      </c>
      <c r="O41">
        <f t="shared" si="8"/>
        <v>97.64</v>
      </c>
    </row>
    <row r="42" spans="1:24" x14ac:dyDescent="0.3">
      <c r="A42">
        <v>40</v>
      </c>
      <c r="B42">
        <v>2019</v>
      </c>
      <c r="C42">
        <v>90.38</v>
      </c>
      <c r="G42">
        <f t="shared" si="0"/>
        <v>17.243212206995022</v>
      </c>
      <c r="H42">
        <f t="shared" si="1"/>
        <v>21.725086027397264</v>
      </c>
      <c r="I42">
        <f t="shared" si="2"/>
        <v>24.869015396258028</v>
      </c>
      <c r="J42">
        <f t="shared" si="3"/>
        <v>31.332995987905182</v>
      </c>
      <c r="K42">
        <f t="shared" si="4"/>
        <v>39.477101201433342</v>
      </c>
      <c r="L42">
        <f t="shared" si="5"/>
        <v>45.190000000000005</v>
      </c>
      <c r="M42">
        <f t="shared" si="6"/>
        <v>56.935832244749314</v>
      </c>
      <c r="N42">
        <f t="shared" si="7"/>
        <v>71.734653538442942</v>
      </c>
      <c r="O42">
        <f t="shared" si="8"/>
        <v>90.38</v>
      </c>
    </row>
    <row r="43" spans="1:24" x14ac:dyDescent="0.3">
      <c r="A43">
        <v>41</v>
      </c>
      <c r="B43">
        <v>2020</v>
      </c>
      <c r="C43">
        <v>97.7</v>
      </c>
      <c r="G43">
        <f t="shared" si="0"/>
        <v>18.639763582910089</v>
      </c>
      <c r="H43">
        <f t="shared" si="1"/>
        <v>23.484630503172301</v>
      </c>
      <c r="I43">
        <f t="shared" si="2"/>
        <v>26.883191018083753</v>
      </c>
      <c r="J43">
        <f t="shared" si="3"/>
        <v>33.870698252028511</v>
      </c>
      <c r="K43">
        <f t="shared" si="4"/>
        <v>42.674405702368198</v>
      </c>
      <c r="L43">
        <f t="shared" si="5"/>
        <v>48.850000000000016</v>
      </c>
      <c r="M43">
        <f t="shared" si="6"/>
        <v>61.547143287364555</v>
      </c>
      <c r="N43">
        <f t="shared" si="7"/>
        <v>77.54454138864655</v>
      </c>
      <c r="O43">
        <f t="shared" si="8"/>
        <v>97.7</v>
      </c>
    </row>
    <row r="44" spans="1:24" x14ac:dyDescent="0.3">
      <c r="A44">
        <v>42</v>
      </c>
      <c r="B44">
        <v>2021</v>
      </c>
      <c r="C44">
        <v>82.94</v>
      </c>
      <c r="G44">
        <f t="shared" si="0"/>
        <v>15.823766546228891</v>
      </c>
      <c r="H44">
        <f t="shared" si="1"/>
        <v>19.936696560216078</v>
      </c>
      <c r="I44">
        <f t="shared" si="2"/>
        <v>22.82182050194336</v>
      </c>
      <c r="J44">
        <f t="shared" si="3"/>
        <v>28.753692047320822</v>
      </c>
      <c r="K44">
        <f t="shared" si="4"/>
        <v>36.227381872614309</v>
      </c>
      <c r="L44">
        <f t="shared" si="5"/>
        <v>41.470000000000006</v>
      </c>
      <c r="M44">
        <f t="shared" si="6"/>
        <v>52.248925939140392</v>
      </c>
      <c r="N44">
        <f t="shared" si="7"/>
        <v>65.829521625121231</v>
      </c>
      <c r="O44">
        <f t="shared" si="8"/>
        <v>82.94</v>
      </c>
    </row>
    <row r="45" spans="1:24" x14ac:dyDescent="0.3">
      <c r="F45" t="s">
        <v>13</v>
      </c>
      <c r="G45" s="3">
        <f t="shared" ref="G45:O45" si="9">AVERAGE(G3:G44)</f>
        <v>20.48025512916141</v>
      </c>
      <c r="H45" s="3">
        <f t="shared" si="9"/>
        <v>25.803504544447915</v>
      </c>
      <c r="I45" s="3">
        <f t="shared" si="9"/>
        <v>29.53763915981915</v>
      </c>
      <c r="J45" s="3">
        <f t="shared" si="9"/>
        <v>37.215093341655248</v>
      </c>
      <c r="K45" s="3">
        <f t="shared" si="9"/>
        <v>46.888079474953983</v>
      </c>
      <c r="L45" s="3">
        <f t="shared" ref="L45:M45" si="10">AVERAGE(L3:L44)</f>
        <v>53.673452380952391</v>
      </c>
      <c r="M45" s="3">
        <f t="shared" si="10"/>
        <v>67.624312475292015</v>
      </c>
      <c r="N45" s="3">
        <f t="shared" si="9"/>
        <v>85.20129477228889</v>
      </c>
      <c r="O45" s="3">
        <f t="shared" si="9"/>
        <v>107.34690476190475</v>
      </c>
    </row>
    <row r="46" spans="1:24" x14ac:dyDescent="0.3">
      <c r="A46" s="1" t="s">
        <v>3</v>
      </c>
      <c r="F46" t="s">
        <v>24</v>
      </c>
      <c r="G46" s="4">
        <f t="shared" ref="G46:O46" si="11">STDEVA(G3:G44)</f>
        <v>12.139183647300509</v>
      </c>
      <c r="H46" s="4">
        <f t="shared" si="11"/>
        <v>15.294413005773539</v>
      </c>
      <c r="I46" s="4">
        <f t="shared" si="11"/>
        <v>17.507732399201863</v>
      </c>
      <c r="J46" s="4">
        <f t="shared" si="11"/>
        <v>22.058360585680955</v>
      </c>
      <c r="K46" s="4">
        <f t="shared" si="11"/>
        <v>27.791792828070797</v>
      </c>
      <c r="L46" s="4">
        <f t="shared" ref="L46:M46" si="12">STDEVA(L3:L44)</f>
        <v>31.813661076384193</v>
      </c>
      <c r="M46" s="4">
        <f t="shared" si="12"/>
        <v>40.082701264357631</v>
      </c>
      <c r="N46" s="4">
        <f t="shared" si="11"/>
        <v>50.501039059611998</v>
      </c>
      <c r="O46" s="4">
        <f t="shared" si="11"/>
        <v>63.627322152768379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3:22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  <c r="Q49" s="8"/>
      <c r="R49" s="8"/>
      <c r="S49" s="8"/>
      <c r="V49" s="8"/>
    </row>
    <row r="50" spans="3:22" x14ac:dyDescent="0.3">
      <c r="C50">
        <v>0.16667000000000001</v>
      </c>
      <c r="D50">
        <v>10</v>
      </c>
      <c r="E50">
        <v>20.48025512916141</v>
      </c>
      <c r="F50">
        <v>12.139183647300509</v>
      </c>
      <c r="G50">
        <f>E50+F50*$R$38</f>
        <v>18.59139180310099</v>
      </c>
      <c r="H50">
        <f t="shared" ref="H50:H58" si="13">G50/C50</f>
        <v>111.54611989620801</v>
      </c>
      <c r="I50">
        <f>E50+F50*$S$38</f>
        <v>38.549896435743022</v>
      </c>
      <c r="J50">
        <f t="shared" ref="J50:J58" si="14">I50/C50</f>
        <v>231.29475271940373</v>
      </c>
      <c r="K50">
        <f t="shared" ref="K50:K58" si="15">E50+F50*$T$38</f>
        <v>48.595255609890032</v>
      </c>
      <c r="L50">
        <f>K50/C50</f>
        <v>291.56570234529329</v>
      </c>
      <c r="M50">
        <f>E50+F50*$U$38</f>
        <v>56.04747689398512</v>
      </c>
      <c r="N50">
        <f>M50/C50</f>
        <v>336.27813580119465</v>
      </c>
      <c r="O50">
        <f>E50+F50*$W$38</f>
        <v>63.444672145899858</v>
      </c>
      <c r="P50">
        <f>O50/C50</f>
        <v>380.66041966700578</v>
      </c>
    </row>
    <row r="51" spans="3:22" x14ac:dyDescent="0.3">
      <c r="C51">
        <f>D51/60</f>
        <v>0.33333333333333331</v>
      </c>
      <c r="D51">
        <v>20</v>
      </c>
      <c r="E51">
        <v>25.803504544447915</v>
      </c>
      <c r="F51">
        <v>15.294413005773539</v>
      </c>
      <c r="G51">
        <f t="shared" ref="G51:G58" si="16">E51+F51*$R$38</f>
        <v>23.423685879569945</v>
      </c>
      <c r="H51">
        <f t="shared" si="13"/>
        <v>70.271057638709834</v>
      </c>
      <c r="I51">
        <f t="shared" ref="I51:I58" si="17">E51+F51*$S$38</f>
        <v>48.569825990659993</v>
      </c>
      <c r="J51">
        <f t="shared" si="14"/>
        <v>145.70947797197999</v>
      </c>
      <c r="K51">
        <f t="shared" si="15"/>
        <v>61.226185467922392</v>
      </c>
      <c r="L51">
        <f>K51/C51</f>
        <v>183.67855640376717</v>
      </c>
      <c r="M51">
        <f>E51+F51*$U$38</f>
        <v>70.615395932228409</v>
      </c>
      <c r="N51">
        <f>M51/C51</f>
        <v>211.84618779668523</v>
      </c>
      <c r="O51">
        <f t="shared" ref="O51:O58" si="18">E51+F51*$W$38</f>
        <v>79.935277940298192</v>
      </c>
      <c r="P51">
        <f t="shared" ref="P51:P58" si="19">O51/C51</f>
        <v>239.80583382089458</v>
      </c>
    </row>
    <row r="52" spans="3:22" x14ac:dyDescent="0.3">
      <c r="C52">
        <v>0.5</v>
      </c>
      <c r="D52">
        <v>30</v>
      </c>
      <c r="E52">
        <v>29.53763915981915</v>
      </c>
      <c r="F52">
        <v>17.507732399201863</v>
      </c>
      <c r="G52">
        <f t="shared" si="16"/>
        <v>26.813426839439089</v>
      </c>
      <c r="H52">
        <f t="shared" si="13"/>
        <v>53.626853678878177</v>
      </c>
      <c r="I52">
        <f t="shared" si="17"/>
        <v>55.598571569845454</v>
      </c>
      <c r="J52">
        <f t="shared" si="14"/>
        <v>111.19714313969091</v>
      </c>
      <c r="K52">
        <f t="shared" si="15"/>
        <v>70.08648652234254</v>
      </c>
      <c r="L52">
        <f>K52/C52</f>
        <v>140.17297304468508</v>
      </c>
      <c r="M52">
        <f>E52+F52*$U$38</f>
        <v>80.834449467164404</v>
      </c>
      <c r="N52">
        <f>M52/C52</f>
        <v>161.66889893432881</v>
      </c>
      <c r="O52">
        <f t="shared" si="18"/>
        <v>91.503051140718426</v>
      </c>
      <c r="P52">
        <f t="shared" si="19"/>
        <v>183.00610228143685</v>
      </c>
    </row>
    <row r="53" spans="3:22" x14ac:dyDescent="0.3">
      <c r="C53">
        <v>1</v>
      </c>
      <c r="D53">
        <v>60</v>
      </c>
      <c r="E53">
        <v>37.215093341655248</v>
      </c>
      <c r="F53">
        <v>22.058360585680955</v>
      </c>
      <c r="G53">
        <f t="shared" si="16"/>
        <v>33.782800894825442</v>
      </c>
      <c r="H53">
        <f t="shared" si="13"/>
        <v>33.782800894825442</v>
      </c>
      <c r="I53">
        <f t="shared" si="17"/>
        <v>70.049810664934995</v>
      </c>
      <c r="J53">
        <f t="shared" si="14"/>
        <v>70.049810664934995</v>
      </c>
      <c r="K53">
        <f t="shared" si="15"/>
        <v>88.303439682672817</v>
      </c>
      <c r="L53">
        <f>K53/C53</f>
        <v>88.303439682672817</v>
      </c>
      <c r="M53">
        <f>E53+F53*$U$38</f>
        <v>101.84502444034401</v>
      </c>
      <c r="N53">
        <f>M53/C53</f>
        <v>101.84502444034401</v>
      </c>
      <c r="O53">
        <f t="shared" si="18"/>
        <v>115.28662026179842</v>
      </c>
      <c r="P53">
        <f t="shared" si="19"/>
        <v>115.28662026179842</v>
      </c>
    </row>
    <row r="54" spans="3:22" x14ac:dyDescent="0.3">
      <c r="C54">
        <v>2</v>
      </c>
      <c r="D54">
        <v>120</v>
      </c>
      <c r="E54">
        <v>46.888079474953983</v>
      </c>
      <c r="F54">
        <v>27.791792828070797</v>
      </c>
      <c r="G54">
        <f t="shared" si="16"/>
        <v>42.563661971797934</v>
      </c>
      <c r="H54">
        <f t="shared" si="13"/>
        <v>21.281830985898967</v>
      </c>
      <c r="I54">
        <f t="shared" si="17"/>
        <v>88.257230997901928</v>
      </c>
      <c r="J54">
        <f t="shared" si="14"/>
        <v>44.128615498950964</v>
      </c>
      <c r="K54">
        <f t="shared" si="15"/>
        <v>111.25536243432164</v>
      </c>
      <c r="L54">
        <f>K54/C54</f>
        <v>55.62768121716082</v>
      </c>
      <c r="M54">
        <f>E54+F54*$U$38</f>
        <v>128.31669011944712</v>
      </c>
      <c r="N54">
        <f>M54/C54</f>
        <v>64.158345059723558</v>
      </c>
      <c r="O54">
        <f t="shared" si="18"/>
        <v>145.25203963907649</v>
      </c>
      <c r="P54">
        <f t="shared" si="19"/>
        <v>72.626019819538243</v>
      </c>
    </row>
    <row r="55" spans="3:22" x14ac:dyDescent="0.3">
      <c r="C55">
        <f>D55/60</f>
        <v>3</v>
      </c>
      <c r="D55">
        <v>180</v>
      </c>
      <c r="E55">
        <v>53.673452380952391</v>
      </c>
      <c r="F55">
        <v>31.813661076384193</v>
      </c>
      <c r="G55">
        <f t="shared" ref="G55:G56" si="20">E55+F55*$R$38</f>
        <v>48.723230074342744</v>
      </c>
      <c r="H55">
        <f t="shared" ref="H55:H56" si="21">G55/C55</f>
        <v>16.241076691447581</v>
      </c>
      <c r="I55">
        <f t="shared" ref="I55:I56" si="22">E55+F55*$S$38</f>
        <v>101.02930933161778</v>
      </c>
      <c r="J55">
        <f t="shared" ref="J55:J56" si="23">I55/C55</f>
        <v>33.676436443872596</v>
      </c>
      <c r="K55">
        <f t="shared" ref="K55:K56" si="24">E55+F55*$T$38</f>
        <v>127.35559793900094</v>
      </c>
      <c r="L55">
        <f t="shared" ref="L55:L56" si="25">K55/C55</f>
        <v>42.451865979666984</v>
      </c>
      <c r="M55">
        <f t="shared" ref="M55:M56" si="26">E55+F55*$U$38</f>
        <v>146.88594273703356</v>
      </c>
      <c r="N55">
        <f t="shared" ref="N55:N56" si="27">M55/C55</f>
        <v>48.961980912344522</v>
      </c>
      <c r="O55">
        <f t="shared" si="18"/>
        <v>166.27207853477202</v>
      </c>
      <c r="P55">
        <f t="shared" si="19"/>
        <v>55.424026178257343</v>
      </c>
    </row>
    <row r="56" spans="3:22" x14ac:dyDescent="0.3">
      <c r="C56">
        <f>D56/60</f>
        <v>6</v>
      </c>
      <c r="D56">
        <v>360</v>
      </c>
      <c r="E56">
        <v>67.624312475292015</v>
      </c>
      <c r="F56">
        <v>40.082701264357631</v>
      </c>
      <c r="G56">
        <f t="shared" si="20"/>
        <v>61.387423189535369</v>
      </c>
      <c r="H56">
        <f t="shared" si="21"/>
        <v>10.231237198255895</v>
      </c>
      <c r="I56">
        <f t="shared" si="22"/>
        <v>127.28895348324576</v>
      </c>
      <c r="J56">
        <f t="shared" si="23"/>
        <v>21.21482558054096</v>
      </c>
      <c r="K56">
        <f t="shared" si="24"/>
        <v>160.45799866529541</v>
      </c>
      <c r="L56">
        <f t="shared" si="25"/>
        <v>26.742999777549233</v>
      </c>
      <c r="M56">
        <f t="shared" si="26"/>
        <v>185.06469118804154</v>
      </c>
      <c r="N56">
        <f t="shared" si="27"/>
        <v>30.844115198006921</v>
      </c>
      <c r="O56">
        <f t="shared" si="18"/>
        <v>209.48969175573274</v>
      </c>
      <c r="P56">
        <f t="shared" si="19"/>
        <v>34.914948625955454</v>
      </c>
    </row>
    <row r="57" spans="3:22" x14ac:dyDescent="0.3">
      <c r="C57">
        <v>12</v>
      </c>
      <c r="D57">
        <v>720</v>
      </c>
      <c r="E57">
        <v>85.20129477228889</v>
      </c>
      <c r="F57">
        <v>50.501039059611998</v>
      </c>
      <c r="G57">
        <f t="shared" si="16"/>
        <v>77.343306675300298</v>
      </c>
      <c r="H57">
        <f t="shared" si="13"/>
        <v>6.4452755562750248</v>
      </c>
      <c r="I57">
        <f t="shared" si="17"/>
        <v>160.37403191263064</v>
      </c>
      <c r="J57">
        <f t="shared" si="14"/>
        <v>13.364502659385886</v>
      </c>
      <c r="K57">
        <f t="shared" si="15"/>
        <v>202.16441014240911</v>
      </c>
      <c r="L57">
        <f>K57/C57</f>
        <v>16.847034178534091</v>
      </c>
      <c r="M57">
        <f>E57+F57*$U$38</f>
        <v>233.16690002010768</v>
      </c>
      <c r="N57">
        <f>M57/C57</f>
        <v>19.430575001675638</v>
      </c>
      <c r="O57">
        <f t="shared" si="18"/>
        <v>263.94047237903607</v>
      </c>
      <c r="P57">
        <f t="shared" si="19"/>
        <v>21.995039364919673</v>
      </c>
    </row>
    <row r="58" spans="3:22" x14ac:dyDescent="0.3">
      <c r="C58">
        <v>24</v>
      </c>
      <c r="D58">
        <v>1440</v>
      </c>
      <c r="E58">
        <v>107.34690476190475</v>
      </c>
      <c r="F58">
        <v>63.627322152768379</v>
      </c>
      <c r="G58">
        <f t="shared" si="16"/>
        <v>97.44646014868546</v>
      </c>
      <c r="H58">
        <f t="shared" si="13"/>
        <v>4.0602691728618945</v>
      </c>
      <c r="I58">
        <f t="shared" si="17"/>
        <v>202.05861866323551</v>
      </c>
      <c r="J58">
        <f t="shared" si="14"/>
        <v>8.4191091109681455</v>
      </c>
      <c r="K58">
        <f t="shared" si="15"/>
        <v>254.71119587800183</v>
      </c>
      <c r="L58">
        <f>K58/C58</f>
        <v>10.612966494916742</v>
      </c>
      <c r="M58">
        <f>E58+F58*$U$38</f>
        <v>293.77188547406706</v>
      </c>
      <c r="N58">
        <f>M58/C58</f>
        <v>12.240495228086127</v>
      </c>
      <c r="O58">
        <f t="shared" si="18"/>
        <v>332.54415706954399</v>
      </c>
      <c r="P58">
        <f t="shared" si="19"/>
        <v>13.856006544564332</v>
      </c>
    </row>
    <row r="72" spans="3:5" x14ac:dyDescent="0.3">
      <c r="C72" t="s">
        <v>41</v>
      </c>
    </row>
    <row r="79" spans="3:5" ht="15" thickBot="1" x14ac:dyDescent="0.35"/>
    <row r="80" spans="3:5" x14ac:dyDescent="0.3">
      <c r="D80" s="12"/>
      <c r="E80" s="12"/>
    </row>
    <row r="81" spans="4:14" x14ac:dyDescent="0.3">
      <c r="D81" s="9"/>
      <c r="E81" s="9"/>
    </row>
    <row r="82" spans="4:14" x14ac:dyDescent="0.3">
      <c r="D82" s="9"/>
      <c r="E82" s="9"/>
    </row>
    <row r="83" spans="4:14" x14ac:dyDescent="0.3">
      <c r="D83" s="9"/>
      <c r="E83" s="9"/>
    </row>
    <row r="84" spans="4:14" x14ac:dyDescent="0.3">
      <c r="D84" s="9"/>
      <c r="E84" s="9"/>
    </row>
    <row r="85" spans="4:14" ht="15" thickBot="1" x14ac:dyDescent="0.35">
      <c r="D85" s="10"/>
      <c r="E85" s="10"/>
    </row>
    <row r="87" spans="4:14" ht="15" thickBot="1" x14ac:dyDescent="0.35"/>
    <row r="88" spans="4:14" x14ac:dyDescent="0.3">
      <c r="D88" s="11"/>
      <c r="E88" s="11"/>
      <c r="F88" s="11"/>
      <c r="G88" s="11"/>
      <c r="H88" s="11"/>
      <c r="I88" s="11"/>
    </row>
    <row r="89" spans="4:14" x14ac:dyDescent="0.3">
      <c r="D89" s="9"/>
      <c r="E89" s="9"/>
      <c r="F89" s="9"/>
      <c r="G89" s="9"/>
      <c r="H89" s="9"/>
      <c r="I89" s="9"/>
    </row>
    <row r="90" spans="4:14" x14ac:dyDescent="0.3">
      <c r="D90" s="9"/>
      <c r="E90" s="9"/>
      <c r="F90" s="9"/>
      <c r="G90" s="9"/>
      <c r="H90" s="9"/>
      <c r="I90" s="9"/>
    </row>
    <row r="91" spans="4:14" ht="15" thickBot="1" x14ac:dyDescent="0.35">
      <c r="D91" s="10"/>
      <c r="E91" s="10"/>
      <c r="F91" s="10"/>
      <c r="G91" s="10"/>
      <c r="H91" s="10"/>
      <c r="I91" s="10"/>
    </row>
    <row r="92" spans="4:14" ht="15" thickBot="1" x14ac:dyDescent="0.35"/>
    <row r="93" spans="4:14" x14ac:dyDescent="0.3"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4:14" x14ac:dyDescent="0.3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4:14" ht="15" thickBot="1" x14ac:dyDescent="0.35"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7"/>
  <sheetViews>
    <sheetView topLeftCell="C42" workbookViewId="0">
      <selection activeCell="F64" sqref="F64"/>
    </sheetView>
  </sheetViews>
  <sheetFormatPr defaultRowHeight="14.4" x14ac:dyDescent="0.3"/>
  <cols>
    <col min="3" max="3" width="20.77734375" bestFit="1" customWidth="1"/>
    <col min="7" max="7" width="11.5546875" customWidth="1"/>
    <col min="15" max="15" width="15.5546875" customWidth="1"/>
  </cols>
  <sheetData>
    <row r="1" spans="1:13" x14ac:dyDescent="0.3">
      <c r="G1" s="2" t="s">
        <v>12</v>
      </c>
      <c r="H1" s="2"/>
      <c r="I1" s="2"/>
    </row>
    <row r="2" spans="1:13" x14ac:dyDescent="0.3">
      <c r="A2" s="1" t="s">
        <v>0</v>
      </c>
      <c r="B2" s="1" t="s">
        <v>1</v>
      </c>
      <c r="C2" s="1" t="s">
        <v>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A3">
        <v>1</v>
      </c>
      <c r="B3">
        <v>1980</v>
      </c>
      <c r="C3">
        <v>70.510000000000005</v>
      </c>
      <c r="F3">
        <f>C3*(5/1440)^(1/3)</f>
        <v>10.677097750049514</v>
      </c>
      <c r="G3">
        <f>C3*(10/1440)^(1/3)</f>
        <v>13.452300207072573</v>
      </c>
      <c r="H3">
        <f>C3*(15/1440)^(1/3)</f>
        <v>15.399039642139112</v>
      </c>
      <c r="I3">
        <f>C3*(30/1440)^(1/3)</f>
        <v>19.401574193296678</v>
      </c>
      <c r="J3">
        <f>C3*(60/1440)^(1/3)</f>
        <v>24.44445172723163</v>
      </c>
      <c r="K3">
        <f>C3*(120/1440)^(1/3)</f>
        <v>30.798079284278217</v>
      </c>
      <c r="L3">
        <f>C3*(720/1440)^(1/3)</f>
        <v>55.963824087138882</v>
      </c>
      <c r="M3">
        <f>C3*(1440/1440)^(1/3)</f>
        <v>70.510000000000005</v>
      </c>
    </row>
    <row r="4" spans="1:13" x14ac:dyDescent="0.3">
      <c r="A4">
        <v>2</v>
      </c>
      <c r="B4">
        <v>1981</v>
      </c>
      <c r="C4">
        <v>76.84</v>
      </c>
      <c r="F4">
        <f t="shared" ref="F4:F44" si="0">C4*(5/1440)^(1/3)</f>
        <v>11.635628862768467</v>
      </c>
      <c r="G4">
        <f t="shared" ref="G4:G44" si="1">C4*(10/1440)^(1/3)</f>
        <v>14.659973732966337</v>
      </c>
      <c r="H4">
        <f t="shared" ref="H4:H44" si="2">C4*(15/1440)^(1/3)</f>
        <v>16.781480727584306</v>
      </c>
      <c r="I4">
        <f t="shared" ref="I4:I44" si="3">C4*(30/1440)^(1/3)</f>
        <v>21.143340817088593</v>
      </c>
      <c r="J4">
        <f t="shared" ref="J4:J44" si="4">C4*(60/1440)^(1/3)</f>
        <v>26.638940160551389</v>
      </c>
      <c r="K4">
        <f t="shared" ref="K4:K44" si="5">C4*(120/1440)^(1/3)</f>
        <v>33.562961455168605</v>
      </c>
      <c r="L4">
        <f t="shared" ref="L4:L44" si="6">C4*(720/1440)^(1/3)</f>
        <v>60.987948416618231</v>
      </c>
      <c r="M4">
        <f t="shared" ref="M4:M44" si="7">C4*(1440/1440)^(1/3)</f>
        <v>76.84</v>
      </c>
    </row>
    <row r="5" spans="1:13" x14ac:dyDescent="0.3">
      <c r="A5">
        <v>3</v>
      </c>
      <c r="B5">
        <v>1982</v>
      </c>
      <c r="C5">
        <v>99.46</v>
      </c>
      <c r="F5">
        <f t="shared" si="0"/>
        <v>15.06090118025705</v>
      </c>
      <c r="G5">
        <f t="shared" si="1"/>
        <v>18.975546427392398</v>
      </c>
      <c r="H5">
        <f t="shared" si="2"/>
        <v>21.721578255668074</v>
      </c>
      <c r="I5">
        <f t="shared" si="3"/>
        <v>27.367473681254964</v>
      </c>
      <c r="J5">
        <f t="shared" si="4"/>
        <v>34.480856173457063</v>
      </c>
      <c r="K5">
        <f t="shared" si="5"/>
        <v>43.443156511336134</v>
      </c>
      <c r="L5">
        <f t="shared" si="6"/>
        <v>78.941454314378561</v>
      </c>
      <c r="M5">
        <f t="shared" si="7"/>
        <v>99.46</v>
      </c>
    </row>
    <row r="6" spans="1:13" x14ac:dyDescent="0.3">
      <c r="A6">
        <v>4</v>
      </c>
      <c r="B6">
        <v>1983</v>
      </c>
      <c r="C6">
        <v>68.680000000000007</v>
      </c>
      <c r="F6">
        <f t="shared" si="0"/>
        <v>10.399986859642613</v>
      </c>
      <c r="G6">
        <f t="shared" si="1"/>
        <v>13.103162363093807</v>
      </c>
      <c r="H6">
        <f t="shared" si="2"/>
        <v>14.999376579522256</v>
      </c>
      <c r="I6">
        <f t="shared" si="3"/>
        <v>18.89803028784025</v>
      </c>
      <c r="J6">
        <f t="shared" si="4"/>
        <v>23.810026161200799</v>
      </c>
      <c r="K6">
        <f t="shared" si="5"/>
        <v>29.998753159044504</v>
      </c>
      <c r="L6">
        <f t="shared" si="6"/>
        <v>54.51135212458798</v>
      </c>
      <c r="M6">
        <f t="shared" si="7"/>
        <v>68.680000000000007</v>
      </c>
    </row>
    <row r="7" spans="1:13" x14ac:dyDescent="0.3">
      <c r="A7">
        <v>5</v>
      </c>
      <c r="B7">
        <v>1984</v>
      </c>
      <c r="C7">
        <v>116.03</v>
      </c>
      <c r="F7">
        <f t="shared" si="0"/>
        <v>17.570041865526097</v>
      </c>
      <c r="G7">
        <f t="shared" si="1"/>
        <v>22.136865593910517</v>
      </c>
      <c r="H7">
        <f t="shared" si="2"/>
        <v>25.340385330838195</v>
      </c>
      <c r="I7">
        <f t="shared" si="3"/>
        <v>31.926884890770296</v>
      </c>
      <c r="J7">
        <f t="shared" si="4"/>
        <v>40.225354331452074</v>
      </c>
      <c r="K7">
        <f t="shared" si="5"/>
        <v>50.680770661676377</v>
      </c>
      <c r="L7">
        <f t="shared" si="6"/>
        <v>92.093072029935101</v>
      </c>
      <c r="M7">
        <f t="shared" si="7"/>
        <v>116.03</v>
      </c>
    </row>
    <row r="8" spans="1:13" x14ac:dyDescent="0.3">
      <c r="A8">
        <v>6</v>
      </c>
      <c r="B8">
        <v>1985</v>
      </c>
      <c r="C8">
        <v>81.150000000000006</v>
      </c>
      <c r="F8">
        <f t="shared" si="0"/>
        <v>12.288278009027344</v>
      </c>
      <c r="G8">
        <f t="shared" si="1"/>
        <v>15.482260130533815</v>
      </c>
      <c r="H8">
        <f t="shared" si="2"/>
        <v>17.722763678337667</v>
      </c>
      <c r="I8">
        <f t="shared" si="3"/>
        <v>22.329283020649914</v>
      </c>
      <c r="J8">
        <f t="shared" si="4"/>
        <v>28.133133706777009</v>
      </c>
      <c r="K8">
        <f t="shared" si="5"/>
        <v>35.445527356675328</v>
      </c>
      <c r="L8">
        <f t="shared" si="6"/>
        <v>64.408797683609706</v>
      </c>
      <c r="M8">
        <f t="shared" si="7"/>
        <v>81.150000000000006</v>
      </c>
    </row>
    <row r="9" spans="1:13" x14ac:dyDescent="0.3">
      <c r="A9">
        <v>7</v>
      </c>
      <c r="B9">
        <v>1986</v>
      </c>
      <c r="C9">
        <v>128.97999999999999</v>
      </c>
      <c r="F9">
        <f t="shared" si="0"/>
        <v>19.531017838624113</v>
      </c>
      <c r="G9">
        <f t="shared" si="1"/>
        <v>24.607540500754787</v>
      </c>
      <c r="H9">
        <f t="shared" si="2"/>
        <v>28.168602085421959</v>
      </c>
      <c r="I9">
        <f t="shared" si="3"/>
        <v>35.490214713535742</v>
      </c>
      <c r="J9">
        <f t="shared" si="4"/>
        <v>44.714868582872434</v>
      </c>
      <c r="K9">
        <f t="shared" si="5"/>
        <v>56.337204170843904</v>
      </c>
      <c r="L9">
        <f t="shared" si="6"/>
        <v>102.37149384142919</v>
      </c>
      <c r="M9">
        <f t="shared" si="7"/>
        <v>128.97999999999999</v>
      </c>
    </row>
    <row r="10" spans="1:13" x14ac:dyDescent="0.3">
      <c r="A10">
        <v>8</v>
      </c>
      <c r="B10">
        <v>1987</v>
      </c>
      <c r="C10">
        <v>73.010000000000005</v>
      </c>
      <c r="F10">
        <f t="shared" si="0"/>
        <v>11.055664540222876</v>
      </c>
      <c r="G10">
        <f t="shared" si="1"/>
        <v>13.929264474803128</v>
      </c>
      <c r="H10">
        <f t="shared" si="2"/>
        <v>15.945027432599298</v>
      </c>
      <c r="I10">
        <f t="shared" si="3"/>
        <v>20.08947570348306</v>
      </c>
      <c r="J10">
        <f t="shared" si="4"/>
        <v>25.311153320169925</v>
      </c>
      <c r="K10">
        <f t="shared" si="5"/>
        <v>31.890054865198589</v>
      </c>
      <c r="L10">
        <f t="shared" si="6"/>
        <v>57.948075402099128</v>
      </c>
      <c r="M10">
        <f t="shared" si="7"/>
        <v>73.010000000000005</v>
      </c>
    </row>
    <row r="11" spans="1:13" x14ac:dyDescent="0.3">
      <c r="A11">
        <v>9</v>
      </c>
      <c r="B11">
        <v>1988</v>
      </c>
      <c r="C11">
        <v>153.22</v>
      </c>
      <c r="F11">
        <f t="shared" si="0"/>
        <v>23.201601436145037</v>
      </c>
      <c r="G11">
        <f t="shared" si="1"/>
        <v>29.23218604067025</v>
      </c>
      <c r="H11">
        <f t="shared" si="2"/>
        <v>33.462499701723935</v>
      </c>
      <c r="I11">
        <f t="shared" si="3"/>
        <v>42.160107756302892</v>
      </c>
      <c r="J11">
        <f t="shared" si="4"/>
        <v>53.118407228002127</v>
      </c>
      <c r="K11">
        <f t="shared" si="5"/>
        <v>66.924999403447856</v>
      </c>
      <c r="L11">
        <f t="shared" si="6"/>
        <v>121.61079459128376</v>
      </c>
      <c r="M11">
        <f t="shared" si="7"/>
        <v>153.22</v>
      </c>
    </row>
    <row r="12" spans="1:13" x14ac:dyDescent="0.3">
      <c r="A12">
        <v>10</v>
      </c>
      <c r="B12">
        <v>1989</v>
      </c>
      <c r="C12">
        <v>68.17</v>
      </c>
      <c r="F12">
        <f t="shared" si="0"/>
        <v>10.322759234447247</v>
      </c>
      <c r="G12">
        <f t="shared" si="1"/>
        <v>13.005861652476773</v>
      </c>
      <c r="H12">
        <f t="shared" si="2"/>
        <v>14.887995070268376</v>
      </c>
      <c r="I12">
        <f t="shared" si="3"/>
        <v>18.757698379762225</v>
      </c>
      <c r="J12">
        <f t="shared" si="4"/>
        <v>23.633219036241385</v>
      </c>
      <c r="K12">
        <f t="shared" si="5"/>
        <v>29.775990140536745</v>
      </c>
      <c r="L12">
        <f t="shared" si="6"/>
        <v>54.106564856336085</v>
      </c>
      <c r="M12">
        <f t="shared" si="7"/>
        <v>68.17</v>
      </c>
    </row>
    <row r="13" spans="1:13" x14ac:dyDescent="0.3">
      <c r="A13">
        <v>11</v>
      </c>
      <c r="B13">
        <v>1990</v>
      </c>
      <c r="C13">
        <v>73</v>
      </c>
      <c r="F13">
        <f t="shared" si="0"/>
        <v>11.054150273062183</v>
      </c>
      <c r="G13">
        <f t="shared" si="1"/>
        <v>13.927356617732205</v>
      </c>
      <c r="H13">
        <f t="shared" si="2"/>
        <v>15.942843481437457</v>
      </c>
      <c r="I13">
        <f t="shared" si="3"/>
        <v>20.086724097442314</v>
      </c>
      <c r="J13">
        <f t="shared" si="4"/>
        <v>25.307686513798171</v>
      </c>
      <c r="K13">
        <f t="shared" si="5"/>
        <v>31.885686962874907</v>
      </c>
      <c r="L13">
        <f t="shared" si="6"/>
        <v>57.940138396839288</v>
      </c>
      <c r="M13">
        <f t="shared" si="7"/>
        <v>73</v>
      </c>
    </row>
    <row r="14" spans="1:13" x14ac:dyDescent="0.3">
      <c r="A14">
        <v>12</v>
      </c>
      <c r="B14">
        <v>1991</v>
      </c>
      <c r="C14">
        <v>62.79</v>
      </c>
      <c r="F14">
        <f t="shared" si="0"/>
        <v>9.5080835019941699</v>
      </c>
      <c r="G14">
        <f t="shared" si="1"/>
        <v>11.979434548320619</v>
      </c>
      <c r="H14">
        <f t="shared" si="2"/>
        <v>13.713029345198054</v>
      </c>
      <c r="I14">
        <f t="shared" si="3"/>
        <v>17.277334329841135</v>
      </c>
      <c r="J14">
        <f t="shared" si="4"/>
        <v>21.768077208238179</v>
      </c>
      <c r="K14">
        <f t="shared" si="5"/>
        <v>27.426058690396101</v>
      </c>
      <c r="L14">
        <f t="shared" si="6"/>
        <v>49.836456026541626</v>
      </c>
      <c r="M14">
        <f t="shared" si="7"/>
        <v>62.79</v>
      </c>
    </row>
    <row r="15" spans="1:13" x14ac:dyDescent="0.3">
      <c r="A15">
        <v>13</v>
      </c>
      <c r="B15">
        <v>1992</v>
      </c>
      <c r="C15">
        <v>64.66</v>
      </c>
      <c r="F15">
        <f t="shared" si="0"/>
        <v>9.7912514610438439</v>
      </c>
      <c r="G15">
        <f t="shared" si="1"/>
        <v>12.336203820583073</v>
      </c>
      <c r="H15">
        <f t="shared" si="2"/>
        <v>14.121428212462273</v>
      </c>
      <c r="I15">
        <f t="shared" si="3"/>
        <v>17.791884659460546</v>
      </c>
      <c r="J15">
        <f t="shared" si="4"/>
        <v>22.416369999756022</v>
      </c>
      <c r="K15">
        <f t="shared" si="5"/>
        <v>28.24285642492454</v>
      </c>
      <c r="L15">
        <f t="shared" si="6"/>
        <v>51.320676010131891</v>
      </c>
      <c r="M15">
        <f t="shared" si="7"/>
        <v>64.66</v>
      </c>
    </row>
    <row r="16" spans="1:13" x14ac:dyDescent="0.3">
      <c r="A16">
        <v>14</v>
      </c>
      <c r="B16">
        <v>1993</v>
      </c>
      <c r="C16">
        <v>60.73</v>
      </c>
      <c r="F16">
        <f t="shared" si="0"/>
        <v>9.1961444668913188</v>
      </c>
      <c r="G16">
        <f t="shared" si="1"/>
        <v>11.58641599171064</v>
      </c>
      <c r="H16">
        <f t="shared" si="2"/>
        <v>13.26313540585886</v>
      </c>
      <c r="I16">
        <f t="shared" si="3"/>
        <v>16.710503485447557</v>
      </c>
      <c r="J16">
        <f t="shared" si="4"/>
        <v>21.053915095657025</v>
      </c>
      <c r="K16">
        <f t="shared" si="5"/>
        <v>26.526270811717712</v>
      </c>
      <c r="L16">
        <f t="shared" si="6"/>
        <v>48.201432943014375</v>
      </c>
      <c r="M16">
        <f t="shared" si="7"/>
        <v>60.73</v>
      </c>
    </row>
    <row r="17" spans="1:13" x14ac:dyDescent="0.3">
      <c r="A17">
        <v>15</v>
      </c>
      <c r="B17">
        <v>1994</v>
      </c>
      <c r="C17">
        <v>106.08</v>
      </c>
      <c r="F17">
        <f t="shared" si="0"/>
        <v>16.063346040636112</v>
      </c>
      <c r="G17">
        <f t="shared" si="1"/>
        <v>20.238547808342908</v>
      </c>
      <c r="H17">
        <f t="shared" si="2"/>
        <v>23.167353924806651</v>
      </c>
      <c r="I17">
        <f t="shared" si="3"/>
        <v>29.1890368802285</v>
      </c>
      <c r="J17">
        <f t="shared" si="4"/>
        <v>36.775881991557668</v>
      </c>
      <c r="K17">
        <f t="shared" si="5"/>
        <v>46.334707849613288</v>
      </c>
      <c r="L17">
        <f t="shared" si="6"/>
        <v>84.19575179639331</v>
      </c>
      <c r="M17">
        <f t="shared" si="7"/>
        <v>106.08</v>
      </c>
    </row>
    <row r="18" spans="1:13" x14ac:dyDescent="0.3">
      <c r="A18">
        <v>16</v>
      </c>
      <c r="B18">
        <v>1995</v>
      </c>
      <c r="C18">
        <v>119.09</v>
      </c>
      <c r="F18">
        <f t="shared" si="0"/>
        <v>18.033407616698291</v>
      </c>
      <c r="G18">
        <f t="shared" si="1"/>
        <v>22.720669857612716</v>
      </c>
      <c r="H18">
        <f t="shared" si="2"/>
        <v>26.008674386361463</v>
      </c>
      <c r="I18">
        <f t="shared" si="3"/>
        <v>32.768876339238425</v>
      </c>
      <c r="J18">
        <f t="shared" si="4"/>
        <v>41.286197081208549</v>
      </c>
      <c r="K18">
        <f t="shared" si="5"/>
        <v>52.017348772722912</v>
      </c>
      <c r="L18">
        <f t="shared" si="6"/>
        <v>94.521795639446452</v>
      </c>
      <c r="M18">
        <f t="shared" si="7"/>
        <v>119.09</v>
      </c>
    </row>
    <row r="19" spans="1:13" x14ac:dyDescent="0.3">
      <c r="A19">
        <v>17</v>
      </c>
      <c r="B19">
        <v>1996</v>
      </c>
      <c r="C19">
        <v>69.27</v>
      </c>
      <c r="F19">
        <f t="shared" si="0"/>
        <v>10.489328622123525</v>
      </c>
      <c r="G19">
        <f t="shared" si="1"/>
        <v>13.215725930278216</v>
      </c>
      <c r="H19">
        <f t="shared" si="2"/>
        <v>15.128229698070857</v>
      </c>
      <c r="I19">
        <f t="shared" si="3"/>
        <v>19.060375044244232</v>
      </c>
      <c r="J19">
        <f t="shared" si="4"/>
        <v>24.014567737134232</v>
      </c>
      <c r="K19">
        <f t="shared" si="5"/>
        <v>30.256459396141707</v>
      </c>
      <c r="L19">
        <f t="shared" si="6"/>
        <v>54.979635434918592</v>
      </c>
      <c r="M19">
        <f t="shared" si="7"/>
        <v>69.27</v>
      </c>
    </row>
    <row r="20" spans="1:13" x14ac:dyDescent="0.3">
      <c r="A20">
        <v>18</v>
      </c>
      <c r="B20">
        <v>1997</v>
      </c>
      <c r="C20">
        <v>119.09</v>
      </c>
      <c r="F20">
        <f t="shared" si="0"/>
        <v>18.033407616698291</v>
      </c>
      <c r="G20">
        <f t="shared" si="1"/>
        <v>22.720669857612716</v>
      </c>
      <c r="H20">
        <f t="shared" si="2"/>
        <v>26.008674386361463</v>
      </c>
      <c r="I20">
        <f t="shared" si="3"/>
        <v>32.768876339238425</v>
      </c>
      <c r="J20">
        <f t="shared" si="4"/>
        <v>41.286197081208549</v>
      </c>
      <c r="K20">
        <f t="shared" si="5"/>
        <v>52.017348772722912</v>
      </c>
      <c r="L20">
        <f t="shared" si="6"/>
        <v>94.521795639446452</v>
      </c>
      <c r="M20">
        <f t="shared" si="7"/>
        <v>119.09</v>
      </c>
    </row>
    <row r="21" spans="1:13" x14ac:dyDescent="0.3">
      <c r="A21">
        <v>19</v>
      </c>
      <c r="B21">
        <v>1998</v>
      </c>
      <c r="C21">
        <v>188.68</v>
      </c>
      <c r="F21">
        <f t="shared" si="0"/>
        <v>28.571192787964009</v>
      </c>
      <c r="G21">
        <f t="shared" si="1"/>
        <v>35.997447214160445</v>
      </c>
      <c r="H21">
        <f t="shared" si="2"/>
        <v>41.206790521611225</v>
      </c>
      <c r="I21">
        <f t="shared" si="3"/>
        <v>51.917302776786514</v>
      </c>
      <c r="J21">
        <f t="shared" si="4"/>
        <v>65.411702622238892</v>
      </c>
      <c r="K21">
        <f t="shared" si="5"/>
        <v>82.413581043222436</v>
      </c>
      <c r="L21">
        <f t="shared" si="6"/>
        <v>149.75541524267996</v>
      </c>
      <c r="M21">
        <f t="shared" si="7"/>
        <v>188.68</v>
      </c>
    </row>
    <row r="22" spans="1:13" x14ac:dyDescent="0.3">
      <c r="A22">
        <v>20</v>
      </c>
      <c r="B22">
        <v>1999</v>
      </c>
      <c r="C22">
        <v>220.17</v>
      </c>
      <c r="F22">
        <f t="shared" si="0"/>
        <v>33.339620076987678</v>
      </c>
      <c r="G22">
        <f t="shared" si="1"/>
        <v>42.005289130494511</v>
      </c>
      <c r="H22">
        <f t="shared" si="2"/>
        <v>48.084052730247734</v>
      </c>
      <c r="I22">
        <f t="shared" si="3"/>
        <v>60.58211019909416</v>
      </c>
      <c r="J22">
        <f t="shared" si="4"/>
        <v>76.328675886889627</v>
      </c>
      <c r="K22">
        <f t="shared" si="5"/>
        <v>96.168105460495454</v>
      </c>
      <c r="L22">
        <f t="shared" si="6"/>
        <v>174.74904480591925</v>
      </c>
      <c r="M22">
        <f t="shared" si="7"/>
        <v>220.17</v>
      </c>
    </row>
    <row r="23" spans="1:13" x14ac:dyDescent="0.3">
      <c r="A23">
        <v>21</v>
      </c>
      <c r="B23">
        <v>2000</v>
      </c>
      <c r="C23">
        <v>352.82</v>
      </c>
      <c r="F23">
        <f t="shared" si="0"/>
        <v>53.426373963586286</v>
      </c>
      <c r="G23">
        <f t="shared" si="1"/>
        <v>67.313013176277764</v>
      </c>
      <c r="H23">
        <f t="shared" si="2"/>
        <v>77.054164892065259</v>
      </c>
      <c r="I23">
        <f t="shared" si="3"/>
        <v>97.08216432958352</v>
      </c>
      <c r="J23">
        <f t="shared" si="4"/>
        <v>122.31586240819547</v>
      </c>
      <c r="K23">
        <f t="shared" si="5"/>
        <v>154.10832978413046</v>
      </c>
      <c r="L23">
        <f t="shared" si="6"/>
        <v>280.03341957771011</v>
      </c>
      <c r="M23">
        <f t="shared" si="7"/>
        <v>352.82</v>
      </c>
    </row>
    <row r="24" spans="1:13" x14ac:dyDescent="0.3">
      <c r="A24">
        <v>22</v>
      </c>
      <c r="B24">
        <v>2001</v>
      </c>
      <c r="C24">
        <v>141.55000000000001</v>
      </c>
      <c r="F24">
        <f t="shared" si="0"/>
        <v>21.434451659615782</v>
      </c>
      <c r="G24">
        <f t="shared" si="1"/>
        <v>27.005716838904025</v>
      </c>
      <c r="H24">
        <f t="shared" si="2"/>
        <v>30.913828695855784</v>
      </c>
      <c r="I24">
        <f t="shared" si="3"/>
        <v>38.948983506752874</v>
      </c>
      <c r="J24">
        <f t="shared" si="4"/>
        <v>49.07264419216618</v>
      </c>
      <c r="K24">
        <f t="shared" si="5"/>
        <v>61.827657391711554</v>
      </c>
      <c r="L24">
        <f t="shared" si="6"/>
        <v>112.34830945304934</v>
      </c>
      <c r="M24">
        <f t="shared" si="7"/>
        <v>141.55000000000001</v>
      </c>
    </row>
    <row r="25" spans="1:13" x14ac:dyDescent="0.3">
      <c r="A25">
        <v>23</v>
      </c>
      <c r="B25">
        <v>2002</v>
      </c>
      <c r="C25">
        <v>117.14</v>
      </c>
      <c r="F25">
        <f t="shared" si="0"/>
        <v>17.73812552036307</v>
      </c>
      <c r="G25">
        <f t="shared" si="1"/>
        <v>22.348637728782883</v>
      </c>
      <c r="H25">
        <f t="shared" si="2"/>
        <v>25.582803909802518</v>
      </c>
      <c r="I25">
        <f t="shared" si="3"/>
        <v>32.23231316129305</v>
      </c>
      <c r="J25">
        <f t="shared" si="4"/>
        <v>40.610169838716679</v>
      </c>
      <c r="K25">
        <f t="shared" si="5"/>
        <v>51.165607819605022</v>
      </c>
      <c r="L25">
        <f t="shared" si="6"/>
        <v>92.974079613777448</v>
      </c>
      <c r="M25">
        <f t="shared" si="7"/>
        <v>117.14</v>
      </c>
    </row>
    <row r="26" spans="1:13" x14ac:dyDescent="0.3">
      <c r="A26">
        <v>24</v>
      </c>
      <c r="B26">
        <v>2003</v>
      </c>
      <c r="C26">
        <v>99.46</v>
      </c>
      <c r="F26">
        <f t="shared" si="0"/>
        <v>15.06090118025705</v>
      </c>
      <c r="G26">
        <f t="shared" si="1"/>
        <v>18.975546427392398</v>
      </c>
      <c r="H26">
        <f t="shared" si="2"/>
        <v>21.721578255668074</v>
      </c>
      <c r="I26">
        <f t="shared" si="3"/>
        <v>27.367473681254964</v>
      </c>
      <c r="J26">
        <f t="shared" si="4"/>
        <v>34.480856173457063</v>
      </c>
      <c r="K26">
        <f t="shared" si="5"/>
        <v>43.443156511336134</v>
      </c>
      <c r="L26">
        <f t="shared" si="6"/>
        <v>78.941454314378561</v>
      </c>
      <c r="M26">
        <f t="shared" si="7"/>
        <v>99.46</v>
      </c>
    </row>
    <row r="27" spans="1:13" x14ac:dyDescent="0.3">
      <c r="A27">
        <v>25</v>
      </c>
      <c r="B27">
        <v>2004</v>
      </c>
      <c r="C27">
        <v>149.34</v>
      </c>
      <c r="F27">
        <f t="shared" si="0"/>
        <v>22.614065777795979</v>
      </c>
      <c r="G27">
        <f t="shared" si="1"/>
        <v>28.491937497152431</v>
      </c>
      <c r="H27">
        <f t="shared" si="2"/>
        <v>32.615126650929724</v>
      </c>
      <c r="I27">
        <f t="shared" si="3"/>
        <v>41.092484612493628</v>
      </c>
      <c r="J27">
        <f t="shared" si="4"/>
        <v>51.773286355761897</v>
      </c>
      <c r="K27">
        <f t="shared" si="5"/>
        <v>65.230253301859435</v>
      </c>
      <c r="L27">
        <f t="shared" si="6"/>
        <v>118.53123655046547</v>
      </c>
      <c r="M27">
        <f t="shared" si="7"/>
        <v>149.34</v>
      </c>
    </row>
    <row r="28" spans="1:13" x14ac:dyDescent="0.3">
      <c r="A28">
        <v>26</v>
      </c>
      <c r="B28">
        <v>2005</v>
      </c>
      <c r="C28">
        <v>77.31</v>
      </c>
      <c r="F28">
        <f t="shared" si="0"/>
        <v>11.70679941932106</v>
      </c>
      <c r="G28">
        <f t="shared" si="1"/>
        <v>14.749643015299682</v>
      </c>
      <c r="H28">
        <f t="shared" si="2"/>
        <v>16.884126432190818</v>
      </c>
      <c r="I28">
        <f t="shared" si="3"/>
        <v>21.272666301003632</v>
      </c>
      <c r="J28">
        <f t="shared" si="4"/>
        <v>26.801880060023787</v>
      </c>
      <c r="K28">
        <f t="shared" si="5"/>
        <v>33.76825286438163</v>
      </c>
      <c r="L28">
        <f t="shared" si="6"/>
        <v>61.360987663830755</v>
      </c>
      <c r="M28">
        <f t="shared" si="7"/>
        <v>77.31</v>
      </c>
    </row>
    <row r="29" spans="1:13" x14ac:dyDescent="0.3">
      <c r="A29">
        <v>27</v>
      </c>
      <c r="B29">
        <v>2006</v>
      </c>
      <c r="C29">
        <v>254.78</v>
      </c>
      <c r="F29">
        <f t="shared" si="0"/>
        <v>38.580498720147709</v>
      </c>
      <c r="G29">
        <f t="shared" si="1"/>
        <v>48.608382452956313</v>
      </c>
      <c r="H29">
        <f t="shared" si="2"/>
        <v>55.642707701378569</v>
      </c>
      <c r="I29">
        <f t="shared" si="3"/>
        <v>70.105418706114421</v>
      </c>
      <c r="J29">
        <f t="shared" si="4"/>
        <v>88.327292739527365</v>
      </c>
      <c r="K29">
        <f t="shared" si="5"/>
        <v>111.28541540275711</v>
      </c>
      <c r="L29">
        <f t="shared" si="6"/>
        <v>202.21902001022895</v>
      </c>
      <c r="M29">
        <f t="shared" si="7"/>
        <v>254.78</v>
      </c>
    </row>
    <row r="30" spans="1:13" x14ac:dyDescent="0.3">
      <c r="A30">
        <v>28</v>
      </c>
      <c r="B30">
        <v>2007</v>
      </c>
      <c r="C30">
        <v>222.65</v>
      </c>
      <c r="F30">
        <f t="shared" si="0"/>
        <v>33.715158332839657</v>
      </c>
      <c r="G30">
        <f t="shared" si="1"/>
        <v>42.478437684083225</v>
      </c>
      <c r="H30">
        <f t="shared" si="2"/>
        <v>48.625672618384243</v>
      </c>
      <c r="I30">
        <f t="shared" si="3"/>
        <v>61.264508497199053</v>
      </c>
      <c r="J30">
        <f t="shared" si="4"/>
        <v>77.188443867084416</v>
      </c>
      <c r="K30">
        <f t="shared" si="5"/>
        <v>97.251345236768472</v>
      </c>
      <c r="L30">
        <f t="shared" si="6"/>
        <v>176.71742211035982</v>
      </c>
      <c r="M30">
        <f t="shared" si="7"/>
        <v>222.65</v>
      </c>
    </row>
    <row r="31" spans="1:13" x14ac:dyDescent="0.3">
      <c r="A31">
        <v>29</v>
      </c>
      <c r="B31">
        <v>2008</v>
      </c>
      <c r="C31">
        <v>199.26</v>
      </c>
      <c r="F31">
        <f t="shared" si="0"/>
        <v>30.173287443977674</v>
      </c>
      <c r="G31">
        <f t="shared" si="1"/>
        <v>38.015959995196148</v>
      </c>
      <c r="H31">
        <f t="shared" si="2"/>
        <v>43.517410850838736</v>
      </c>
      <c r="I31">
        <f t="shared" si="3"/>
        <v>54.828501967895278</v>
      </c>
      <c r="J31">
        <f t="shared" si="4"/>
        <v>69.079583763553742</v>
      </c>
      <c r="K31">
        <f t="shared" si="5"/>
        <v>87.034821701677444</v>
      </c>
      <c r="L31">
        <f t="shared" si="6"/>
        <v>158.15276680759172</v>
      </c>
      <c r="M31">
        <f t="shared" si="7"/>
        <v>199.26</v>
      </c>
    </row>
    <row r="32" spans="1:13" x14ac:dyDescent="0.3">
      <c r="A32">
        <v>30</v>
      </c>
      <c r="B32">
        <v>2009</v>
      </c>
      <c r="C32">
        <v>92.55</v>
      </c>
      <c r="F32">
        <f t="shared" si="0"/>
        <v>14.014542572217875</v>
      </c>
      <c r="G32">
        <f t="shared" si="1"/>
        <v>17.657217191385143</v>
      </c>
      <c r="H32">
        <f t="shared" si="2"/>
        <v>20.212468002836118</v>
      </c>
      <c r="I32">
        <f t="shared" si="3"/>
        <v>25.466113907099807</v>
      </c>
      <c r="J32">
        <f t="shared" si="4"/>
        <v>32.085292970575622</v>
      </c>
      <c r="K32">
        <f t="shared" si="5"/>
        <v>40.424936005672222</v>
      </c>
      <c r="L32">
        <f t="shared" si="6"/>
        <v>73.45698367982844</v>
      </c>
      <c r="M32">
        <f t="shared" si="7"/>
        <v>92.55</v>
      </c>
    </row>
    <row r="33" spans="1:22" x14ac:dyDescent="0.3">
      <c r="A33">
        <v>31</v>
      </c>
      <c r="B33">
        <v>2010</v>
      </c>
      <c r="C33">
        <v>45.4</v>
      </c>
      <c r="F33">
        <f t="shared" si="0"/>
        <v>6.8747729095482608</v>
      </c>
      <c r="G33">
        <f t="shared" si="1"/>
        <v>8.6616711019868777</v>
      </c>
      <c r="H33">
        <f t="shared" si="2"/>
        <v>9.9151382747569929</v>
      </c>
      <c r="I33">
        <f t="shared" si="3"/>
        <v>12.492291424984671</v>
      </c>
      <c r="J33">
        <f t="shared" si="4"/>
        <v>15.739300927759409</v>
      </c>
      <c r="K33">
        <f t="shared" si="5"/>
        <v>19.830276549513982</v>
      </c>
      <c r="L33">
        <f t="shared" si="6"/>
        <v>36.034003879678131</v>
      </c>
      <c r="M33">
        <f t="shared" si="7"/>
        <v>45.4</v>
      </c>
    </row>
    <row r="34" spans="1:22" x14ac:dyDescent="0.3">
      <c r="A34">
        <v>32</v>
      </c>
      <c r="B34">
        <v>2011</v>
      </c>
      <c r="C34">
        <v>51.59</v>
      </c>
      <c r="F34">
        <f t="shared" si="0"/>
        <v>7.8121042820175068</v>
      </c>
      <c r="G34">
        <f t="shared" si="1"/>
        <v>9.8426346288877333</v>
      </c>
      <c r="H34">
        <f t="shared" si="2"/>
        <v>11.267004043936417</v>
      </c>
      <c r="I34">
        <f t="shared" si="3"/>
        <v>14.19553556420615</v>
      </c>
      <c r="J34">
        <f t="shared" si="4"/>
        <v>17.885254071874623</v>
      </c>
      <c r="K34">
        <f t="shared" si="5"/>
        <v>22.534008087872831</v>
      </c>
      <c r="L34">
        <f t="shared" si="6"/>
        <v>40.947010135519712</v>
      </c>
      <c r="M34">
        <f t="shared" si="7"/>
        <v>51.59</v>
      </c>
    </row>
    <row r="35" spans="1:22" x14ac:dyDescent="0.3">
      <c r="A35">
        <v>33</v>
      </c>
      <c r="B35">
        <v>2012</v>
      </c>
      <c r="C35">
        <v>57.06</v>
      </c>
      <c r="F35">
        <f t="shared" si="0"/>
        <v>8.6404084189168238</v>
      </c>
      <c r="G35">
        <f t="shared" si="1"/>
        <v>10.886232446682186</v>
      </c>
      <c r="H35">
        <f t="shared" si="2"/>
        <v>12.461625329463306</v>
      </c>
      <c r="I35">
        <f t="shared" si="3"/>
        <v>15.700664068493952</v>
      </c>
      <c r="J35">
        <f t="shared" si="4"/>
        <v>19.781597157223612</v>
      </c>
      <c r="K35">
        <f t="shared" si="5"/>
        <v>24.923250658926605</v>
      </c>
      <c r="L35">
        <f t="shared" si="6"/>
        <v>45.288552012652737</v>
      </c>
      <c r="M35">
        <f t="shared" si="7"/>
        <v>57.06</v>
      </c>
    </row>
    <row r="36" spans="1:22" x14ac:dyDescent="0.3">
      <c r="A36">
        <v>34</v>
      </c>
      <c r="B36">
        <v>2013</v>
      </c>
      <c r="C36">
        <v>115.53</v>
      </c>
      <c r="F36">
        <f t="shared" si="0"/>
        <v>17.494328507491424</v>
      </c>
      <c r="G36">
        <f t="shared" si="1"/>
        <v>22.041472740364405</v>
      </c>
      <c r="H36">
        <f t="shared" si="2"/>
        <v>25.231187772746157</v>
      </c>
      <c r="I36">
        <f t="shared" si="3"/>
        <v>31.789304588733021</v>
      </c>
      <c r="J36">
        <f t="shared" si="4"/>
        <v>40.052014012864419</v>
      </c>
      <c r="K36">
        <f t="shared" si="5"/>
        <v>50.4623755454923</v>
      </c>
      <c r="L36">
        <f t="shared" si="6"/>
        <v>91.696221766943054</v>
      </c>
      <c r="M36">
        <f t="shared" si="7"/>
        <v>115.53</v>
      </c>
    </row>
    <row r="37" spans="1:22" x14ac:dyDescent="0.3">
      <c r="A37">
        <v>35</v>
      </c>
      <c r="B37">
        <v>2014</v>
      </c>
      <c r="C37">
        <v>68.62</v>
      </c>
      <c r="F37">
        <f t="shared" si="0"/>
        <v>10.390901256678452</v>
      </c>
      <c r="G37">
        <f t="shared" si="1"/>
        <v>13.091715220668274</v>
      </c>
      <c r="H37">
        <f t="shared" si="2"/>
        <v>14.986272872551211</v>
      </c>
      <c r="I37">
        <f t="shared" si="3"/>
        <v>18.881520651595775</v>
      </c>
      <c r="J37">
        <f t="shared" si="4"/>
        <v>23.789225322970282</v>
      </c>
      <c r="K37">
        <f t="shared" si="5"/>
        <v>29.972545745102416</v>
      </c>
      <c r="L37">
        <f t="shared" si="6"/>
        <v>54.463730093028929</v>
      </c>
      <c r="M37">
        <f t="shared" si="7"/>
        <v>68.62</v>
      </c>
      <c r="O37" s="5" t="s">
        <v>15</v>
      </c>
      <c r="Q37" s="6" t="s">
        <v>18</v>
      </c>
      <c r="R37" s="6">
        <v>0.54479999999999995</v>
      </c>
    </row>
    <row r="38" spans="1:22" x14ac:dyDescent="0.3">
      <c r="A38">
        <v>36</v>
      </c>
      <c r="B38">
        <v>2015</v>
      </c>
      <c r="C38">
        <v>89.04</v>
      </c>
      <c r="F38">
        <f t="shared" si="0"/>
        <v>13.483034798814476</v>
      </c>
      <c r="G38">
        <f t="shared" si="1"/>
        <v>16.987559359491446</v>
      </c>
      <c r="H38">
        <f t="shared" si="2"/>
        <v>19.445901145030017</v>
      </c>
      <c r="I38">
        <f t="shared" si="3"/>
        <v>24.500300186798132</v>
      </c>
      <c r="J38">
        <f t="shared" si="4"/>
        <v>30.868443934090262</v>
      </c>
      <c r="K38">
        <f t="shared" si="5"/>
        <v>38.891802290060028</v>
      </c>
      <c r="L38">
        <f t="shared" si="6"/>
        <v>70.671094833624252</v>
      </c>
      <c r="M38">
        <f t="shared" si="7"/>
        <v>89.04</v>
      </c>
      <c r="O38" s="5" t="s">
        <v>16</v>
      </c>
      <c r="Q38" s="6" t="s">
        <v>19</v>
      </c>
      <c r="R38" s="6">
        <v>1.1457999999999999</v>
      </c>
    </row>
    <row r="39" spans="1:22" x14ac:dyDescent="0.3">
      <c r="A39">
        <v>37</v>
      </c>
      <c r="B39">
        <v>2016</v>
      </c>
      <c r="C39">
        <v>43.85</v>
      </c>
      <c r="F39">
        <f t="shared" si="0"/>
        <v>6.640061499640777</v>
      </c>
      <c r="G39">
        <f t="shared" si="1"/>
        <v>8.3659532559939347</v>
      </c>
      <c r="H39">
        <f t="shared" si="2"/>
        <v>9.5766258446716783</v>
      </c>
      <c r="I39">
        <f t="shared" si="3"/>
        <v>12.065792488669116</v>
      </c>
      <c r="J39">
        <f t="shared" si="4"/>
        <v>15.201945940137668</v>
      </c>
      <c r="K39">
        <f t="shared" si="5"/>
        <v>19.153251689343353</v>
      </c>
      <c r="L39">
        <f t="shared" si="6"/>
        <v>34.803768064402774</v>
      </c>
      <c r="M39">
        <f t="shared" si="7"/>
        <v>43.85</v>
      </c>
    </row>
    <row r="40" spans="1:22" x14ac:dyDescent="0.3">
      <c r="A40">
        <v>38</v>
      </c>
      <c r="B40">
        <v>2017</v>
      </c>
      <c r="C40">
        <v>106.31</v>
      </c>
      <c r="F40">
        <f t="shared" si="0"/>
        <v>16.098174185332063</v>
      </c>
      <c r="G40">
        <f t="shared" si="1"/>
        <v>20.282428520974118</v>
      </c>
      <c r="H40">
        <f t="shared" si="2"/>
        <v>23.217584801528989</v>
      </c>
      <c r="I40">
        <f t="shared" si="3"/>
        <v>29.25232381916565</v>
      </c>
      <c r="J40">
        <f t="shared" si="4"/>
        <v>36.85561853810799</v>
      </c>
      <c r="K40">
        <f t="shared" si="5"/>
        <v>46.435169603057965</v>
      </c>
      <c r="L40">
        <f t="shared" si="6"/>
        <v>84.378302917369652</v>
      </c>
      <c r="M40">
        <f t="shared" si="7"/>
        <v>106.31</v>
      </c>
      <c r="O40" t="s">
        <v>1</v>
      </c>
      <c r="P40">
        <v>2</v>
      </c>
      <c r="Q40">
        <v>10</v>
      </c>
      <c r="R40">
        <v>25</v>
      </c>
      <c r="S40">
        <v>50</v>
      </c>
      <c r="T40">
        <v>75</v>
      </c>
      <c r="U40">
        <v>100</v>
      </c>
      <c r="V40">
        <v>200</v>
      </c>
    </row>
    <row r="41" spans="1:22" x14ac:dyDescent="0.3">
      <c r="A41">
        <v>39</v>
      </c>
      <c r="B41">
        <v>2018</v>
      </c>
      <c r="C41">
        <v>49.23</v>
      </c>
      <c r="F41">
        <f t="shared" si="0"/>
        <v>7.4547372320938523</v>
      </c>
      <c r="G41">
        <f t="shared" si="1"/>
        <v>9.3923803601500868</v>
      </c>
      <c r="H41">
        <f t="shared" si="2"/>
        <v>10.751591569741999</v>
      </c>
      <c r="I41">
        <f t="shared" si="3"/>
        <v>13.546156538590205</v>
      </c>
      <c r="J41">
        <f t="shared" si="4"/>
        <v>17.067087768140873</v>
      </c>
      <c r="K41">
        <f t="shared" si="5"/>
        <v>21.503183139483994</v>
      </c>
      <c r="L41">
        <f t="shared" si="6"/>
        <v>39.073876894197227</v>
      </c>
      <c r="M41">
        <f t="shared" si="7"/>
        <v>49.23</v>
      </c>
      <c r="O41" s="7" t="s">
        <v>17</v>
      </c>
      <c r="P41">
        <f>(P43-R37)/R38</f>
        <v>-0.15560052314394829</v>
      </c>
      <c r="Q41">
        <f>(Q43-R37)/R38</f>
        <v>1.4885384249541282</v>
      </c>
      <c r="R41">
        <f>(R43-R37)/R38</f>
        <v>2.3160536406400594</v>
      </c>
      <c r="S41">
        <f>(S43-R37)/R38</f>
        <v>2.929951700066181</v>
      </c>
      <c r="T41">
        <f>(T43-R37)/R38</f>
        <v>3.2867726573169405</v>
      </c>
      <c r="U41">
        <f>(U43-R37)/R38</f>
        <v>3.5393168325855915</v>
      </c>
      <c r="V41">
        <f>(V43-R37)/R38</f>
        <v>4.1464584940958638</v>
      </c>
    </row>
    <row r="42" spans="1:22" x14ac:dyDescent="0.3">
      <c r="A42">
        <v>40</v>
      </c>
      <c r="B42">
        <v>2019</v>
      </c>
      <c r="C42">
        <v>86.69</v>
      </c>
      <c r="F42">
        <f t="shared" si="0"/>
        <v>13.127182016051515</v>
      </c>
      <c r="G42">
        <f t="shared" si="1"/>
        <v>16.539212947824723</v>
      </c>
      <c r="H42">
        <f t="shared" si="2"/>
        <v>18.93267262199744</v>
      </c>
      <c r="I42">
        <f t="shared" si="3"/>
        <v>23.853672767222932</v>
      </c>
      <c r="J42">
        <f t="shared" si="4"/>
        <v>30.053744436728262</v>
      </c>
      <c r="K42">
        <f t="shared" si="5"/>
        <v>37.865345243994874</v>
      </c>
      <c r="L42">
        <f t="shared" si="6"/>
        <v>68.805898597561608</v>
      </c>
      <c r="M42">
        <f t="shared" si="7"/>
        <v>86.69</v>
      </c>
      <c r="O42" s="3" t="s">
        <v>20</v>
      </c>
      <c r="P42">
        <f>LN(LN(2/(2-1)))</f>
        <v>-0.36651292058166435</v>
      </c>
      <c r="Q42">
        <f>LN(LN(10/(10-1)))</f>
        <v>-2.2503673273124449</v>
      </c>
      <c r="R42">
        <f>LN(LN(25/(25-1)))</f>
        <v>-3.198534261445384</v>
      </c>
      <c r="S42">
        <f>LN(LN(50/(50-1)))</f>
        <v>-3.9019386579358333</v>
      </c>
      <c r="T42">
        <f>LN(LN(75/(75-1)))</f>
        <v>-4.3107841107537466</v>
      </c>
      <c r="U42">
        <f>LN(LN(100/(100-1)))</f>
        <v>-4.6001492267765736</v>
      </c>
      <c r="V42">
        <f>LN(LN(200/(200-1)))</f>
        <v>-5.295812142535044</v>
      </c>
    </row>
    <row r="43" spans="1:22" x14ac:dyDescent="0.3">
      <c r="A43">
        <v>41</v>
      </c>
      <c r="B43">
        <v>2020</v>
      </c>
      <c r="C43">
        <v>59.3</v>
      </c>
      <c r="F43">
        <f t="shared" si="0"/>
        <v>8.9796042629121562</v>
      </c>
      <c r="G43">
        <f t="shared" si="1"/>
        <v>11.313592430568763</v>
      </c>
      <c r="H43">
        <f t="shared" si="2"/>
        <v>12.950830389715632</v>
      </c>
      <c r="I43">
        <f t="shared" si="3"/>
        <v>16.317023821620946</v>
      </c>
      <c r="J43">
        <f t="shared" si="4"/>
        <v>20.55816178449632</v>
      </c>
      <c r="K43">
        <f t="shared" si="5"/>
        <v>25.901660779431257</v>
      </c>
      <c r="L43">
        <f t="shared" si="6"/>
        <v>47.066441190857113</v>
      </c>
      <c r="M43">
        <f t="shared" si="7"/>
        <v>59.3</v>
      </c>
      <c r="P43">
        <v>0.36651292058166401</v>
      </c>
      <c r="Q43">
        <v>2.25036732731244</v>
      </c>
      <c r="R43">
        <v>3.19853426144538</v>
      </c>
      <c r="S43">
        <v>3.9019386579358302</v>
      </c>
      <c r="T43">
        <v>4.3107841107537501</v>
      </c>
      <c r="U43">
        <v>4.60014922677657</v>
      </c>
      <c r="V43">
        <v>5.2958121425350404</v>
      </c>
    </row>
    <row r="44" spans="1:22" x14ac:dyDescent="0.3">
      <c r="A44">
        <v>42</v>
      </c>
      <c r="B44">
        <v>2021</v>
      </c>
      <c r="C44">
        <v>96.19</v>
      </c>
      <c r="F44">
        <f t="shared" si="0"/>
        <v>14.565735818710293</v>
      </c>
      <c r="G44">
        <f t="shared" si="1"/>
        <v>18.351677165200833</v>
      </c>
      <c r="H44">
        <f t="shared" si="2"/>
        <v>21.007426225746151</v>
      </c>
      <c r="I44">
        <f t="shared" si="3"/>
        <v>26.467698505931178</v>
      </c>
      <c r="J44">
        <f t="shared" si="4"/>
        <v>33.347210489893776</v>
      </c>
      <c r="K44">
        <f t="shared" si="5"/>
        <v>42.014852451492288</v>
      </c>
      <c r="L44">
        <f t="shared" si="6"/>
        <v>76.346053594410563</v>
      </c>
      <c r="M44">
        <f t="shared" si="7"/>
        <v>96.19</v>
      </c>
    </row>
    <row r="45" spans="1:22" x14ac:dyDescent="0.3">
      <c r="E45" t="s">
        <v>13</v>
      </c>
      <c r="F45" s="3">
        <f t="shared" ref="F45:M45" si="8">AVERAGE(F3:F44)</f>
        <v>16.567813329027135</v>
      </c>
      <c r="G45" s="3">
        <f t="shared" si="8"/>
        <v>20.874136763970139</v>
      </c>
      <c r="H45" s="3">
        <f t="shared" si="8"/>
        <v>23.894921654722729</v>
      </c>
      <c r="I45" s="3">
        <f t="shared" si="8"/>
        <v>30.105714778374004</v>
      </c>
      <c r="J45" s="3">
        <f t="shared" si="8"/>
        <v>37.93082377140459</v>
      </c>
      <c r="K45" s="3">
        <f t="shared" si="8"/>
        <v>47.789843309445459</v>
      </c>
      <c r="L45" s="3">
        <f t="shared" si="8"/>
        <v>86.839908405814626</v>
      </c>
      <c r="M45" s="3">
        <f t="shared" si="8"/>
        <v>109.41142857142859</v>
      </c>
    </row>
    <row r="46" spans="1:22" x14ac:dyDescent="0.3">
      <c r="A46" s="1" t="s">
        <v>3</v>
      </c>
      <c r="E46" t="s">
        <v>24</v>
      </c>
      <c r="F46" s="4">
        <f t="shared" ref="F46:M46" si="9">STDEVA(F3:F44)</f>
        <v>9.6799213739748264</v>
      </c>
      <c r="G46" s="4">
        <f t="shared" si="9"/>
        <v>12.195936700398203</v>
      </c>
      <c r="H46" s="4">
        <f t="shared" si="9"/>
        <v>13.960862442224727</v>
      </c>
      <c r="I46" s="4">
        <f t="shared" si="9"/>
        <v>17.589584465645665</v>
      </c>
      <c r="J46" s="4">
        <f t="shared" si="9"/>
        <v>22.161487727170826</v>
      </c>
      <c r="K46" s="4">
        <f t="shared" si="9"/>
        <v>27.921724884449421</v>
      </c>
      <c r="L46" s="4">
        <f t="shared" si="9"/>
        <v>50.737141274926628</v>
      </c>
      <c r="M46" s="4">
        <f t="shared" si="9"/>
        <v>63.924792303770069</v>
      </c>
    </row>
    <row r="47" spans="1:22" x14ac:dyDescent="0.3">
      <c r="E47" t="s">
        <v>27</v>
      </c>
      <c r="G47" s="1" t="s">
        <v>30</v>
      </c>
    </row>
    <row r="48" spans="1:22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35</v>
      </c>
      <c r="R48" t="s">
        <v>36</v>
      </c>
      <c r="T48" t="s">
        <v>37</v>
      </c>
    </row>
    <row r="49" spans="3:20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  <c r="Q49" s="8" t="s">
        <v>25</v>
      </c>
      <c r="R49" s="8" t="s">
        <v>26</v>
      </c>
      <c r="S49" s="8" t="s">
        <v>25</v>
      </c>
      <c r="T49" s="8" t="s">
        <v>26</v>
      </c>
    </row>
    <row r="50" spans="3:20" x14ac:dyDescent="0.3">
      <c r="C50">
        <v>8.3334000000000005E-2</v>
      </c>
      <c r="D50">
        <v>5</v>
      </c>
      <c r="E50">
        <v>16.567813329027135</v>
      </c>
      <c r="F50">
        <v>9.6799213739748264</v>
      </c>
      <c r="G50">
        <f>E50+F50*$P$41</f>
        <v>15.061612499244365</v>
      </c>
      <c r="H50">
        <f>G50/C50</f>
        <v>180.73790408769966</v>
      </c>
      <c r="I50">
        <f>E50+F50*$Q$41</f>
        <v>30.976748244723424</v>
      </c>
      <c r="J50">
        <f>I50/C50</f>
        <v>371.71800519263951</v>
      </c>
      <c r="K50">
        <f>E50+F50*$R$41</f>
        <v>38.987030468331056</v>
      </c>
      <c r="L50">
        <f>K50/C50</f>
        <v>467.84062289498951</v>
      </c>
      <c r="M50">
        <f>E50+F50*$S$41</f>
        <v>44.92951541521164</v>
      </c>
      <c r="N50">
        <f>M50/C50</f>
        <v>539.14987178356535</v>
      </c>
      <c r="O50">
        <f>E50+F50*$T$41</f>
        <v>48.383514225985422</v>
      </c>
      <c r="P50">
        <f>O50/C50</f>
        <v>580.59752593161761</v>
      </c>
      <c r="Q50">
        <f>E50+F50*$U$41</f>
        <v>50.828121986041282</v>
      </c>
      <c r="R50">
        <f>Q50/C50</f>
        <v>609.93258437182033</v>
      </c>
      <c r="S50">
        <f>E50+F50*$V$41</f>
        <v>56.705205532325152</v>
      </c>
      <c r="T50">
        <f>S50/C50</f>
        <v>680.45702273171992</v>
      </c>
    </row>
    <row r="51" spans="3:20" x14ac:dyDescent="0.3">
      <c r="C51">
        <v>0.16667000000000001</v>
      </c>
      <c r="D51">
        <v>10</v>
      </c>
      <c r="E51">
        <v>20.874136763970139</v>
      </c>
      <c r="F51">
        <v>12.195936700398203</v>
      </c>
      <c r="G51">
        <f t="shared" ref="G51:G57" si="10">E51+F51*$P$41</f>
        <v>18.976442633157699</v>
      </c>
      <c r="H51">
        <f t="shared" ref="H51:H57" si="11">G51/C51</f>
        <v>113.85637867137275</v>
      </c>
      <c r="I51">
        <f t="shared" ref="I51:I57" si="12">E51+F51*$Q$41</f>
        <v>39.028257170821128</v>
      </c>
      <c r="J51">
        <f t="shared" ref="J51:J57" si="13">I51/C51</f>
        <v>234.16485972773219</v>
      </c>
      <c r="K51">
        <f t="shared" ref="K51:K57" si="14">E51+F51*$R$41</f>
        <v>49.120580359943105</v>
      </c>
      <c r="L51">
        <f t="shared" ref="L51:L57" si="15">K51/C51</f>
        <v>294.71758780790248</v>
      </c>
      <c r="M51">
        <f t="shared" ref="M51:M57" si="16">E51+F51*$S$41</f>
        <v>56.607642233201389</v>
      </c>
      <c r="N51">
        <f t="shared" ref="N51:N57" si="17">M51/C51</f>
        <v>339.63906061799594</v>
      </c>
      <c r="O51">
        <f t="shared" ref="O51:O57" si="18">E51+F51*$T$41</f>
        <v>60.959408041207141</v>
      </c>
      <c r="P51">
        <f t="shared" ref="P51:P57" si="19">O51/C51</f>
        <v>365.74913326457755</v>
      </c>
      <c r="Q51">
        <f t="shared" ref="Q51:Q57" si="20">E51+F51*$U$41</f>
        <v>64.039420816837875</v>
      </c>
      <c r="R51">
        <f t="shared" ref="R51:R57" si="21">Q51/C51</f>
        <v>384.22884032422076</v>
      </c>
      <c r="S51">
        <f t="shared" ref="S51:S57" si="22">E51+F51*$V$41</f>
        <v>71.444082088791745</v>
      </c>
      <c r="T51">
        <f t="shared" ref="T51:T57" si="23">S51/C51</f>
        <v>428.65591941436213</v>
      </c>
    </row>
    <row r="52" spans="3:20" x14ac:dyDescent="0.3">
      <c r="C52">
        <v>0.25</v>
      </c>
      <c r="D52">
        <v>15</v>
      </c>
      <c r="E52">
        <v>23.894921654722729</v>
      </c>
      <c r="F52">
        <v>13.960862442224727</v>
      </c>
      <c r="G52">
        <f t="shared" si="10"/>
        <v>21.722604155171862</v>
      </c>
      <c r="H52">
        <f t="shared" si="11"/>
        <v>86.890416620687446</v>
      </c>
      <c r="I52">
        <f t="shared" si="12"/>
        <v>44.676201845473173</v>
      </c>
      <c r="J52">
        <f t="shared" si="13"/>
        <v>178.70480738189269</v>
      </c>
      <c r="K52">
        <f t="shared" si="14"/>
        <v>56.229027940512381</v>
      </c>
      <c r="L52">
        <f t="shared" si="15"/>
        <v>224.91611176204952</v>
      </c>
      <c r="M52">
        <f t="shared" si="16"/>
        <v>64.799574301709157</v>
      </c>
      <c r="N52">
        <f t="shared" si="17"/>
        <v>259.19829720683663</v>
      </c>
      <c r="O52">
        <f t="shared" si="18"/>
        <v>69.781102602389964</v>
      </c>
      <c r="P52">
        <f t="shared" si="19"/>
        <v>279.12441040955986</v>
      </c>
      <c r="Q52">
        <f t="shared" si="20"/>
        <v>73.306837093900697</v>
      </c>
      <c r="R52">
        <f t="shared" si="21"/>
        <v>293.22734837560279</v>
      </c>
      <c r="S52">
        <f t="shared" si="22"/>
        <v>81.783058313189372</v>
      </c>
      <c r="T52">
        <f t="shared" si="23"/>
        <v>327.13223325275749</v>
      </c>
    </row>
    <row r="53" spans="3:20" x14ac:dyDescent="0.3">
      <c r="C53">
        <v>0.5</v>
      </c>
      <c r="D53">
        <v>30</v>
      </c>
      <c r="E53">
        <v>30.105714778374004</v>
      </c>
      <c r="F53">
        <v>17.589584465645665</v>
      </c>
      <c r="G53">
        <f t="shared" si="10"/>
        <v>27.368766233634872</v>
      </c>
      <c r="H53">
        <f t="shared" si="11"/>
        <v>54.737532467269745</v>
      </c>
      <c r="I53">
        <f t="shared" si="12"/>
        <v>56.288487134463807</v>
      </c>
      <c r="J53">
        <f t="shared" si="13"/>
        <v>112.57697426892761</v>
      </c>
      <c r="K53">
        <f t="shared" si="14"/>
        <v>70.84413591737848</v>
      </c>
      <c r="L53">
        <f t="shared" si="15"/>
        <v>141.68827183475696</v>
      </c>
      <c r="M53">
        <f t="shared" si="16"/>
        <v>81.642347686950203</v>
      </c>
      <c r="N53">
        <f t="shared" si="17"/>
        <v>163.28469537390041</v>
      </c>
      <c r="O53">
        <f t="shared" si="18"/>
        <v>87.918680053624982</v>
      </c>
      <c r="P53">
        <f t="shared" si="19"/>
        <v>175.83736010724996</v>
      </c>
      <c r="Q53">
        <f t="shared" si="20"/>
        <v>92.360827155819734</v>
      </c>
      <c r="R53">
        <f t="shared" si="21"/>
        <v>184.72165431163947</v>
      </c>
      <c r="S53">
        <f t="shared" si="22"/>
        <v>103.04019669356713</v>
      </c>
      <c r="T53">
        <f t="shared" si="23"/>
        <v>206.08039338713425</v>
      </c>
    </row>
    <row r="54" spans="3:20" x14ac:dyDescent="0.3">
      <c r="C54">
        <v>1</v>
      </c>
      <c r="D54">
        <v>60</v>
      </c>
      <c r="E54">
        <v>37.93082377140459</v>
      </c>
      <c r="F54">
        <v>22.161487727170826</v>
      </c>
      <c r="G54">
        <f t="shared" si="10"/>
        <v>34.482484687408622</v>
      </c>
      <c r="H54">
        <f t="shared" si="11"/>
        <v>34.482484687408622</v>
      </c>
      <c r="I54">
        <f t="shared" si="12"/>
        <v>70.919049807447692</v>
      </c>
      <c r="J54">
        <f t="shared" si="13"/>
        <v>70.919049807447692</v>
      </c>
      <c r="K54">
        <f t="shared" si="14"/>
        <v>89.258018103918573</v>
      </c>
      <c r="L54">
        <f t="shared" si="15"/>
        <v>89.258018103918573</v>
      </c>
      <c r="M54">
        <f t="shared" si="16"/>
        <v>102.86291241362456</v>
      </c>
      <c r="N54">
        <f t="shared" si="17"/>
        <v>102.86291241362456</v>
      </c>
      <c r="O54">
        <f t="shared" si="18"/>
        <v>110.7705956785346</v>
      </c>
      <c r="P54">
        <f t="shared" si="19"/>
        <v>110.7705956785346</v>
      </c>
      <c r="Q54">
        <f t="shared" si="20"/>
        <v>116.3673503193193</v>
      </c>
      <c r="R54">
        <f t="shared" si="21"/>
        <v>116.3673503193193</v>
      </c>
      <c r="S54">
        <f t="shared" si="22"/>
        <v>129.82251279953329</v>
      </c>
      <c r="T54">
        <f t="shared" si="23"/>
        <v>129.82251279953329</v>
      </c>
    </row>
    <row r="55" spans="3:20" x14ac:dyDescent="0.3">
      <c r="C55">
        <v>2</v>
      </c>
      <c r="D55">
        <v>120</v>
      </c>
      <c r="E55">
        <v>47.789843309445459</v>
      </c>
      <c r="F55">
        <v>27.921724884449421</v>
      </c>
      <c r="G55">
        <f t="shared" si="10"/>
        <v>43.44520831034373</v>
      </c>
      <c r="H55">
        <f t="shared" si="11"/>
        <v>21.722604155171865</v>
      </c>
      <c r="I55">
        <f t="shared" si="12"/>
        <v>89.352403690946289</v>
      </c>
      <c r="J55">
        <f t="shared" si="13"/>
        <v>44.676201845473145</v>
      </c>
      <c r="K55">
        <f t="shared" si="14"/>
        <v>112.45805588102468</v>
      </c>
      <c r="L55">
        <f t="shared" si="15"/>
        <v>56.229027940512339</v>
      </c>
      <c r="M55">
        <f t="shared" si="16"/>
        <v>129.59914860341823</v>
      </c>
      <c r="N55">
        <f t="shared" si="17"/>
        <v>64.799574301709114</v>
      </c>
      <c r="O55">
        <f t="shared" si="18"/>
        <v>139.56220520477984</v>
      </c>
      <c r="P55">
        <f t="shared" si="19"/>
        <v>69.781102602389922</v>
      </c>
      <c r="Q55">
        <f t="shared" si="20"/>
        <v>146.61367418780128</v>
      </c>
      <c r="R55">
        <f t="shared" si="21"/>
        <v>73.30683709390064</v>
      </c>
      <c r="S55">
        <f t="shared" si="22"/>
        <v>163.56611662637863</v>
      </c>
      <c r="T55">
        <f t="shared" si="23"/>
        <v>81.783058313189315</v>
      </c>
    </row>
    <row r="56" spans="3:20" x14ac:dyDescent="0.3">
      <c r="C56">
        <v>12</v>
      </c>
      <c r="D56">
        <v>720</v>
      </c>
      <c r="E56">
        <v>86.839908405814626</v>
      </c>
      <c r="F56">
        <v>50.737141274926628</v>
      </c>
      <c r="G56">
        <f t="shared" si="10"/>
        <v>78.94518268060763</v>
      </c>
      <c r="H56">
        <f t="shared" si="11"/>
        <v>6.5787652233839689</v>
      </c>
      <c r="I56">
        <f t="shared" si="12"/>
        <v>162.364092765869</v>
      </c>
      <c r="J56">
        <f t="shared" si="13"/>
        <v>13.530341063822418</v>
      </c>
      <c r="K56">
        <f t="shared" si="14"/>
        <v>204.34984917127747</v>
      </c>
      <c r="L56">
        <f t="shared" si="15"/>
        <v>17.029154097606455</v>
      </c>
      <c r="M56">
        <f t="shared" si="16"/>
        <v>235.49728174078388</v>
      </c>
      <c r="N56">
        <f t="shared" si="17"/>
        <v>19.624773478398655</v>
      </c>
      <c r="O56">
        <f t="shared" si="18"/>
        <v>253.60135705867026</v>
      </c>
      <c r="P56">
        <f t="shared" si="19"/>
        <v>21.133446421555856</v>
      </c>
      <c r="Q56">
        <f t="shared" si="20"/>
        <v>266.41472655743564</v>
      </c>
      <c r="R56">
        <f t="shared" si="21"/>
        <v>22.201227213119637</v>
      </c>
      <c r="S56">
        <f t="shared" si="22"/>
        <v>297.21935881137597</v>
      </c>
      <c r="T56">
        <f t="shared" si="23"/>
        <v>24.768279900947999</v>
      </c>
    </row>
    <row r="57" spans="3:20" x14ac:dyDescent="0.3">
      <c r="C57">
        <v>24</v>
      </c>
      <c r="D57">
        <v>1440</v>
      </c>
      <c r="E57">
        <v>109.41142857142859</v>
      </c>
      <c r="F57">
        <v>63.924792303770069</v>
      </c>
      <c r="G57">
        <f t="shared" si="10"/>
        <v>99.464697447093727</v>
      </c>
      <c r="H57">
        <f t="shared" si="11"/>
        <v>4.1443623936289056</v>
      </c>
      <c r="I57">
        <f t="shared" si="12"/>
        <v>204.56593822280226</v>
      </c>
      <c r="J57">
        <f t="shared" si="13"/>
        <v>8.5235807592834281</v>
      </c>
      <c r="K57">
        <f t="shared" si="14"/>
        <v>257.4646765137349</v>
      </c>
      <c r="L57">
        <f t="shared" si="15"/>
        <v>10.727694854738955</v>
      </c>
      <c r="M57">
        <f t="shared" si="16"/>
        <v>296.70798245823721</v>
      </c>
      <c r="N57">
        <f t="shared" si="17"/>
        <v>12.36283260242655</v>
      </c>
      <c r="O57">
        <f t="shared" si="18"/>
        <v>319.51768804012443</v>
      </c>
      <c r="P57">
        <f t="shared" si="19"/>
        <v>13.313237001671851</v>
      </c>
      <c r="Q57">
        <f t="shared" si="20"/>
        <v>335.66152199169983</v>
      </c>
      <c r="R57">
        <f t="shared" si="21"/>
        <v>13.98589674965416</v>
      </c>
      <c r="S57">
        <f t="shared" si="22"/>
        <v>374.47292660270989</v>
      </c>
      <c r="T57">
        <f t="shared" si="23"/>
        <v>15.603038608446246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5"/>
  <sheetViews>
    <sheetView tabSelected="1" topLeftCell="A55" workbookViewId="0">
      <selection activeCell="O79" sqref="O79"/>
    </sheetView>
  </sheetViews>
  <sheetFormatPr defaultRowHeight="14.4" x14ac:dyDescent="0.3"/>
  <cols>
    <col min="3" max="3" width="20.77734375" bestFit="1" customWidth="1"/>
    <col min="7" max="7" width="12.21875" customWidth="1"/>
    <col min="17" max="17" width="15.21875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70.510000000000005</v>
      </c>
      <c r="G3">
        <f>C3*(10/1440)^(1/3)</f>
        <v>13.452300207072573</v>
      </c>
      <c r="H3">
        <f>C3*(20/1440)^(1/3)</f>
        <v>16.948836200395895</v>
      </c>
      <c r="I3">
        <f>C3*(30/1440)^(1/3)</f>
        <v>19.401574193296678</v>
      </c>
      <c r="J3">
        <f>C3*(60/1440)^(1/3)</f>
        <v>24.44445172723163</v>
      </c>
      <c r="K3">
        <f>C3*(120/1440)^(1/3)</f>
        <v>30.798079284278217</v>
      </c>
      <c r="L3">
        <f>C3*(180/1440)^(1/3)</f>
        <v>35.25500000000001</v>
      </c>
      <c r="M3">
        <f>C3*(360/1440)^(1/3)</f>
        <v>44.41851661404376</v>
      </c>
      <c r="N3">
        <f>C3*(720/1440)^(1/3)</f>
        <v>55.963824087138882</v>
      </c>
      <c r="O3">
        <f>C3*(1440/1440)^(1/3)</f>
        <v>70.510000000000005</v>
      </c>
    </row>
    <row r="4" spans="1:15" x14ac:dyDescent="0.3">
      <c r="A4">
        <v>2</v>
      </c>
      <c r="B4">
        <v>1981</v>
      </c>
      <c r="C4">
        <v>76.84</v>
      </c>
      <c r="G4">
        <f t="shared" ref="G4:G44" si="0">C4*(10/1440)^(1/3)</f>
        <v>14.659973732966337</v>
      </c>
      <c r="H4">
        <f t="shared" ref="H4:H44" si="1">C4*(20/1440)^(1/3)</f>
        <v>18.470409497070214</v>
      </c>
      <c r="I4">
        <f t="shared" ref="I4:I44" si="2">C4*(30/1440)^(1/3)</f>
        <v>21.143340817088593</v>
      </c>
      <c r="J4">
        <f t="shared" ref="J4:J44" si="3">C4*(60/1440)^(1/3)</f>
        <v>26.638940160551389</v>
      </c>
      <c r="K4">
        <f t="shared" ref="K4:K44" si="4">C4*(120/1440)^(1/3)</f>
        <v>33.562961455168605</v>
      </c>
      <c r="L4">
        <f t="shared" ref="L4:L43" si="5">C4*(180/1440)^(1/3)</f>
        <v>38.420000000000009</v>
      </c>
      <c r="M4">
        <f t="shared" ref="M4:M43" si="6">C4*(360/1440)^(1/3)</f>
        <v>48.406166736961033</v>
      </c>
      <c r="N4">
        <f t="shared" ref="N4:N44" si="7">C4*(720/1440)^(1/3)</f>
        <v>60.987948416618231</v>
      </c>
      <c r="O4">
        <f t="shared" ref="O4:O44" si="8">C4*(1440/1440)^(1/3)</f>
        <v>76.84</v>
      </c>
    </row>
    <row r="5" spans="1:15" x14ac:dyDescent="0.3">
      <c r="A5">
        <v>3</v>
      </c>
      <c r="B5">
        <v>1982</v>
      </c>
      <c r="C5">
        <v>99.46</v>
      </c>
      <c r="G5">
        <f t="shared" si="0"/>
        <v>18.975546427392398</v>
      </c>
      <c r="H5">
        <f t="shared" si="1"/>
        <v>23.907690377129139</v>
      </c>
      <c r="I5">
        <f t="shared" si="2"/>
        <v>27.367473681254964</v>
      </c>
      <c r="J5">
        <f t="shared" si="3"/>
        <v>34.480856173457063</v>
      </c>
      <c r="K5">
        <f t="shared" si="4"/>
        <v>43.443156511336134</v>
      </c>
      <c r="L5">
        <f t="shared" si="5"/>
        <v>49.730000000000011</v>
      </c>
      <c r="M5">
        <f t="shared" si="6"/>
        <v>62.655873811272038</v>
      </c>
      <c r="N5">
        <f t="shared" si="7"/>
        <v>78.941454314378561</v>
      </c>
      <c r="O5">
        <f t="shared" si="8"/>
        <v>99.46</v>
      </c>
    </row>
    <row r="6" spans="1:15" x14ac:dyDescent="0.3">
      <c r="A6">
        <v>4</v>
      </c>
      <c r="B6">
        <v>1983</v>
      </c>
      <c r="C6">
        <v>68.680000000000007</v>
      </c>
      <c r="G6">
        <f t="shared" si="0"/>
        <v>13.103162363093807</v>
      </c>
      <c r="H6">
        <f t="shared" si="1"/>
        <v>16.508950081452138</v>
      </c>
      <c r="I6">
        <f t="shared" si="2"/>
        <v>18.89803028784025</v>
      </c>
      <c r="J6">
        <f t="shared" si="3"/>
        <v>23.810026161200799</v>
      </c>
      <c r="K6">
        <f t="shared" si="4"/>
        <v>29.998753159044504</v>
      </c>
      <c r="L6">
        <f t="shared" si="5"/>
        <v>34.340000000000011</v>
      </c>
      <c r="M6">
        <f t="shared" si="6"/>
        <v>43.265688853389946</v>
      </c>
      <c r="N6">
        <f t="shared" si="7"/>
        <v>54.51135212458798</v>
      </c>
      <c r="O6">
        <f t="shared" si="8"/>
        <v>68.680000000000007</v>
      </c>
    </row>
    <row r="7" spans="1:15" x14ac:dyDescent="0.3">
      <c r="A7">
        <v>5</v>
      </c>
      <c r="B7">
        <v>1984</v>
      </c>
      <c r="C7">
        <v>116.03</v>
      </c>
      <c r="G7">
        <f t="shared" si="0"/>
        <v>22.136865593910517</v>
      </c>
      <c r="H7">
        <f t="shared" si="1"/>
        <v>27.890702940461434</v>
      </c>
      <c r="I7">
        <f t="shared" si="2"/>
        <v>31.926884890770296</v>
      </c>
      <c r="J7">
        <f t="shared" si="3"/>
        <v>40.225354331452074</v>
      </c>
      <c r="K7">
        <f t="shared" si="4"/>
        <v>50.680770661676377</v>
      </c>
      <c r="L7">
        <f t="shared" si="5"/>
        <v>58.015000000000015</v>
      </c>
      <c r="M7">
        <f t="shared" si="6"/>
        <v>73.094319709651074</v>
      </c>
      <c r="N7">
        <f t="shared" si="7"/>
        <v>92.093072029935101</v>
      </c>
      <c r="O7">
        <f t="shared" si="8"/>
        <v>116.03</v>
      </c>
    </row>
    <row r="8" spans="1:15" x14ac:dyDescent="0.3">
      <c r="A8">
        <v>6</v>
      </c>
      <c r="B8">
        <v>1985</v>
      </c>
      <c r="C8">
        <v>81.150000000000006</v>
      </c>
      <c r="G8">
        <f t="shared" si="0"/>
        <v>15.482260130533815</v>
      </c>
      <c r="H8">
        <f t="shared" si="1"/>
        <v>19.506425438407703</v>
      </c>
      <c r="I8">
        <f t="shared" si="2"/>
        <v>22.329283020649914</v>
      </c>
      <c r="J8">
        <f t="shared" si="3"/>
        <v>28.133133706777009</v>
      </c>
      <c r="K8">
        <f t="shared" si="4"/>
        <v>35.445527356675328</v>
      </c>
      <c r="L8">
        <f t="shared" si="5"/>
        <v>40.57500000000001</v>
      </c>
      <c r="M8">
        <f t="shared" si="6"/>
        <v>51.121296599484481</v>
      </c>
      <c r="N8">
        <f t="shared" si="7"/>
        <v>64.408797683609706</v>
      </c>
      <c r="O8">
        <f t="shared" si="8"/>
        <v>81.150000000000006</v>
      </c>
    </row>
    <row r="9" spans="1:15" x14ac:dyDescent="0.3">
      <c r="A9">
        <v>7</v>
      </c>
      <c r="B9">
        <v>1986</v>
      </c>
      <c r="C9">
        <v>128.97999999999999</v>
      </c>
      <c r="G9">
        <f t="shared" si="0"/>
        <v>24.607540500754787</v>
      </c>
      <c r="H9">
        <f t="shared" si="1"/>
        <v>31.00355826304159</v>
      </c>
      <c r="I9">
        <f t="shared" si="2"/>
        <v>35.490214713535742</v>
      </c>
      <c r="J9">
        <f t="shared" si="3"/>
        <v>44.714868582872434</v>
      </c>
      <c r="K9">
        <f t="shared" si="4"/>
        <v>56.337204170843904</v>
      </c>
      <c r="L9">
        <f t="shared" si="5"/>
        <v>64.490000000000009</v>
      </c>
      <c r="M9">
        <f t="shared" si="6"/>
        <v>81.252308507720372</v>
      </c>
      <c r="N9">
        <f t="shared" si="7"/>
        <v>102.37149384142919</v>
      </c>
      <c r="O9">
        <f t="shared" si="8"/>
        <v>128.97999999999999</v>
      </c>
    </row>
    <row r="10" spans="1:15" x14ac:dyDescent="0.3">
      <c r="A10">
        <v>8</v>
      </c>
      <c r="B10">
        <v>1987</v>
      </c>
      <c r="C10">
        <v>73.010000000000005</v>
      </c>
      <c r="G10">
        <f t="shared" si="0"/>
        <v>13.929264474803128</v>
      </c>
      <c r="H10">
        <f t="shared" si="1"/>
        <v>17.549773521357316</v>
      </c>
      <c r="I10">
        <f t="shared" si="2"/>
        <v>20.08947570348306</v>
      </c>
      <c r="J10">
        <f t="shared" si="3"/>
        <v>25.311153320169925</v>
      </c>
      <c r="K10">
        <f t="shared" si="4"/>
        <v>31.890054865198589</v>
      </c>
      <c r="L10">
        <f t="shared" si="5"/>
        <v>36.50500000000001</v>
      </c>
      <c r="M10">
        <f t="shared" si="6"/>
        <v>45.993417926412349</v>
      </c>
      <c r="N10">
        <f t="shared" si="7"/>
        <v>57.948075402099128</v>
      </c>
      <c r="O10">
        <f t="shared" si="8"/>
        <v>73.010000000000005</v>
      </c>
    </row>
    <row r="11" spans="1:15" x14ac:dyDescent="0.3">
      <c r="A11">
        <v>9</v>
      </c>
      <c r="B11">
        <v>1988</v>
      </c>
      <c r="C11">
        <v>153.22</v>
      </c>
      <c r="G11">
        <f t="shared" si="0"/>
        <v>29.23218604067025</v>
      </c>
      <c r="H11">
        <f t="shared" si="1"/>
        <v>36.830246527083524</v>
      </c>
      <c r="I11">
        <f t="shared" si="2"/>
        <v>42.160107756302892</v>
      </c>
      <c r="J11">
        <f t="shared" si="3"/>
        <v>53.118407228002127</v>
      </c>
      <c r="K11">
        <f t="shared" si="4"/>
        <v>66.924999403447856</v>
      </c>
      <c r="L11">
        <f t="shared" si="5"/>
        <v>76.610000000000014</v>
      </c>
      <c r="M11">
        <f t="shared" si="6"/>
        <v>96.522551632446238</v>
      </c>
      <c r="N11">
        <f t="shared" si="7"/>
        <v>121.61079459128376</v>
      </c>
      <c r="O11">
        <f t="shared" si="8"/>
        <v>153.22</v>
      </c>
    </row>
    <row r="12" spans="1:15" x14ac:dyDescent="0.3">
      <c r="A12">
        <v>10</v>
      </c>
      <c r="B12">
        <v>1989</v>
      </c>
      <c r="C12">
        <v>68.17</v>
      </c>
      <c r="G12">
        <f t="shared" si="0"/>
        <v>13.005861652476773</v>
      </c>
      <c r="H12">
        <f t="shared" si="1"/>
        <v>16.386358867976007</v>
      </c>
      <c r="I12">
        <f t="shared" si="2"/>
        <v>18.757698379762225</v>
      </c>
      <c r="J12">
        <f t="shared" si="3"/>
        <v>23.633219036241385</v>
      </c>
      <c r="K12">
        <f t="shared" si="4"/>
        <v>29.775990140536745</v>
      </c>
      <c r="L12">
        <f t="shared" si="5"/>
        <v>34.085000000000008</v>
      </c>
      <c r="M12">
        <f t="shared" si="6"/>
        <v>42.944408985666755</v>
      </c>
      <c r="N12">
        <f t="shared" si="7"/>
        <v>54.106564856336085</v>
      </c>
      <c r="O12">
        <f t="shared" si="8"/>
        <v>68.17</v>
      </c>
    </row>
    <row r="13" spans="1:15" x14ac:dyDescent="0.3">
      <c r="A13">
        <v>11</v>
      </c>
      <c r="B13">
        <v>1990</v>
      </c>
      <c r="C13">
        <v>73</v>
      </c>
      <c r="G13">
        <f t="shared" si="0"/>
        <v>13.927356617732205</v>
      </c>
      <c r="H13">
        <f t="shared" si="1"/>
        <v>17.54736977207347</v>
      </c>
      <c r="I13">
        <f t="shared" si="2"/>
        <v>20.086724097442314</v>
      </c>
      <c r="J13">
        <f t="shared" si="3"/>
        <v>25.307686513798171</v>
      </c>
      <c r="K13">
        <f t="shared" si="4"/>
        <v>31.885686962874907</v>
      </c>
      <c r="L13">
        <f t="shared" si="5"/>
        <v>36.500000000000007</v>
      </c>
      <c r="M13">
        <f t="shared" si="6"/>
        <v>45.987118321162875</v>
      </c>
      <c r="N13">
        <f t="shared" si="7"/>
        <v>57.940138396839288</v>
      </c>
      <c r="O13">
        <f t="shared" si="8"/>
        <v>73</v>
      </c>
    </row>
    <row r="14" spans="1:15" x14ac:dyDescent="0.3">
      <c r="A14">
        <v>12</v>
      </c>
      <c r="B14">
        <v>1991</v>
      </c>
      <c r="C14">
        <v>62.79</v>
      </c>
      <c r="G14">
        <f t="shared" si="0"/>
        <v>11.979434548320619</v>
      </c>
      <c r="H14">
        <f t="shared" si="1"/>
        <v>15.09314175326703</v>
      </c>
      <c r="I14">
        <f t="shared" si="2"/>
        <v>17.277334329841135</v>
      </c>
      <c r="J14">
        <f t="shared" si="3"/>
        <v>21.768077208238179</v>
      </c>
      <c r="K14">
        <f t="shared" si="4"/>
        <v>27.426058690396101</v>
      </c>
      <c r="L14">
        <f t="shared" si="5"/>
        <v>31.395000000000007</v>
      </c>
      <c r="M14">
        <f t="shared" si="6"/>
        <v>39.55522136144954</v>
      </c>
      <c r="N14">
        <f t="shared" si="7"/>
        <v>49.836456026541626</v>
      </c>
      <c r="O14">
        <f t="shared" si="8"/>
        <v>62.79</v>
      </c>
    </row>
    <row r="15" spans="1:15" x14ac:dyDescent="0.3">
      <c r="A15">
        <v>13</v>
      </c>
      <c r="B15">
        <v>1992</v>
      </c>
      <c r="C15">
        <v>64.66</v>
      </c>
      <c r="G15">
        <f t="shared" si="0"/>
        <v>12.336203820583073</v>
      </c>
      <c r="H15">
        <f t="shared" si="1"/>
        <v>15.542642869346171</v>
      </c>
      <c r="I15">
        <f t="shared" si="2"/>
        <v>17.791884659460546</v>
      </c>
      <c r="J15">
        <f t="shared" si="3"/>
        <v>22.416369999756022</v>
      </c>
      <c r="K15">
        <f t="shared" si="4"/>
        <v>28.24285642492454</v>
      </c>
      <c r="L15">
        <f t="shared" si="5"/>
        <v>32.330000000000005</v>
      </c>
      <c r="M15">
        <f t="shared" si="6"/>
        <v>40.73324754310125</v>
      </c>
      <c r="N15">
        <f t="shared" si="7"/>
        <v>51.320676010131891</v>
      </c>
      <c r="O15">
        <f t="shared" si="8"/>
        <v>64.66</v>
      </c>
    </row>
    <row r="16" spans="1:15" x14ac:dyDescent="0.3">
      <c r="A16">
        <v>14</v>
      </c>
      <c r="B16">
        <v>1993</v>
      </c>
      <c r="C16">
        <v>60.73</v>
      </c>
      <c r="G16">
        <f t="shared" si="0"/>
        <v>11.58641599171064</v>
      </c>
      <c r="H16">
        <f t="shared" si="1"/>
        <v>14.597969400794819</v>
      </c>
      <c r="I16">
        <f t="shared" si="2"/>
        <v>16.710503485447557</v>
      </c>
      <c r="J16">
        <f t="shared" si="3"/>
        <v>21.053915095657025</v>
      </c>
      <c r="K16">
        <f t="shared" si="4"/>
        <v>26.526270811717712</v>
      </c>
      <c r="L16">
        <f t="shared" si="5"/>
        <v>30.365000000000006</v>
      </c>
      <c r="M16">
        <f t="shared" si="6"/>
        <v>38.257502680057826</v>
      </c>
      <c r="N16">
        <f t="shared" si="7"/>
        <v>48.201432943014375</v>
      </c>
      <c r="O16">
        <f t="shared" si="8"/>
        <v>60.73</v>
      </c>
    </row>
    <row r="17" spans="1:15" x14ac:dyDescent="0.3">
      <c r="A17">
        <v>15</v>
      </c>
      <c r="B17">
        <v>1994</v>
      </c>
      <c r="C17">
        <v>43.07</v>
      </c>
      <c r="G17">
        <f t="shared" si="0"/>
        <v>8.2171404044620004</v>
      </c>
      <c r="H17">
        <f t="shared" si="1"/>
        <v>10.352948165523348</v>
      </c>
      <c r="I17">
        <f t="shared" si="2"/>
        <v>11.851167217490964</v>
      </c>
      <c r="J17">
        <f t="shared" si="3"/>
        <v>14.93153504314092</v>
      </c>
      <c r="K17">
        <f t="shared" si="4"/>
        <v>18.812555308096194</v>
      </c>
      <c r="L17">
        <f t="shared" si="5"/>
        <v>21.535000000000004</v>
      </c>
      <c r="M17">
        <f t="shared" si="6"/>
        <v>27.132399809486095</v>
      </c>
      <c r="N17">
        <f t="shared" si="7"/>
        <v>34.184681654135176</v>
      </c>
      <c r="O17">
        <f t="shared" si="8"/>
        <v>43.07</v>
      </c>
    </row>
    <row r="18" spans="1:15" x14ac:dyDescent="0.3">
      <c r="A18">
        <v>16</v>
      </c>
      <c r="B18">
        <v>1995</v>
      </c>
      <c r="C18">
        <v>106.08</v>
      </c>
      <c r="G18">
        <f t="shared" si="0"/>
        <v>20.238547808342908</v>
      </c>
      <c r="H18">
        <f t="shared" si="1"/>
        <v>25.498972403034983</v>
      </c>
      <c r="I18">
        <f t="shared" si="2"/>
        <v>29.1890368802285</v>
      </c>
      <c r="J18">
        <f t="shared" si="3"/>
        <v>36.775881991557668</v>
      </c>
      <c r="K18">
        <f t="shared" si="4"/>
        <v>46.334707849613288</v>
      </c>
      <c r="L18">
        <f t="shared" si="5"/>
        <v>53.040000000000013</v>
      </c>
      <c r="M18">
        <f t="shared" si="6"/>
        <v>66.826212486424069</v>
      </c>
      <c r="N18">
        <f t="shared" si="7"/>
        <v>84.19575179639331</v>
      </c>
      <c r="O18">
        <f t="shared" si="8"/>
        <v>106.08</v>
      </c>
    </row>
    <row r="19" spans="1:15" x14ac:dyDescent="0.3">
      <c r="A19">
        <v>17</v>
      </c>
      <c r="B19">
        <v>1996</v>
      </c>
      <c r="C19">
        <v>69.27</v>
      </c>
      <c r="G19">
        <f t="shared" si="0"/>
        <v>13.215725930278216</v>
      </c>
      <c r="H19">
        <f t="shared" si="1"/>
        <v>16.650771289199032</v>
      </c>
      <c r="I19">
        <f t="shared" si="2"/>
        <v>19.060375044244232</v>
      </c>
      <c r="J19">
        <f t="shared" si="3"/>
        <v>24.014567737134232</v>
      </c>
      <c r="K19">
        <f t="shared" si="4"/>
        <v>30.256459396141707</v>
      </c>
      <c r="L19">
        <f t="shared" si="5"/>
        <v>34.635000000000005</v>
      </c>
      <c r="M19">
        <f t="shared" si="6"/>
        <v>43.637365563108929</v>
      </c>
      <c r="N19">
        <f t="shared" si="7"/>
        <v>54.979635434918592</v>
      </c>
      <c r="O19">
        <f t="shared" si="8"/>
        <v>69.27</v>
      </c>
    </row>
    <row r="20" spans="1:15" x14ac:dyDescent="0.3">
      <c r="A20">
        <v>18</v>
      </c>
      <c r="B20">
        <v>1997</v>
      </c>
      <c r="C20">
        <v>119.09</v>
      </c>
      <c r="G20">
        <f t="shared" si="0"/>
        <v>22.720669857612716</v>
      </c>
      <c r="H20">
        <f t="shared" si="1"/>
        <v>28.626250221318216</v>
      </c>
      <c r="I20">
        <f t="shared" si="2"/>
        <v>32.768876339238425</v>
      </c>
      <c r="J20">
        <f t="shared" si="3"/>
        <v>41.286197081208549</v>
      </c>
      <c r="K20">
        <f t="shared" si="4"/>
        <v>52.017348772722912</v>
      </c>
      <c r="L20">
        <f t="shared" si="5"/>
        <v>59.545000000000016</v>
      </c>
      <c r="M20">
        <f t="shared" si="6"/>
        <v>75.021998915990224</v>
      </c>
      <c r="N20">
        <f t="shared" si="7"/>
        <v>94.521795639446452</v>
      </c>
      <c r="O20">
        <f t="shared" si="8"/>
        <v>119.09</v>
      </c>
    </row>
    <row r="21" spans="1:15" x14ac:dyDescent="0.3">
      <c r="A21">
        <v>19</v>
      </c>
      <c r="B21">
        <v>1998</v>
      </c>
      <c r="C21">
        <v>188.68</v>
      </c>
      <c r="G21">
        <f t="shared" si="0"/>
        <v>35.997447214160445</v>
      </c>
      <c r="H21">
        <f t="shared" si="1"/>
        <v>45.353941487600309</v>
      </c>
      <c r="I21">
        <f t="shared" si="2"/>
        <v>51.917302776786514</v>
      </c>
      <c r="J21">
        <f t="shared" si="3"/>
        <v>65.411702622238892</v>
      </c>
      <c r="K21">
        <f t="shared" si="4"/>
        <v>82.413581043222436</v>
      </c>
      <c r="L21">
        <f t="shared" si="5"/>
        <v>94.340000000000018</v>
      </c>
      <c r="M21">
        <f t="shared" si="6"/>
        <v>118.86095184708235</v>
      </c>
      <c r="N21">
        <f t="shared" si="7"/>
        <v>149.75541524267996</v>
      </c>
      <c r="O21">
        <f t="shared" si="8"/>
        <v>188.68</v>
      </c>
    </row>
    <row r="22" spans="1:15" x14ac:dyDescent="0.3">
      <c r="A22">
        <v>20</v>
      </c>
      <c r="B22">
        <v>1999</v>
      </c>
      <c r="C22">
        <v>220.17</v>
      </c>
      <c r="G22">
        <f t="shared" si="0"/>
        <v>42.005289130494511</v>
      </c>
      <c r="H22">
        <f t="shared" si="1"/>
        <v>52.92334798243035</v>
      </c>
      <c r="I22">
        <f t="shared" si="2"/>
        <v>60.58211019909416</v>
      </c>
      <c r="J22">
        <f t="shared" si="3"/>
        <v>76.328675886889627</v>
      </c>
      <c r="K22">
        <f t="shared" si="4"/>
        <v>96.168105460495454</v>
      </c>
      <c r="L22">
        <f t="shared" si="5"/>
        <v>110.08500000000002</v>
      </c>
      <c r="M22">
        <f t="shared" si="6"/>
        <v>138.69840877767712</v>
      </c>
      <c r="N22">
        <f t="shared" si="7"/>
        <v>174.74904480591925</v>
      </c>
      <c r="O22">
        <f t="shared" si="8"/>
        <v>220.17</v>
      </c>
    </row>
    <row r="23" spans="1:15" x14ac:dyDescent="0.3">
      <c r="A23">
        <v>21</v>
      </c>
      <c r="B23">
        <v>2000</v>
      </c>
      <c r="C23">
        <v>352.82</v>
      </c>
      <c r="G23">
        <f t="shared" si="0"/>
        <v>67.313013176277764</v>
      </c>
      <c r="H23">
        <f t="shared" si="1"/>
        <v>84.809082232643306</v>
      </c>
      <c r="I23">
        <f t="shared" si="2"/>
        <v>97.08216432958352</v>
      </c>
      <c r="J23">
        <f t="shared" si="3"/>
        <v>122.31586240819547</v>
      </c>
      <c r="K23">
        <f t="shared" si="4"/>
        <v>154.10832978413046</v>
      </c>
      <c r="L23">
        <f t="shared" si="5"/>
        <v>176.41000000000003</v>
      </c>
      <c r="M23">
        <f t="shared" si="6"/>
        <v>222.26267241195458</v>
      </c>
      <c r="N23">
        <f t="shared" si="7"/>
        <v>280.03341957771011</v>
      </c>
      <c r="O23">
        <f t="shared" si="8"/>
        <v>352.82</v>
      </c>
    </row>
    <row r="24" spans="1:15" x14ac:dyDescent="0.3">
      <c r="A24">
        <v>22</v>
      </c>
      <c r="B24">
        <v>2001</v>
      </c>
      <c r="C24">
        <v>141.55000000000001</v>
      </c>
      <c r="G24">
        <f t="shared" si="0"/>
        <v>27.005716838904025</v>
      </c>
      <c r="H24">
        <f t="shared" si="1"/>
        <v>34.025071112835619</v>
      </c>
      <c r="I24">
        <f t="shared" si="2"/>
        <v>38.948983506752874</v>
      </c>
      <c r="J24">
        <f t="shared" si="3"/>
        <v>49.07264419216618</v>
      </c>
      <c r="K24">
        <f t="shared" si="4"/>
        <v>61.827657391711554</v>
      </c>
      <c r="L24">
        <f t="shared" si="5"/>
        <v>70.77500000000002</v>
      </c>
      <c r="M24">
        <f t="shared" si="6"/>
        <v>89.17091230630966</v>
      </c>
      <c r="N24">
        <f t="shared" si="7"/>
        <v>112.34830945304934</v>
      </c>
      <c r="O24">
        <f t="shared" si="8"/>
        <v>141.55000000000001</v>
      </c>
    </row>
    <row r="25" spans="1:15" x14ac:dyDescent="0.3">
      <c r="A25">
        <v>23</v>
      </c>
      <c r="B25">
        <v>2002</v>
      </c>
      <c r="C25">
        <v>117.14</v>
      </c>
      <c r="G25">
        <f t="shared" si="0"/>
        <v>22.348637728782883</v>
      </c>
      <c r="H25">
        <f t="shared" si="1"/>
        <v>28.157519110968305</v>
      </c>
      <c r="I25">
        <f t="shared" si="2"/>
        <v>32.23231316129305</v>
      </c>
      <c r="J25">
        <f t="shared" si="3"/>
        <v>40.610169838716679</v>
      </c>
      <c r="K25">
        <f t="shared" si="4"/>
        <v>51.165607819605022</v>
      </c>
      <c r="L25">
        <f t="shared" si="5"/>
        <v>58.570000000000014</v>
      </c>
      <c r="M25">
        <f t="shared" si="6"/>
        <v>73.79357589234273</v>
      </c>
      <c r="N25">
        <f t="shared" si="7"/>
        <v>92.974079613777448</v>
      </c>
      <c r="O25">
        <f t="shared" si="8"/>
        <v>117.14</v>
      </c>
    </row>
    <row r="26" spans="1:15" x14ac:dyDescent="0.3">
      <c r="A26">
        <v>24</v>
      </c>
      <c r="B26">
        <v>2003</v>
      </c>
      <c r="C26">
        <v>99.46</v>
      </c>
      <c r="G26">
        <f t="shared" si="0"/>
        <v>18.975546427392398</v>
      </c>
      <c r="H26">
        <f t="shared" si="1"/>
        <v>23.907690377129139</v>
      </c>
      <c r="I26">
        <f t="shared" si="2"/>
        <v>27.367473681254964</v>
      </c>
      <c r="J26">
        <f t="shared" si="3"/>
        <v>34.480856173457063</v>
      </c>
      <c r="K26">
        <f t="shared" si="4"/>
        <v>43.443156511336134</v>
      </c>
      <c r="L26">
        <f t="shared" si="5"/>
        <v>49.730000000000011</v>
      </c>
      <c r="M26">
        <f t="shared" si="6"/>
        <v>62.655873811272038</v>
      </c>
      <c r="N26">
        <f t="shared" si="7"/>
        <v>78.941454314378561</v>
      </c>
      <c r="O26">
        <f t="shared" si="8"/>
        <v>99.46</v>
      </c>
    </row>
    <row r="27" spans="1:15" x14ac:dyDescent="0.3">
      <c r="A27">
        <v>25</v>
      </c>
      <c r="B27">
        <v>2004</v>
      </c>
      <c r="C27">
        <v>149.34</v>
      </c>
      <c r="G27">
        <f t="shared" si="0"/>
        <v>28.491937497152431</v>
      </c>
      <c r="H27">
        <f t="shared" si="1"/>
        <v>35.897591804951396</v>
      </c>
      <c r="I27">
        <f t="shared" si="2"/>
        <v>41.092484612493628</v>
      </c>
      <c r="J27">
        <f t="shared" si="3"/>
        <v>51.773286355761897</v>
      </c>
      <c r="K27">
        <f t="shared" si="4"/>
        <v>65.230253301859435</v>
      </c>
      <c r="L27">
        <f t="shared" si="5"/>
        <v>74.670000000000016</v>
      </c>
      <c r="M27">
        <f t="shared" si="6"/>
        <v>94.078304795650183</v>
      </c>
      <c r="N27">
        <f t="shared" si="7"/>
        <v>118.53123655046547</v>
      </c>
      <c r="O27">
        <f t="shared" si="8"/>
        <v>149.34</v>
      </c>
    </row>
    <row r="28" spans="1:15" x14ac:dyDescent="0.3">
      <c r="A28">
        <v>26</v>
      </c>
      <c r="B28">
        <v>2005</v>
      </c>
      <c r="C28">
        <v>77.31</v>
      </c>
      <c r="G28">
        <f t="shared" si="0"/>
        <v>14.749643015299682</v>
      </c>
      <c r="H28">
        <f t="shared" si="1"/>
        <v>18.583385713410959</v>
      </c>
      <c r="I28">
        <f t="shared" si="2"/>
        <v>21.272666301003632</v>
      </c>
      <c r="J28">
        <f t="shared" si="3"/>
        <v>26.801880060023787</v>
      </c>
      <c r="K28">
        <f t="shared" si="4"/>
        <v>33.76825286438163</v>
      </c>
      <c r="L28">
        <f t="shared" si="5"/>
        <v>38.655000000000008</v>
      </c>
      <c r="M28">
        <f t="shared" si="6"/>
        <v>48.702248183686322</v>
      </c>
      <c r="N28">
        <f t="shared" si="7"/>
        <v>61.360987663830755</v>
      </c>
      <c r="O28">
        <f t="shared" si="8"/>
        <v>77.31</v>
      </c>
    </row>
    <row r="29" spans="1:15" x14ac:dyDescent="0.3">
      <c r="A29">
        <v>27</v>
      </c>
      <c r="B29">
        <v>2006</v>
      </c>
      <c r="C29">
        <v>254.78</v>
      </c>
      <c r="G29">
        <f t="shared" si="0"/>
        <v>48.608382452956313</v>
      </c>
      <c r="H29">
        <f t="shared" si="1"/>
        <v>61.242724253820256</v>
      </c>
      <c r="I29">
        <f t="shared" si="2"/>
        <v>70.105418706114421</v>
      </c>
      <c r="J29">
        <f t="shared" si="3"/>
        <v>88.327292739527365</v>
      </c>
      <c r="K29">
        <f t="shared" si="4"/>
        <v>111.28541540275711</v>
      </c>
      <c r="L29">
        <f t="shared" si="5"/>
        <v>127.39000000000003</v>
      </c>
      <c r="M29">
        <f t="shared" si="6"/>
        <v>160.50134254610791</v>
      </c>
      <c r="N29">
        <f t="shared" si="7"/>
        <v>202.21902001022895</v>
      </c>
      <c r="O29">
        <f t="shared" si="8"/>
        <v>254.78</v>
      </c>
    </row>
    <row r="30" spans="1:15" x14ac:dyDescent="0.3">
      <c r="A30">
        <v>28</v>
      </c>
      <c r="B30">
        <v>2007</v>
      </c>
      <c r="C30">
        <v>222.65</v>
      </c>
      <c r="G30">
        <f t="shared" si="0"/>
        <v>42.478437684083225</v>
      </c>
      <c r="H30">
        <f t="shared" si="1"/>
        <v>53.519477804824085</v>
      </c>
      <c r="I30">
        <f t="shared" si="2"/>
        <v>61.264508497199053</v>
      </c>
      <c r="J30">
        <f t="shared" si="3"/>
        <v>77.188443867084416</v>
      </c>
      <c r="K30">
        <f t="shared" si="4"/>
        <v>97.251345236768472</v>
      </c>
      <c r="L30">
        <f t="shared" si="5"/>
        <v>111.32500000000003</v>
      </c>
      <c r="M30">
        <f t="shared" si="6"/>
        <v>140.26071087954676</v>
      </c>
      <c r="N30">
        <f t="shared" si="7"/>
        <v>176.71742211035982</v>
      </c>
      <c r="O30">
        <f t="shared" si="8"/>
        <v>222.65</v>
      </c>
    </row>
    <row r="31" spans="1:15" x14ac:dyDescent="0.3">
      <c r="A31">
        <v>29</v>
      </c>
      <c r="B31">
        <v>2008</v>
      </c>
      <c r="C31">
        <v>199.26</v>
      </c>
      <c r="G31">
        <f t="shared" si="0"/>
        <v>38.015959995196148</v>
      </c>
      <c r="H31">
        <f t="shared" si="1"/>
        <v>47.897108229909037</v>
      </c>
      <c r="I31">
        <f t="shared" si="2"/>
        <v>54.828501967895278</v>
      </c>
      <c r="J31">
        <f t="shared" si="3"/>
        <v>69.079583763553742</v>
      </c>
      <c r="K31">
        <f t="shared" si="4"/>
        <v>87.034821701677444</v>
      </c>
      <c r="L31">
        <f t="shared" si="5"/>
        <v>99.630000000000024</v>
      </c>
      <c r="M31">
        <f t="shared" si="6"/>
        <v>125.52593420102622</v>
      </c>
      <c r="N31">
        <f t="shared" si="7"/>
        <v>158.15276680759172</v>
      </c>
      <c r="O31">
        <f t="shared" si="8"/>
        <v>199.26</v>
      </c>
    </row>
    <row r="32" spans="1:15" x14ac:dyDescent="0.3">
      <c r="A32">
        <v>30</v>
      </c>
      <c r="B32">
        <v>2009</v>
      </c>
      <c r="C32">
        <v>92.55</v>
      </c>
      <c r="G32">
        <f t="shared" si="0"/>
        <v>17.657217191385143</v>
      </c>
      <c r="H32">
        <f t="shared" si="1"/>
        <v>22.246699621991777</v>
      </c>
      <c r="I32">
        <f t="shared" si="2"/>
        <v>25.466113907099807</v>
      </c>
      <c r="J32">
        <f t="shared" si="3"/>
        <v>32.085292970575622</v>
      </c>
      <c r="K32">
        <f t="shared" si="4"/>
        <v>40.424936005672222</v>
      </c>
      <c r="L32">
        <f t="shared" si="5"/>
        <v>46.275000000000006</v>
      </c>
      <c r="M32">
        <f t="shared" si="6"/>
        <v>58.302846583885255</v>
      </c>
      <c r="N32">
        <f t="shared" si="7"/>
        <v>73.45698367982844</v>
      </c>
      <c r="O32">
        <f t="shared" si="8"/>
        <v>92.55</v>
      </c>
    </row>
    <row r="33" spans="1:24" x14ac:dyDescent="0.3">
      <c r="A33">
        <v>31</v>
      </c>
      <c r="B33">
        <v>2010</v>
      </c>
      <c r="C33">
        <v>45.4</v>
      </c>
      <c r="G33">
        <f t="shared" si="0"/>
        <v>8.6616711019868777</v>
      </c>
      <c r="H33">
        <f t="shared" si="1"/>
        <v>10.913021748659391</v>
      </c>
      <c r="I33">
        <f t="shared" si="2"/>
        <v>12.492291424984671</v>
      </c>
      <c r="J33">
        <f t="shared" si="3"/>
        <v>15.739300927759409</v>
      </c>
      <c r="K33">
        <f t="shared" si="4"/>
        <v>19.830276549513982</v>
      </c>
      <c r="L33">
        <f t="shared" si="5"/>
        <v>22.700000000000003</v>
      </c>
      <c r="M33">
        <f t="shared" si="6"/>
        <v>28.60020783261362</v>
      </c>
      <c r="N33">
        <f t="shared" si="7"/>
        <v>36.034003879678131</v>
      </c>
      <c r="O33">
        <f t="shared" si="8"/>
        <v>45.4</v>
      </c>
      <c r="Q33" s="5" t="s">
        <v>15</v>
      </c>
      <c r="S33" s="6" t="s">
        <v>18</v>
      </c>
      <c r="T33" s="6">
        <v>0.54479999999999995</v>
      </c>
    </row>
    <row r="34" spans="1:24" x14ac:dyDescent="0.3">
      <c r="A34">
        <v>32</v>
      </c>
      <c r="B34">
        <v>2011</v>
      </c>
      <c r="C34">
        <v>51.59</v>
      </c>
      <c r="G34">
        <f t="shared" si="0"/>
        <v>9.8426346288877333</v>
      </c>
      <c r="H34">
        <f t="shared" si="1"/>
        <v>12.400942555359869</v>
      </c>
      <c r="I34">
        <f t="shared" si="2"/>
        <v>14.19553556420615</v>
      </c>
      <c r="J34">
        <f t="shared" si="3"/>
        <v>17.885254071874623</v>
      </c>
      <c r="K34">
        <f t="shared" si="4"/>
        <v>22.534008087872831</v>
      </c>
      <c r="L34">
        <f t="shared" si="5"/>
        <v>25.795000000000009</v>
      </c>
      <c r="M34">
        <f t="shared" si="6"/>
        <v>32.499663482038258</v>
      </c>
      <c r="N34">
        <f t="shared" si="7"/>
        <v>40.947010135519712</v>
      </c>
      <c r="O34">
        <f t="shared" si="8"/>
        <v>51.59</v>
      </c>
      <c r="Q34" s="5" t="s">
        <v>16</v>
      </c>
      <c r="S34" s="6" t="s">
        <v>19</v>
      </c>
      <c r="T34" s="6">
        <v>1.1457999999999999</v>
      </c>
    </row>
    <row r="35" spans="1:24" x14ac:dyDescent="0.3">
      <c r="A35">
        <v>33</v>
      </c>
      <c r="B35">
        <v>2012</v>
      </c>
      <c r="C35">
        <v>57.06</v>
      </c>
      <c r="G35">
        <f t="shared" si="0"/>
        <v>10.886232446682186</v>
      </c>
      <c r="H35">
        <f t="shared" si="1"/>
        <v>13.715793413623455</v>
      </c>
      <c r="I35">
        <f t="shared" si="2"/>
        <v>15.700664068493952</v>
      </c>
      <c r="J35">
        <f t="shared" si="3"/>
        <v>19.781597157223612</v>
      </c>
      <c r="K35">
        <f t="shared" si="4"/>
        <v>24.923250658926605</v>
      </c>
      <c r="L35">
        <f t="shared" si="5"/>
        <v>28.530000000000008</v>
      </c>
      <c r="M35">
        <f t="shared" si="6"/>
        <v>35.945547553500731</v>
      </c>
      <c r="N35">
        <f t="shared" si="7"/>
        <v>45.288552012652737</v>
      </c>
      <c r="O35">
        <f t="shared" si="8"/>
        <v>57.06</v>
      </c>
    </row>
    <row r="36" spans="1:24" x14ac:dyDescent="0.3">
      <c r="A36">
        <v>34</v>
      </c>
      <c r="B36">
        <v>2013</v>
      </c>
      <c r="C36">
        <v>115.53</v>
      </c>
      <c r="G36">
        <f t="shared" si="0"/>
        <v>22.041472740364405</v>
      </c>
      <c r="H36">
        <f t="shared" si="1"/>
        <v>27.77051547626915</v>
      </c>
      <c r="I36">
        <f t="shared" si="2"/>
        <v>31.789304588733021</v>
      </c>
      <c r="J36">
        <f t="shared" si="3"/>
        <v>40.052014012864419</v>
      </c>
      <c r="K36">
        <f t="shared" si="4"/>
        <v>50.4623755454923</v>
      </c>
      <c r="L36">
        <f t="shared" si="5"/>
        <v>57.765000000000015</v>
      </c>
      <c r="M36">
        <f t="shared" si="6"/>
        <v>72.77933944717735</v>
      </c>
      <c r="N36">
        <f t="shared" si="7"/>
        <v>91.696221766943054</v>
      </c>
      <c r="O36">
        <f t="shared" si="8"/>
        <v>115.53</v>
      </c>
      <c r="Q36" t="s">
        <v>1</v>
      </c>
      <c r="R36">
        <v>2</v>
      </c>
      <c r="S36">
        <v>10</v>
      </c>
      <c r="T36">
        <v>25</v>
      </c>
      <c r="U36">
        <v>50</v>
      </c>
      <c r="V36">
        <v>75</v>
      </c>
      <c r="W36">
        <v>100</v>
      </c>
      <c r="X36">
        <v>200</v>
      </c>
    </row>
    <row r="37" spans="1:24" x14ac:dyDescent="0.3">
      <c r="A37">
        <v>35</v>
      </c>
      <c r="B37">
        <v>2014</v>
      </c>
      <c r="C37">
        <v>68.62</v>
      </c>
      <c r="G37">
        <f t="shared" si="0"/>
        <v>13.091715220668274</v>
      </c>
      <c r="H37">
        <f t="shared" si="1"/>
        <v>16.494527585749065</v>
      </c>
      <c r="I37">
        <f t="shared" si="2"/>
        <v>18.881520651595775</v>
      </c>
      <c r="J37">
        <f t="shared" si="3"/>
        <v>23.789225322970282</v>
      </c>
      <c r="K37">
        <f t="shared" si="4"/>
        <v>29.972545745102416</v>
      </c>
      <c r="L37">
        <f t="shared" si="5"/>
        <v>34.310000000000009</v>
      </c>
      <c r="M37">
        <f t="shared" si="6"/>
        <v>43.227891221893103</v>
      </c>
      <c r="N37">
        <f t="shared" si="7"/>
        <v>54.463730093028929</v>
      </c>
      <c r="O37">
        <f t="shared" si="8"/>
        <v>68.62</v>
      </c>
      <c r="Q37" s="7" t="s">
        <v>17</v>
      </c>
      <c r="R37">
        <f>(R39-T33)/T34</f>
        <v>-0.15560052314394829</v>
      </c>
      <c r="S37">
        <f>(S39-T33)/T34</f>
        <v>1.4885384249541282</v>
      </c>
      <c r="T37">
        <f>(T39-T33)/T34</f>
        <v>2.3160536406400594</v>
      </c>
      <c r="U37">
        <f>(U39-T33)/T34</f>
        <v>2.929951700066181</v>
      </c>
      <c r="V37">
        <f>(V39-T33)/T34</f>
        <v>3.2867726573169405</v>
      </c>
      <c r="W37">
        <f>(W39-T33)/T34</f>
        <v>3.5393168325855915</v>
      </c>
      <c r="X37">
        <f>(X39-T33)/T34</f>
        <v>4.1464584940958638</v>
      </c>
    </row>
    <row r="38" spans="1:24" x14ac:dyDescent="0.3">
      <c r="A38">
        <v>36</v>
      </c>
      <c r="B38">
        <v>2015</v>
      </c>
      <c r="C38">
        <v>89.04</v>
      </c>
      <c r="G38">
        <f t="shared" si="0"/>
        <v>16.987559359491446</v>
      </c>
      <c r="H38">
        <f t="shared" si="1"/>
        <v>21.402983623361944</v>
      </c>
      <c r="I38">
        <f t="shared" si="2"/>
        <v>24.500300186798132</v>
      </c>
      <c r="J38">
        <f t="shared" si="3"/>
        <v>30.868443934090262</v>
      </c>
      <c r="K38">
        <f t="shared" si="4"/>
        <v>38.891802290060028</v>
      </c>
      <c r="L38">
        <f t="shared" si="5"/>
        <v>44.52000000000001</v>
      </c>
      <c r="M38">
        <f t="shared" si="6"/>
        <v>56.091685141319758</v>
      </c>
      <c r="N38">
        <f t="shared" si="7"/>
        <v>70.671094833624252</v>
      </c>
      <c r="O38">
        <f t="shared" si="8"/>
        <v>89.04</v>
      </c>
      <c r="Q38" s="3" t="s">
        <v>20</v>
      </c>
      <c r="R38">
        <f>LN(LN(2/(2-1)))</f>
        <v>-0.36651292058166435</v>
      </c>
      <c r="S38">
        <f>LN(LN(10/(10-1)))</f>
        <v>-2.2503673273124449</v>
      </c>
      <c r="T38">
        <f>LN(LN(25/(25-1)))</f>
        <v>-3.198534261445384</v>
      </c>
      <c r="U38">
        <f>LN(LN(50/(50-1)))</f>
        <v>-3.9019386579358333</v>
      </c>
      <c r="V38">
        <f>LN(LN(75/(75-1)))</f>
        <v>-4.3107841107537466</v>
      </c>
      <c r="W38">
        <f>LN(LN(100/(100-1)))</f>
        <v>-4.6001492267765736</v>
      </c>
      <c r="X38">
        <f>LN(LN(200/(200-1)))</f>
        <v>-5.295812142535044</v>
      </c>
    </row>
    <row r="39" spans="1:24" x14ac:dyDescent="0.3">
      <c r="A39">
        <v>37</v>
      </c>
      <c r="B39">
        <v>2016</v>
      </c>
      <c r="C39">
        <v>43.85</v>
      </c>
      <c r="G39">
        <f t="shared" si="0"/>
        <v>8.3659532559939347</v>
      </c>
      <c r="H39">
        <f t="shared" si="1"/>
        <v>10.54044060966331</v>
      </c>
      <c r="I39">
        <f t="shared" si="2"/>
        <v>12.065792488669116</v>
      </c>
      <c r="J39">
        <f t="shared" si="3"/>
        <v>15.201945940137668</v>
      </c>
      <c r="K39">
        <f t="shared" si="4"/>
        <v>19.153251689343353</v>
      </c>
      <c r="L39">
        <f t="shared" si="5"/>
        <v>21.925000000000004</v>
      </c>
      <c r="M39">
        <f t="shared" si="6"/>
        <v>27.623769018945097</v>
      </c>
      <c r="N39">
        <f t="shared" si="7"/>
        <v>34.803768064402774</v>
      </c>
      <c r="O39">
        <f t="shared" si="8"/>
        <v>43.85</v>
      </c>
      <c r="R39">
        <v>0.36651292058166401</v>
      </c>
      <c r="S39">
        <v>2.25036732731244</v>
      </c>
      <c r="T39">
        <v>3.19853426144538</v>
      </c>
      <c r="U39">
        <v>3.9019386579358302</v>
      </c>
      <c r="V39">
        <v>4.3107841107537501</v>
      </c>
      <c r="W39">
        <v>4.60014922677657</v>
      </c>
      <c r="X39">
        <v>5.2958121425350404</v>
      </c>
    </row>
    <row r="40" spans="1:24" x14ac:dyDescent="0.3">
      <c r="A40">
        <v>38</v>
      </c>
      <c r="B40">
        <v>2017</v>
      </c>
      <c r="C40">
        <v>106.31</v>
      </c>
      <c r="G40">
        <f t="shared" si="0"/>
        <v>20.282428520974118</v>
      </c>
      <c r="H40">
        <f t="shared" si="1"/>
        <v>25.554258636563436</v>
      </c>
      <c r="I40">
        <f t="shared" si="2"/>
        <v>29.25232381916565</v>
      </c>
      <c r="J40">
        <f t="shared" si="3"/>
        <v>36.85561853810799</v>
      </c>
      <c r="K40">
        <f t="shared" si="4"/>
        <v>46.435169603057965</v>
      </c>
      <c r="L40">
        <f t="shared" si="5"/>
        <v>53.155000000000015</v>
      </c>
      <c r="M40">
        <f t="shared" si="6"/>
        <v>66.971103407161991</v>
      </c>
      <c r="N40">
        <f t="shared" si="7"/>
        <v>84.378302917369652</v>
      </c>
      <c r="O40">
        <f t="shared" si="8"/>
        <v>106.31</v>
      </c>
    </row>
    <row r="41" spans="1:24" x14ac:dyDescent="0.3">
      <c r="A41">
        <v>39</v>
      </c>
      <c r="B41">
        <v>2018</v>
      </c>
      <c r="C41">
        <v>49.23</v>
      </c>
      <c r="G41">
        <f t="shared" si="0"/>
        <v>9.3923803601500868</v>
      </c>
      <c r="H41">
        <f t="shared" si="1"/>
        <v>11.833657724372285</v>
      </c>
      <c r="I41">
        <f t="shared" si="2"/>
        <v>13.546156538590205</v>
      </c>
      <c r="J41">
        <f t="shared" si="3"/>
        <v>17.067087768140873</v>
      </c>
      <c r="K41">
        <f t="shared" si="4"/>
        <v>21.503183139483994</v>
      </c>
      <c r="L41">
        <f t="shared" si="5"/>
        <v>24.615000000000006</v>
      </c>
      <c r="M41">
        <f t="shared" si="6"/>
        <v>31.012956643162301</v>
      </c>
      <c r="N41">
        <f t="shared" si="7"/>
        <v>39.073876894197227</v>
      </c>
      <c r="O41">
        <f t="shared" si="8"/>
        <v>49.23</v>
      </c>
    </row>
    <row r="42" spans="1:24" x14ac:dyDescent="0.3">
      <c r="A42">
        <v>40</v>
      </c>
      <c r="B42">
        <v>2019</v>
      </c>
      <c r="C42">
        <v>86.69</v>
      </c>
      <c r="G42">
        <f t="shared" si="0"/>
        <v>16.539212947824723</v>
      </c>
      <c r="H42">
        <f t="shared" si="1"/>
        <v>20.838102541658206</v>
      </c>
      <c r="I42">
        <f t="shared" si="2"/>
        <v>23.853672767222932</v>
      </c>
      <c r="J42">
        <f t="shared" si="3"/>
        <v>30.053744436728262</v>
      </c>
      <c r="K42">
        <f t="shared" si="4"/>
        <v>37.865345243994874</v>
      </c>
      <c r="L42">
        <f t="shared" si="5"/>
        <v>43.345000000000006</v>
      </c>
      <c r="M42">
        <f t="shared" si="6"/>
        <v>54.611277907693278</v>
      </c>
      <c r="N42">
        <f t="shared" si="7"/>
        <v>68.805898597561608</v>
      </c>
      <c r="O42">
        <f t="shared" si="8"/>
        <v>86.69</v>
      </c>
    </row>
    <row r="43" spans="1:24" x14ac:dyDescent="0.3">
      <c r="A43">
        <v>41</v>
      </c>
      <c r="B43">
        <v>2020</v>
      </c>
      <c r="C43">
        <v>59.3</v>
      </c>
      <c r="G43">
        <f t="shared" si="0"/>
        <v>11.313592430568763</v>
      </c>
      <c r="H43">
        <f t="shared" si="1"/>
        <v>14.254233253204887</v>
      </c>
      <c r="I43">
        <f t="shared" si="2"/>
        <v>16.317023821620946</v>
      </c>
      <c r="J43">
        <f t="shared" si="3"/>
        <v>20.55816178449632</v>
      </c>
      <c r="K43">
        <f t="shared" si="4"/>
        <v>25.901660779431257</v>
      </c>
      <c r="L43">
        <f t="shared" si="5"/>
        <v>29.650000000000006</v>
      </c>
      <c r="M43">
        <f t="shared" si="6"/>
        <v>37.35665912938299</v>
      </c>
      <c r="N43">
        <f t="shared" si="7"/>
        <v>47.066441190857113</v>
      </c>
      <c r="O43">
        <f t="shared" si="8"/>
        <v>59.3</v>
      </c>
    </row>
    <row r="44" spans="1:24" x14ac:dyDescent="0.3">
      <c r="A44">
        <v>42</v>
      </c>
      <c r="B44">
        <v>2021</v>
      </c>
      <c r="C44">
        <v>96.19</v>
      </c>
      <c r="G44">
        <f t="shared" si="0"/>
        <v>18.351677165200833</v>
      </c>
      <c r="H44">
        <f t="shared" si="1"/>
        <v>23.121664361311606</v>
      </c>
      <c r="I44">
        <f t="shared" si="2"/>
        <v>26.467698505931178</v>
      </c>
      <c r="J44">
        <f t="shared" si="3"/>
        <v>33.347210489893776</v>
      </c>
      <c r="K44">
        <f t="shared" si="4"/>
        <v>42.014852451492288</v>
      </c>
      <c r="L44">
        <f>C44*(180/1440)^(1/3)</f>
        <v>48.095000000000013</v>
      </c>
      <c r="M44">
        <f>C44*(360/1440)^(1/3)</f>
        <v>60.595902894693921</v>
      </c>
      <c r="N44">
        <f t="shared" si="7"/>
        <v>76.346053594410563</v>
      </c>
      <c r="O44">
        <f t="shared" si="8"/>
        <v>96.19</v>
      </c>
    </row>
    <row r="45" spans="1:24" x14ac:dyDescent="0.3">
      <c r="F45" t="s">
        <v>13</v>
      </c>
      <c r="G45" s="3">
        <f t="shared" ref="G45:O45" si="9">AVERAGE(G3:G44)</f>
        <v>20.528814634133216</v>
      </c>
      <c r="H45" s="3">
        <f t="shared" si="9"/>
        <v>25.864685686934351</v>
      </c>
      <c r="I45" s="3">
        <f t="shared" si="9"/>
        <v>29.607674084999068</v>
      </c>
      <c r="J45" s="3">
        <f t="shared" si="9"/>
        <v>37.303331818117258</v>
      </c>
      <c r="K45" s="3">
        <f t="shared" si="9"/>
        <v>46.999252988859105</v>
      </c>
      <c r="L45" s="3">
        <f t="shared" ref="L45:M45" si="10">AVERAGE(L3:L44)</f>
        <v>53.800714285714299</v>
      </c>
      <c r="M45" s="3">
        <f t="shared" si="10"/>
        <v>67.784652427951244</v>
      </c>
      <c r="N45" s="3">
        <f t="shared" si="9"/>
        <v>85.403310453783405</v>
      </c>
      <c r="O45" s="3">
        <f t="shared" si="9"/>
        <v>107.60142857142857</v>
      </c>
    </row>
    <row r="46" spans="1:24" x14ac:dyDescent="0.3">
      <c r="A46" s="1" t="s">
        <v>3</v>
      </c>
      <c r="F46" t="s">
        <v>24</v>
      </c>
      <c r="G46" s="4">
        <f t="shared" ref="G46:O46" si="11">STDEVA(G3:G44)</f>
        <v>12.346775262512569</v>
      </c>
      <c r="H46" s="4">
        <f t="shared" si="11"/>
        <v>15.555962051560892</v>
      </c>
      <c r="I46" s="4">
        <f t="shared" si="11"/>
        <v>17.807131317040884</v>
      </c>
      <c r="J46" s="4">
        <f t="shared" si="11"/>
        <v>22.435579584582023</v>
      </c>
      <c r="K46" s="4">
        <f t="shared" si="11"/>
        <v>28.267058985206585</v>
      </c>
      <c r="L46" s="4">
        <f t="shared" ref="L46:M46" si="12">STDEVA(L3:L44)</f>
        <v>32.357705015461114</v>
      </c>
      <c r="M46" s="4">
        <f t="shared" si="12"/>
        <v>40.768153675268366</v>
      </c>
      <c r="N46" s="4">
        <f t="shared" si="11"/>
        <v>51.364654980819594</v>
      </c>
      <c r="O46" s="4">
        <f t="shared" si="11"/>
        <v>64.715410030922229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20.528814634133216</v>
      </c>
      <c r="F50">
        <v>12.346775262512569</v>
      </c>
      <c r="G50">
        <f t="shared" ref="G50:G58" si="13">E50+F50*$R$37</f>
        <v>18.6076499441455</v>
      </c>
      <c r="H50">
        <f t="shared" ref="H50:H58" si="14">G50/C50</f>
        <v>111.64366679153716</v>
      </c>
      <c r="I50">
        <f t="shared" ref="I50:I58" si="15">E50+F50*$S$37</f>
        <v>38.907464036656265</v>
      </c>
      <c r="J50">
        <f t="shared" ref="J50:J58" si="16">I50/C50</f>
        <v>233.44011541762922</v>
      </c>
      <c r="K50">
        <f>E50+F50*$T$37</f>
        <v>49.124608431040073</v>
      </c>
      <c r="L50">
        <f>K50/C50</f>
        <v>294.74175575112537</v>
      </c>
      <c r="M50">
        <f>E50+F50*$U$37</f>
        <v>56.704269804866982</v>
      </c>
      <c r="N50">
        <f>M50/C50</f>
        <v>340.2188144529128</v>
      </c>
      <c r="O50">
        <f>E50+F50*$W$37</f>
        <v>64.227964148895339</v>
      </c>
      <c r="P50">
        <f>O50/C50</f>
        <v>385.36007769181816</v>
      </c>
    </row>
    <row r="51" spans="1:16" x14ac:dyDescent="0.3">
      <c r="C51">
        <f>D51/60</f>
        <v>0.33333333333333331</v>
      </c>
      <c r="D51">
        <v>20</v>
      </c>
      <c r="E51">
        <v>25.864685686934351</v>
      </c>
      <c r="F51">
        <v>15.555962051560892</v>
      </c>
      <c r="G51">
        <f t="shared" si="13"/>
        <v>23.444169853704068</v>
      </c>
      <c r="H51">
        <f t="shared" si="14"/>
        <v>70.332509561112204</v>
      </c>
      <c r="I51">
        <f t="shared" si="15"/>
        <v>49.020332937810991</v>
      </c>
      <c r="J51">
        <f t="shared" si="16"/>
        <v>147.06099881343297</v>
      </c>
      <c r="K51">
        <f t="shared" ref="K51:K58" si="17">E51+F51*$T$37</f>
        <v>61.893128230110563</v>
      </c>
      <c r="L51">
        <f>K51/C51</f>
        <v>185.67938469033169</v>
      </c>
      <c r="M51">
        <f>E51+F51*$U$37</f>
        <v>71.442903146070179</v>
      </c>
      <c r="N51">
        <f>M51/C51</f>
        <v>214.32870943821055</v>
      </c>
      <c r="O51">
        <f>E51+F51*$W$37</f>
        <v>80.922164023086509</v>
      </c>
      <c r="P51">
        <f>O51/C51</f>
        <v>242.76649206925953</v>
      </c>
    </row>
    <row r="52" spans="1:16" x14ac:dyDescent="0.3">
      <c r="C52">
        <v>0.5</v>
      </c>
      <c r="D52">
        <v>30</v>
      </c>
      <c r="E52">
        <v>29.607674084999068</v>
      </c>
      <c r="F52">
        <v>17.807131317040884</v>
      </c>
      <c r="G52">
        <f t="shared" si="13"/>
        <v>26.836875136374523</v>
      </c>
      <c r="H52">
        <f t="shared" si="14"/>
        <v>53.673750272749047</v>
      </c>
      <c r="I52">
        <f t="shared" si="15"/>
        <v>56.114273288618435</v>
      </c>
      <c r="J52">
        <f t="shared" si="16"/>
        <v>112.22854657723687</v>
      </c>
      <c r="K52">
        <f t="shared" si="17"/>
        <v>70.849945401187227</v>
      </c>
      <c r="L52">
        <f>K52/C52</f>
        <v>141.69989080237445</v>
      </c>
      <c r="M52">
        <f>E52+F52*$U$37</f>
        <v>81.781708760664742</v>
      </c>
      <c r="N52">
        <f>M52/C52</f>
        <v>163.56341752132948</v>
      </c>
      <c r="O52">
        <f>E52+F52*$W$37</f>
        <v>92.632753695463904</v>
      </c>
      <c r="P52">
        <f>O52/C52</f>
        <v>185.26550739092781</v>
      </c>
    </row>
    <row r="53" spans="1:16" x14ac:dyDescent="0.3">
      <c r="C53">
        <v>1</v>
      </c>
      <c r="D53">
        <v>60</v>
      </c>
      <c r="E53">
        <v>37.303331818117258</v>
      </c>
      <c r="F53">
        <v>22.435579584582023</v>
      </c>
      <c r="G53">
        <f t="shared" si="13"/>
        <v>33.812343897718605</v>
      </c>
      <c r="H53">
        <f t="shared" si="14"/>
        <v>33.812343897718605</v>
      </c>
      <c r="I53">
        <f t="shared" si="15"/>
        <v>70.699554115883984</v>
      </c>
      <c r="J53">
        <f t="shared" si="16"/>
        <v>70.699554115883984</v>
      </c>
      <c r="K53">
        <f t="shared" si="17"/>
        <v>89.265337594858238</v>
      </c>
      <c r="L53">
        <f>K53/C53</f>
        <v>89.265337594858238</v>
      </c>
      <c r="M53">
        <f>E53+F53*$U$37</f>
        <v>103.03849636393346</v>
      </c>
      <c r="N53">
        <f>M53/C53</f>
        <v>103.03849636393346</v>
      </c>
      <c r="O53">
        <f>E53+F53*$W$37</f>
        <v>116.70995629064207</v>
      </c>
      <c r="P53">
        <f>O53/C53</f>
        <v>116.70995629064207</v>
      </c>
    </row>
    <row r="54" spans="1:16" x14ac:dyDescent="0.3">
      <c r="C54">
        <v>2</v>
      </c>
      <c r="D54">
        <v>120</v>
      </c>
      <c r="E54">
        <v>46.999252988859105</v>
      </c>
      <c r="F54">
        <v>28.267058985206585</v>
      </c>
      <c r="G54">
        <f t="shared" si="13"/>
        <v>42.600883823020119</v>
      </c>
      <c r="H54">
        <f t="shared" si="14"/>
        <v>21.30044191151006</v>
      </c>
      <c r="I54">
        <f t="shared" si="15"/>
        <v>89.075856448783952</v>
      </c>
      <c r="J54">
        <f t="shared" si="16"/>
        <v>44.537928224391976</v>
      </c>
      <c r="K54">
        <f t="shared" si="17"/>
        <v>112.46727786173412</v>
      </c>
      <c r="L54">
        <f>K54/C54</f>
        <v>56.233638930867059</v>
      </c>
      <c r="M54">
        <f>E54+F54*$U$37</f>
        <v>129.82037051843616</v>
      </c>
      <c r="N54">
        <f>M54/C54</f>
        <v>64.910185259218082</v>
      </c>
      <c r="O54">
        <f>E54+F54*$W$37</f>
        <v>147.04533066289056</v>
      </c>
      <c r="P54">
        <f>O54/C54</f>
        <v>73.522665331445282</v>
      </c>
    </row>
    <row r="55" spans="1:16" x14ac:dyDescent="0.3">
      <c r="C55">
        <f>D55/60</f>
        <v>3</v>
      </c>
      <c r="D55">
        <v>180</v>
      </c>
      <c r="E55">
        <v>53.800714285714299</v>
      </c>
      <c r="F55">
        <v>32.357705015461114</v>
      </c>
      <c r="G55">
        <f t="shared" si="13"/>
        <v>48.765838457570993</v>
      </c>
      <c r="H55">
        <f t="shared" si="14"/>
        <v>16.255279485856999</v>
      </c>
      <c r="I55">
        <f t="shared" si="15"/>
        <v>101.96640154455909</v>
      </c>
      <c r="J55">
        <f t="shared" si="16"/>
        <v>33.988800514853033</v>
      </c>
      <c r="K55">
        <f t="shared" si="17"/>
        <v>128.74289478953011</v>
      </c>
      <c r="L55">
        <f t="shared" ref="L55:L56" si="18">K55/C55</f>
        <v>42.914298263176704</v>
      </c>
      <c r="M55">
        <f t="shared" ref="M55:M56" si="19">E55+F55*$U$37</f>
        <v>148.60722710600459</v>
      </c>
      <c r="N55">
        <f t="shared" ref="N55:N56" si="20">M55/C55</f>
        <v>49.535742368668195</v>
      </c>
      <c r="O55">
        <f t="shared" ref="O55:O56" si="21">E55+F55*$W$37</f>
        <v>168.32488431077505</v>
      </c>
      <c r="P55">
        <f t="shared" ref="P55:P56" si="22">O55/C55</f>
        <v>56.108294770258347</v>
      </c>
    </row>
    <row r="56" spans="1:16" x14ac:dyDescent="0.3">
      <c r="C56">
        <f>D56/60</f>
        <v>6</v>
      </c>
      <c r="D56">
        <v>360</v>
      </c>
      <c r="E56">
        <v>67.784652427951244</v>
      </c>
      <c r="F56">
        <v>40.768153675268366</v>
      </c>
      <c r="G56">
        <f t="shared" si="13"/>
        <v>61.441106388466608</v>
      </c>
      <c r="H56">
        <f t="shared" si="14"/>
        <v>10.240184398077767</v>
      </c>
      <c r="I56">
        <f t="shared" si="15"/>
        <v>128.46961568802305</v>
      </c>
      <c r="J56">
        <f t="shared" si="16"/>
        <v>21.41160261467051</v>
      </c>
      <c r="K56">
        <f t="shared" si="17"/>
        <v>162.20588316972996</v>
      </c>
      <c r="L56">
        <f t="shared" si="18"/>
        <v>27.034313861621659</v>
      </c>
      <c r="M56">
        <f t="shared" si="19"/>
        <v>187.23337359736311</v>
      </c>
      <c r="N56">
        <f t="shared" si="20"/>
        <v>31.205562266227187</v>
      </c>
      <c r="O56">
        <f t="shared" si="21"/>
        <v>212.0760649642647</v>
      </c>
      <c r="P56">
        <f t="shared" si="22"/>
        <v>35.346010827377448</v>
      </c>
    </row>
    <row r="57" spans="1:16" x14ac:dyDescent="0.3">
      <c r="C57">
        <v>12</v>
      </c>
      <c r="D57">
        <v>720</v>
      </c>
      <c r="E57">
        <v>85.403310453783405</v>
      </c>
      <c r="F57">
        <v>51.364654980819594</v>
      </c>
      <c r="G57">
        <f t="shared" si="13"/>
        <v>77.410943267659462</v>
      </c>
      <c r="H57">
        <f t="shared" si="14"/>
        <v>6.4509119389716219</v>
      </c>
      <c r="I57">
        <f t="shared" si="15"/>
        <v>161.86157307724483</v>
      </c>
      <c r="J57">
        <f t="shared" si="16"/>
        <v>13.488464423103736</v>
      </c>
      <c r="K57">
        <f t="shared" si="17"/>
        <v>204.36660662233118</v>
      </c>
      <c r="L57">
        <f>K57/C57</f>
        <v>17.03055055186093</v>
      </c>
      <c r="M57">
        <f>E57+F57*$U$37</f>
        <v>235.89926863814861</v>
      </c>
      <c r="N57">
        <f>M57/C57</f>
        <v>19.658272386512383</v>
      </c>
      <c r="O57">
        <f>E57+F57*$W$37</f>
        <v>267.19909842734955</v>
      </c>
      <c r="P57">
        <f>O57/C57</f>
        <v>22.266591535612463</v>
      </c>
    </row>
    <row r="58" spans="1:16" x14ac:dyDescent="0.3">
      <c r="C58">
        <v>24</v>
      </c>
      <c r="D58">
        <v>1440</v>
      </c>
      <c r="E58">
        <v>107.60142857142857</v>
      </c>
      <c r="F58">
        <v>64.715410030922229</v>
      </c>
      <c r="G58">
        <f t="shared" si="13"/>
        <v>97.531676915141958</v>
      </c>
      <c r="H58">
        <f t="shared" si="14"/>
        <v>4.0638198714642479</v>
      </c>
      <c r="I58">
        <f t="shared" si="15"/>
        <v>203.93280308911812</v>
      </c>
      <c r="J58">
        <f t="shared" si="16"/>
        <v>8.4972001287132546</v>
      </c>
      <c r="K58">
        <f t="shared" si="17"/>
        <v>257.48578957906022</v>
      </c>
      <c r="L58">
        <f>K58/C58</f>
        <v>10.728574565794176</v>
      </c>
      <c r="M58">
        <f>E58+F58*$U$37</f>
        <v>297.21445421200912</v>
      </c>
      <c r="N58">
        <f>M58/C58</f>
        <v>12.383935592167047</v>
      </c>
      <c r="O58">
        <f>E58+F58*$W$37</f>
        <v>336.64976862155004</v>
      </c>
      <c r="P58">
        <f>O58/C58</f>
        <v>14.027073692564585</v>
      </c>
    </row>
    <row r="60" spans="1:16" x14ac:dyDescent="0.3">
      <c r="A60" t="s">
        <v>42</v>
      </c>
      <c r="B60" t="s">
        <v>43</v>
      </c>
      <c r="C60" t="s">
        <v>44</v>
      </c>
      <c r="D60" t="s">
        <v>45</v>
      </c>
      <c r="E60" t="s">
        <v>46</v>
      </c>
      <c r="F60" t="s">
        <v>47</v>
      </c>
    </row>
    <row r="61" spans="1:16" x14ac:dyDescent="0.3">
      <c r="A61">
        <v>111.64366679153716</v>
      </c>
      <c r="B61">
        <v>2</v>
      </c>
      <c r="C61">
        <v>0.16667000000000001</v>
      </c>
      <c r="D61">
        <v>27.148</v>
      </c>
      <c r="E61">
        <v>0.31669999999999998</v>
      </c>
      <c r="F61">
        <v>0.66700000000000004</v>
      </c>
    </row>
    <row r="62" spans="1:16" x14ac:dyDescent="0.3">
      <c r="A62">
        <v>70.332509561112204</v>
      </c>
      <c r="B62">
        <v>2</v>
      </c>
      <c r="C62">
        <v>0.33333333333333331</v>
      </c>
      <c r="D62">
        <v>27.148</v>
      </c>
      <c r="E62">
        <v>0.31669999999999998</v>
      </c>
      <c r="F62">
        <v>0.66700000000000004</v>
      </c>
    </row>
    <row r="63" spans="1:16" x14ac:dyDescent="0.3">
      <c r="A63">
        <v>53.673750272749047</v>
      </c>
      <c r="B63">
        <v>2</v>
      </c>
      <c r="C63">
        <v>0.5</v>
      </c>
      <c r="D63">
        <v>27.148</v>
      </c>
      <c r="E63">
        <v>0.31669999999999998</v>
      </c>
      <c r="F63">
        <v>0.66700000000000004</v>
      </c>
    </row>
    <row r="64" spans="1:16" x14ac:dyDescent="0.3">
      <c r="A64">
        <v>33.812343897718605</v>
      </c>
      <c r="B64">
        <v>2</v>
      </c>
      <c r="C64">
        <v>1</v>
      </c>
      <c r="D64">
        <v>27.148</v>
      </c>
      <c r="E64">
        <v>0.31669999999999998</v>
      </c>
      <c r="F64">
        <v>0.66700000000000004</v>
      </c>
    </row>
    <row r="65" spans="1:6" x14ac:dyDescent="0.3">
      <c r="A65">
        <v>21.30044191151006</v>
      </c>
      <c r="B65">
        <v>2</v>
      </c>
      <c r="C65">
        <v>2</v>
      </c>
      <c r="D65">
        <v>27.148</v>
      </c>
      <c r="E65">
        <v>0.31669999999999998</v>
      </c>
      <c r="F65">
        <v>0.66700000000000004</v>
      </c>
    </row>
    <row r="66" spans="1:6" x14ac:dyDescent="0.3">
      <c r="A66">
        <v>16.255279485856999</v>
      </c>
      <c r="B66">
        <v>2</v>
      </c>
      <c r="C66">
        <v>3</v>
      </c>
      <c r="D66">
        <v>27.148</v>
      </c>
      <c r="E66">
        <v>0.31669999999999998</v>
      </c>
      <c r="F66">
        <v>0.66700000000000004</v>
      </c>
    </row>
    <row r="67" spans="1:6" x14ac:dyDescent="0.3">
      <c r="A67">
        <v>10.240184398077767</v>
      </c>
      <c r="B67">
        <v>2</v>
      </c>
      <c r="C67">
        <v>6</v>
      </c>
      <c r="D67">
        <v>27.148</v>
      </c>
      <c r="E67">
        <v>0.31669999999999998</v>
      </c>
      <c r="F67">
        <v>0.66700000000000004</v>
      </c>
    </row>
    <row r="68" spans="1:6" x14ac:dyDescent="0.3">
      <c r="A68">
        <v>6.4509119389716219</v>
      </c>
      <c r="B68">
        <v>2</v>
      </c>
      <c r="C68">
        <v>12</v>
      </c>
      <c r="D68">
        <v>27.148</v>
      </c>
      <c r="E68">
        <v>0.31669999999999998</v>
      </c>
      <c r="F68">
        <v>0.66700000000000004</v>
      </c>
    </row>
    <row r="69" spans="1:6" x14ac:dyDescent="0.3">
      <c r="A69">
        <v>4.0638198714642479</v>
      </c>
      <c r="B69">
        <v>2</v>
      </c>
      <c r="C69">
        <v>24</v>
      </c>
      <c r="D69">
        <v>27.148</v>
      </c>
      <c r="E69">
        <v>0.31669999999999998</v>
      </c>
      <c r="F69">
        <v>0.66700000000000004</v>
      </c>
    </row>
    <row r="70" spans="1:6" x14ac:dyDescent="0.3">
      <c r="A70">
        <v>233.44011541762922</v>
      </c>
      <c r="B70">
        <v>10</v>
      </c>
      <c r="C70">
        <v>0.16667000000000001</v>
      </c>
      <c r="D70">
        <v>27.148</v>
      </c>
      <c r="E70">
        <v>0.31669999999999998</v>
      </c>
      <c r="F70">
        <v>0.66700000000000004</v>
      </c>
    </row>
    <row r="71" spans="1:6" x14ac:dyDescent="0.3">
      <c r="A71">
        <v>147.06099881343297</v>
      </c>
      <c r="B71">
        <v>10</v>
      </c>
      <c r="C71">
        <v>0.33333333333333331</v>
      </c>
      <c r="D71">
        <v>27.148</v>
      </c>
      <c r="E71">
        <v>0.31669999999999998</v>
      </c>
      <c r="F71">
        <v>0.66700000000000004</v>
      </c>
    </row>
    <row r="72" spans="1:6" x14ac:dyDescent="0.3">
      <c r="A72">
        <v>112.22854657723687</v>
      </c>
      <c r="B72">
        <v>10</v>
      </c>
      <c r="C72">
        <v>0.5</v>
      </c>
      <c r="D72">
        <v>27.148</v>
      </c>
      <c r="E72">
        <v>0.31669999999999998</v>
      </c>
      <c r="F72">
        <v>0.66700000000000004</v>
      </c>
    </row>
    <row r="73" spans="1:6" x14ac:dyDescent="0.3">
      <c r="A73">
        <v>70.699554115883984</v>
      </c>
      <c r="B73">
        <v>10</v>
      </c>
      <c r="C73">
        <v>1</v>
      </c>
      <c r="D73">
        <v>27.148</v>
      </c>
      <c r="E73">
        <v>0.31669999999999998</v>
      </c>
      <c r="F73">
        <v>0.66700000000000004</v>
      </c>
    </row>
    <row r="74" spans="1:6" x14ac:dyDescent="0.3">
      <c r="A74">
        <v>44.537928224391976</v>
      </c>
      <c r="B74">
        <v>10</v>
      </c>
      <c r="C74">
        <v>2</v>
      </c>
      <c r="D74">
        <v>27.148</v>
      </c>
      <c r="E74">
        <v>0.31669999999999998</v>
      </c>
      <c r="F74">
        <v>0.66700000000000004</v>
      </c>
    </row>
    <row r="75" spans="1:6" x14ac:dyDescent="0.3">
      <c r="A75">
        <v>33.988800514853033</v>
      </c>
      <c r="B75">
        <v>10</v>
      </c>
      <c r="C75">
        <v>3</v>
      </c>
      <c r="D75">
        <v>27.148</v>
      </c>
      <c r="E75">
        <v>0.31669999999999998</v>
      </c>
      <c r="F75">
        <v>0.66700000000000004</v>
      </c>
    </row>
    <row r="76" spans="1:6" x14ac:dyDescent="0.3">
      <c r="A76">
        <v>21.41160261467051</v>
      </c>
      <c r="B76">
        <v>10</v>
      </c>
      <c r="C76">
        <v>6</v>
      </c>
      <c r="D76">
        <v>27.148</v>
      </c>
      <c r="E76">
        <v>0.31669999999999998</v>
      </c>
      <c r="F76">
        <v>0.66700000000000004</v>
      </c>
    </row>
    <row r="77" spans="1:6" x14ac:dyDescent="0.3">
      <c r="A77">
        <v>13.488464423103736</v>
      </c>
      <c r="B77">
        <v>10</v>
      </c>
      <c r="C77">
        <v>12</v>
      </c>
      <c r="D77">
        <v>27.148</v>
      </c>
      <c r="E77">
        <v>0.31669999999999998</v>
      </c>
      <c r="F77">
        <v>0.66700000000000004</v>
      </c>
    </row>
    <row r="78" spans="1:6" x14ac:dyDescent="0.3">
      <c r="A78">
        <v>8.4972001287132546</v>
      </c>
      <c r="B78">
        <v>10</v>
      </c>
      <c r="C78">
        <v>24</v>
      </c>
      <c r="D78">
        <v>27.148</v>
      </c>
      <c r="E78">
        <v>0.31669999999999998</v>
      </c>
      <c r="F78">
        <v>0.66700000000000004</v>
      </c>
    </row>
    <row r="79" spans="1:6" x14ac:dyDescent="0.3">
      <c r="A79">
        <v>294.74175575112537</v>
      </c>
      <c r="B79">
        <v>25</v>
      </c>
      <c r="C79">
        <v>0.16667000000000001</v>
      </c>
      <c r="D79">
        <v>27.148</v>
      </c>
      <c r="E79">
        <v>0.31669999999999998</v>
      </c>
      <c r="F79">
        <v>0.66700000000000004</v>
      </c>
    </row>
    <row r="80" spans="1:6" x14ac:dyDescent="0.3">
      <c r="A80">
        <v>185.67938469033169</v>
      </c>
      <c r="B80">
        <v>25</v>
      </c>
      <c r="C80">
        <v>0.33333333333333331</v>
      </c>
      <c r="D80">
        <v>27.148</v>
      </c>
      <c r="E80">
        <v>0.31669999999999998</v>
      </c>
      <c r="F80">
        <v>0.66700000000000004</v>
      </c>
    </row>
    <row r="81" spans="1:6" x14ac:dyDescent="0.3">
      <c r="A81">
        <v>141.69989080237445</v>
      </c>
      <c r="B81">
        <v>25</v>
      </c>
      <c r="C81">
        <v>0.5</v>
      </c>
      <c r="D81">
        <v>27.148</v>
      </c>
      <c r="E81">
        <v>0.31669999999999998</v>
      </c>
      <c r="F81">
        <v>0.66700000000000004</v>
      </c>
    </row>
    <row r="82" spans="1:6" x14ac:dyDescent="0.3">
      <c r="A82">
        <v>89.265337594858238</v>
      </c>
      <c r="B82">
        <v>25</v>
      </c>
      <c r="C82">
        <v>1</v>
      </c>
      <c r="D82">
        <v>27.148</v>
      </c>
      <c r="E82">
        <v>0.31669999999999998</v>
      </c>
      <c r="F82">
        <v>0.66700000000000004</v>
      </c>
    </row>
    <row r="83" spans="1:6" x14ac:dyDescent="0.3">
      <c r="A83">
        <v>56.233638930867059</v>
      </c>
      <c r="B83">
        <v>25</v>
      </c>
      <c r="C83">
        <v>2</v>
      </c>
      <c r="D83">
        <v>27.148</v>
      </c>
      <c r="E83">
        <v>0.31669999999999998</v>
      </c>
      <c r="F83">
        <v>0.66700000000000004</v>
      </c>
    </row>
    <row r="84" spans="1:6" x14ac:dyDescent="0.3">
      <c r="A84">
        <v>42.914298263176704</v>
      </c>
      <c r="B84">
        <v>25</v>
      </c>
      <c r="C84">
        <v>3</v>
      </c>
      <c r="D84">
        <v>27.148</v>
      </c>
      <c r="E84">
        <v>0.31669999999999998</v>
      </c>
      <c r="F84">
        <v>0.66700000000000004</v>
      </c>
    </row>
    <row r="85" spans="1:6" x14ac:dyDescent="0.3">
      <c r="A85">
        <v>27.034313861621659</v>
      </c>
      <c r="B85">
        <v>25</v>
      </c>
      <c r="C85">
        <v>6</v>
      </c>
      <c r="D85">
        <v>27.148</v>
      </c>
      <c r="E85">
        <v>0.31669999999999998</v>
      </c>
      <c r="F85">
        <v>0.66700000000000004</v>
      </c>
    </row>
    <row r="86" spans="1:6" x14ac:dyDescent="0.3">
      <c r="A86">
        <v>17.03055055186093</v>
      </c>
      <c r="B86">
        <v>25</v>
      </c>
      <c r="C86">
        <v>12</v>
      </c>
      <c r="D86">
        <v>27.148</v>
      </c>
      <c r="E86">
        <v>0.31669999999999998</v>
      </c>
      <c r="F86">
        <v>0.66700000000000004</v>
      </c>
    </row>
    <row r="87" spans="1:6" x14ac:dyDescent="0.3">
      <c r="A87">
        <v>10.728574565794176</v>
      </c>
      <c r="B87">
        <v>25</v>
      </c>
      <c r="C87">
        <v>24</v>
      </c>
      <c r="D87">
        <v>27.148</v>
      </c>
      <c r="E87">
        <v>0.31669999999999998</v>
      </c>
      <c r="F87">
        <v>0.66700000000000004</v>
      </c>
    </row>
    <row r="88" spans="1:6" x14ac:dyDescent="0.3">
      <c r="A88">
        <v>340.2188144529128</v>
      </c>
      <c r="B88">
        <v>50</v>
      </c>
      <c r="C88">
        <v>0.16667000000000001</v>
      </c>
      <c r="D88">
        <v>27.148</v>
      </c>
      <c r="E88">
        <v>0.31669999999999998</v>
      </c>
      <c r="F88">
        <v>0.66700000000000004</v>
      </c>
    </row>
    <row r="89" spans="1:6" x14ac:dyDescent="0.3">
      <c r="A89">
        <v>214.32870943821055</v>
      </c>
      <c r="B89">
        <v>50</v>
      </c>
      <c r="C89">
        <v>0.33333333333333331</v>
      </c>
      <c r="D89">
        <v>27.148</v>
      </c>
      <c r="E89">
        <v>0.31669999999999998</v>
      </c>
      <c r="F89">
        <v>0.66700000000000004</v>
      </c>
    </row>
    <row r="90" spans="1:6" x14ac:dyDescent="0.3">
      <c r="A90">
        <v>163.56341752132948</v>
      </c>
      <c r="B90">
        <v>50</v>
      </c>
      <c r="C90">
        <v>0.5</v>
      </c>
      <c r="D90">
        <v>27.148</v>
      </c>
      <c r="E90">
        <v>0.31669999999999998</v>
      </c>
      <c r="F90">
        <v>0.66700000000000004</v>
      </c>
    </row>
    <row r="91" spans="1:6" x14ac:dyDescent="0.3">
      <c r="A91">
        <v>103.03849636393346</v>
      </c>
      <c r="B91">
        <v>50</v>
      </c>
      <c r="C91">
        <v>1</v>
      </c>
      <c r="D91">
        <v>27.148</v>
      </c>
      <c r="E91">
        <v>0.31669999999999998</v>
      </c>
      <c r="F91">
        <v>0.66700000000000004</v>
      </c>
    </row>
    <row r="92" spans="1:6" x14ac:dyDescent="0.3">
      <c r="A92">
        <v>64.910185259218082</v>
      </c>
      <c r="B92">
        <v>50</v>
      </c>
      <c r="C92">
        <v>2</v>
      </c>
      <c r="D92">
        <v>27.148</v>
      </c>
      <c r="E92">
        <v>0.31669999999999998</v>
      </c>
      <c r="F92">
        <v>0.66700000000000004</v>
      </c>
    </row>
    <row r="93" spans="1:6" x14ac:dyDescent="0.3">
      <c r="A93">
        <v>49.535742368668195</v>
      </c>
      <c r="B93">
        <v>50</v>
      </c>
      <c r="C93">
        <v>3</v>
      </c>
      <c r="D93">
        <v>27.148</v>
      </c>
      <c r="E93">
        <v>0.31669999999999998</v>
      </c>
      <c r="F93">
        <v>0.66700000000000004</v>
      </c>
    </row>
    <row r="94" spans="1:6" x14ac:dyDescent="0.3">
      <c r="A94">
        <v>31.205562266227187</v>
      </c>
      <c r="B94">
        <v>50</v>
      </c>
      <c r="C94">
        <v>6</v>
      </c>
      <c r="D94">
        <v>27.148</v>
      </c>
      <c r="E94">
        <v>0.31669999999999998</v>
      </c>
      <c r="F94">
        <v>0.66700000000000004</v>
      </c>
    </row>
    <row r="95" spans="1:6" x14ac:dyDescent="0.3">
      <c r="A95">
        <v>19.658272386512383</v>
      </c>
      <c r="B95">
        <v>50</v>
      </c>
      <c r="C95">
        <v>12</v>
      </c>
      <c r="D95">
        <v>27.148</v>
      </c>
      <c r="E95">
        <v>0.31669999999999998</v>
      </c>
      <c r="F95">
        <v>0.66700000000000004</v>
      </c>
    </row>
    <row r="96" spans="1:6" x14ac:dyDescent="0.3">
      <c r="A96">
        <v>12.383935592167047</v>
      </c>
      <c r="B96">
        <v>50</v>
      </c>
      <c r="C96">
        <v>24</v>
      </c>
      <c r="D96">
        <v>27.148</v>
      </c>
      <c r="E96">
        <v>0.31669999999999998</v>
      </c>
      <c r="F96">
        <v>0.66700000000000004</v>
      </c>
    </row>
    <row r="97" spans="1:6" x14ac:dyDescent="0.3">
      <c r="A97">
        <v>385.36007769181816</v>
      </c>
      <c r="B97">
        <v>100</v>
      </c>
      <c r="C97">
        <v>0.16667000000000001</v>
      </c>
      <c r="D97">
        <v>27.148</v>
      </c>
      <c r="E97">
        <v>0.31669999999999998</v>
      </c>
      <c r="F97">
        <v>0.66700000000000004</v>
      </c>
    </row>
    <row r="98" spans="1:6" x14ac:dyDescent="0.3">
      <c r="A98">
        <v>242.76649206925953</v>
      </c>
      <c r="B98">
        <v>100</v>
      </c>
      <c r="C98">
        <v>0.33333333333333331</v>
      </c>
      <c r="D98">
        <v>27.148</v>
      </c>
      <c r="E98">
        <v>0.31669999999999998</v>
      </c>
      <c r="F98">
        <v>0.66700000000000004</v>
      </c>
    </row>
    <row r="99" spans="1:6" x14ac:dyDescent="0.3">
      <c r="A99">
        <v>185.26550739092781</v>
      </c>
      <c r="B99">
        <v>100</v>
      </c>
      <c r="C99">
        <v>0.5</v>
      </c>
      <c r="D99">
        <v>27.148</v>
      </c>
      <c r="E99">
        <v>0.31669999999999998</v>
      </c>
      <c r="F99">
        <v>0.66700000000000004</v>
      </c>
    </row>
    <row r="100" spans="1:6" x14ac:dyDescent="0.3">
      <c r="A100">
        <v>116.70995629064207</v>
      </c>
      <c r="B100">
        <v>100</v>
      </c>
      <c r="C100">
        <v>1</v>
      </c>
      <c r="D100">
        <v>27.148</v>
      </c>
      <c r="E100">
        <v>0.31669999999999998</v>
      </c>
      <c r="F100">
        <v>0.66700000000000004</v>
      </c>
    </row>
    <row r="101" spans="1:6" x14ac:dyDescent="0.3">
      <c r="A101">
        <v>73.522665331445282</v>
      </c>
      <c r="B101">
        <v>100</v>
      </c>
      <c r="C101">
        <v>2</v>
      </c>
      <c r="D101">
        <v>27.148</v>
      </c>
      <c r="E101">
        <v>0.31669999999999998</v>
      </c>
      <c r="F101">
        <v>0.66700000000000004</v>
      </c>
    </row>
    <row r="102" spans="1:6" x14ac:dyDescent="0.3">
      <c r="A102">
        <v>56.108294770258347</v>
      </c>
      <c r="B102">
        <v>100</v>
      </c>
      <c r="C102">
        <v>3</v>
      </c>
      <c r="D102">
        <v>27.148</v>
      </c>
      <c r="E102">
        <v>0.31669999999999998</v>
      </c>
      <c r="F102">
        <v>0.66700000000000004</v>
      </c>
    </row>
    <row r="103" spans="1:6" x14ac:dyDescent="0.3">
      <c r="A103">
        <v>35.346010827377448</v>
      </c>
      <c r="B103">
        <v>100</v>
      </c>
      <c r="C103">
        <v>6</v>
      </c>
      <c r="D103">
        <v>27.148</v>
      </c>
      <c r="E103">
        <v>0.31669999999999998</v>
      </c>
      <c r="F103">
        <v>0.66700000000000004</v>
      </c>
    </row>
    <row r="104" spans="1:6" x14ac:dyDescent="0.3">
      <c r="A104">
        <v>22.266591535612463</v>
      </c>
      <c r="B104">
        <v>100</v>
      </c>
      <c r="C104">
        <v>12</v>
      </c>
      <c r="D104">
        <v>27.148</v>
      </c>
      <c r="E104">
        <v>0.31669999999999998</v>
      </c>
      <c r="F104">
        <v>0.66700000000000004</v>
      </c>
    </row>
    <row r="105" spans="1:6" x14ac:dyDescent="0.3">
      <c r="A105">
        <v>14.027073692564585</v>
      </c>
      <c r="B105">
        <v>100</v>
      </c>
      <c r="C105">
        <v>24</v>
      </c>
      <c r="D105">
        <v>27.148</v>
      </c>
      <c r="E105">
        <v>0.31669999999999998</v>
      </c>
      <c r="F105">
        <v>0.66700000000000004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5"/>
  <sheetViews>
    <sheetView topLeftCell="A81" workbookViewId="0">
      <selection activeCell="A61" sqref="A61:F106"/>
    </sheetView>
  </sheetViews>
  <sheetFormatPr defaultRowHeight="14.4" x14ac:dyDescent="0.3"/>
  <cols>
    <col min="3" max="3" width="20.77734375" bestFit="1" customWidth="1"/>
    <col min="7" max="7" width="13.6640625" customWidth="1"/>
    <col min="17" max="17" width="14.77734375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70.510000000000005</v>
      </c>
      <c r="G3">
        <f>C3*(10/1440)^(1/3)</f>
        <v>13.452300207072573</v>
      </c>
      <c r="H3">
        <f>C3*(20/1440)^(1/3)</f>
        <v>16.948836200395895</v>
      </c>
      <c r="I3">
        <f>C3*(30/1440)^(1/3)</f>
        <v>19.401574193296678</v>
      </c>
      <c r="J3">
        <f>C3*(60/1440)^(1/3)</f>
        <v>24.44445172723163</v>
      </c>
      <c r="K3">
        <f>C3*(120/1440)^(1/3)</f>
        <v>30.798079284278217</v>
      </c>
      <c r="L3">
        <f>C3*(180/1440)^(1/3)</f>
        <v>35.25500000000001</v>
      </c>
      <c r="M3">
        <f>C3*(360/1440)^(1/3)</f>
        <v>44.41851661404376</v>
      </c>
      <c r="N3">
        <f>C3*(720/1440)^(1/3)</f>
        <v>55.963824087138882</v>
      </c>
      <c r="O3">
        <f>C3*(1440/1440)^(1/3)</f>
        <v>70.510000000000005</v>
      </c>
    </row>
    <row r="4" spans="1:15" x14ac:dyDescent="0.3">
      <c r="A4">
        <v>2</v>
      </c>
      <c r="B4">
        <v>1981</v>
      </c>
      <c r="C4">
        <v>76.84</v>
      </c>
      <c r="G4">
        <f t="shared" ref="G4:G44" si="0">C4*(10/1440)^(1/3)</f>
        <v>14.659973732966337</v>
      </c>
      <c r="H4">
        <f t="shared" ref="H4:H44" si="1">C4*(20/1440)^(1/3)</f>
        <v>18.470409497070214</v>
      </c>
      <c r="I4">
        <f t="shared" ref="I4:I44" si="2">C4*(30/1440)^(1/3)</f>
        <v>21.143340817088593</v>
      </c>
      <c r="J4">
        <f t="shared" ref="J4:J44" si="3">C4*(60/1440)^(1/3)</f>
        <v>26.638940160551389</v>
      </c>
      <c r="K4">
        <f t="shared" ref="K4:K44" si="4">C4*(120/1440)^(1/3)</f>
        <v>33.562961455168605</v>
      </c>
      <c r="L4">
        <f t="shared" ref="L4:L44" si="5">C4*(180/1440)^(1/3)</f>
        <v>38.420000000000009</v>
      </c>
      <c r="M4">
        <f t="shared" ref="M4:M44" si="6">C4*(360/1440)^(1/3)</f>
        <v>48.406166736961033</v>
      </c>
      <c r="N4">
        <f t="shared" ref="N4:N44" si="7">C4*(720/1440)^(1/3)</f>
        <v>60.987948416618231</v>
      </c>
      <c r="O4">
        <f t="shared" ref="O4:O44" si="8">C4*(1440/1440)^(1/3)</f>
        <v>76.84</v>
      </c>
    </row>
    <row r="5" spans="1:15" x14ac:dyDescent="0.3">
      <c r="A5">
        <v>3</v>
      </c>
      <c r="B5">
        <v>1982</v>
      </c>
      <c r="C5">
        <v>99.46</v>
      </c>
      <c r="G5">
        <f t="shared" si="0"/>
        <v>18.975546427392398</v>
      </c>
      <c r="H5">
        <f t="shared" si="1"/>
        <v>23.907690377129139</v>
      </c>
      <c r="I5">
        <f t="shared" si="2"/>
        <v>27.367473681254964</v>
      </c>
      <c r="J5">
        <f t="shared" si="3"/>
        <v>34.480856173457063</v>
      </c>
      <c r="K5">
        <f t="shared" si="4"/>
        <v>43.443156511336134</v>
      </c>
      <c r="L5">
        <f t="shared" si="5"/>
        <v>49.730000000000011</v>
      </c>
      <c r="M5">
        <f t="shared" si="6"/>
        <v>62.655873811272038</v>
      </c>
      <c r="N5">
        <f t="shared" si="7"/>
        <v>78.941454314378561</v>
      </c>
      <c r="O5">
        <f t="shared" si="8"/>
        <v>99.46</v>
      </c>
    </row>
    <row r="6" spans="1:15" x14ac:dyDescent="0.3">
      <c r="A6">
        <v>4</v>
      </c>
      <c r="B6">
        <v>1983</v>
      </c>
      <c r="C6">
        <v>68.680000000000007</v>
      </c>
      <c r="G6">
        <f t="shared" si="0"/>
        <v>13.103162363093807</v>
      </c>
      <c r="H6">
        <f t="shared" si="1"/>
        <v>16.508950081452138</v>
      </c>
      <c r="I6">
        <f t="shared" si="2"/>
        <v>18.89803028784025</v>
      </c>
      <c r="J6">
        <f t="shared" si="3"/>
        <v>23.810026161200799</v>
      </c>
      <c r="K6">
        <f t="shared" si="4"/>
        <v>29.998753159044504</v>
      </c>
      <c r="L6">
        <f t="shared" si="5"/>
        <v>34.340000000000011</v>
      </c>
      <c r="M6">
        <f t="shared" si="6"/>
        <v>43.265688853389946</v>
      </c>
      <c r="N6">
        <f t="shared" si="7"/>
        <v>54.51135212458798</v>
      </c>
      <c r="O6">
        <f t="shared" si="8"/>
        <v>68.680000000000007</v>
      </c>
    </row>
    <row r="7" spans="1:15" x14ac:dyDescent="0.3">
      <c r="A7">
        <v>5</v>
      </c>
      <c r="B7">
        <v>1984</v>
      </c>
      <c r="C7">
        <v>116.03</v>
      </c>
      <c r="G7">
        <f t="shared" si="0"/>
        <v>22.136865593910517</v>
      </c>
      <c r="H7">
        <f t="shared" si="1"/>
        <v>27.890702940461434</v>
      </c>
      <c r="I7">
        <f t="shared" si="2"/>
        <v>31.926884890770296</v>
      </c>
      <c r="J7">
        <f t="shared" si="3"/>
        <v>40.225354331452074</v>
      </c>
      <c r="K7">
        <f t="shared" si="4"/>
        <v>50.680770661676377</v>
      </c>
      <c r="L7">
        <f t="shared" si="5"/>
        <v>58.015000000000015</v>
      </c>
      <c r="M7">
        <f t="shared" si="6"/>
        <v>73.094319709651074</v>
      </c>
      <c r="N7">
        <f t="shared" si="7"/>
        <v>92.093072029935101</v>
      </c>
      <c r="O7">
        <f t="shared" si="8"/>
        <v>116.03</v>
      </c>
    </row>
    <row r="8" spans="1:15" x14ac:dyDescent="0.3">
      <c r="A8">
        <v>6</v>
      </c>
      <c r="B8">
        <v>1985</v>
      </c>
      <c r="C8">
        <v>81.150000000000006</v>
      </c>
      <c r="G8">
        <f t="shared" si="0"/>
        <v>15.482260130533815</v>
      </c>
      <c r="H8">
        <f t="shared" si="1"/>
        <v>19.506425438407703</v>
      </c>
      <c r="I8">
        <f t="shared" si="2"/>
        <v>22.329283020649914</v>
      </c>
      <c r="J8">
        <f t="shared" si="3"/>
        <v>28.133133706777009</v>
      </c>
      <c r="K8">
        <f t="shared" si="4"/>
        <v>35.445527356675328</v>
      </c>
      <c r="L8">
        <f t="shared" si="5"/>
        <v>40.57500000000001</v>
      </c>
      <c r="M8">
        <f t="shared" si="6"/>
        <v>51.121296599484481</v>
      </c>
      <c r="N8">
        <f t="shared" si="7"/>
        <v>64.408797683609706</v>
      </c>
      <c r="O8">
        <f t="shared" si="8"/>
        <v>81.150000000000006</v>
      </c>
    </row>
    <row r="9" spans="1:15" x14ac:dyDescent="0.3">
      <c r="A9">
        <v>7</v>
      </c>
      <c r="B9">
        <v>1986</v>
      </c>
      <c r="C9">
        <v>128.97999999999999</v>
      </c>
      <c r="G9">
        <f t="shared" si="0"/>
        <v>24.607540500754787</v>
      </c>
      <c r="H9">
        <f t="shared" si="1"/>
        <v>31.00355826304159</v>
      </c>
      <c r="I9">
        <f t="shared" si="2"/>
        <v>35.490214713535742</v>
      </c>
      <c r="J9">
        <f t="shared" si="3"/>
        <v>44.714868582872434</v>
      </c>
      <c r="K9">
        <f t="shared" si="4"/>
        <v>56.337204170843904</v>
      </c>
      <c r="L9">
        <f t="shared" si="5"/>
        <v>64.490000000000009</v>
      </c>
      <c r="M9">
        <f t="shared" si="6"/>
        <v>81.252308507720372</v>
      </c>
      <c r="N9">
        <f t="shared" si="7"/>
        <v>102.37149384142919</v>
      </c>
      <c r="O9">
        <f t="shared" si="8"/>
        <v>128.97999999999999</v>
      </c>
    </row>
    <row r="10" spans="1:15" x14ac:dyDescent="0.3">
      <c r="A10">
        <v>8</v>
      </c>
      <c r="B10">
        <v>1987</v>
      </c>
      <c r="C10">
        <v>73.010000000000005</v>
      </c>
      <c r="G10">
        <f t="shared" si="0"/>
        <v>13.929264474803128</v>
      </c>
      <c r="H10">
        <f t="shared" si="1"/>
        <v>17.549773521357316</v>
      </c>
      <c r="I10">
        <f t="shared" si="2"/>
        <v>20.08947570348306</v>
      </c>
      <c r="J10">
        <f t="shared" si="3"/>
        <v>25.311153320169925</v>
      </c>
      <c r="K10">
        <f t="shared" si="4"/>
        <v>31.890054865198589</v>
      </c>
      <c r="L10">
        <f t="shared" si="5"/>
        <v>36.50500000000001</v>
      </c>
      <c r="M10">
        <f t="shared" si="6"/>
        <v>45.993417926412349</v>
      </c>
      <c r="N10">
        <f t="shared" si="7"/>
        <v>57.948075402099128</v>
      </c>
      <c r="O10">
        <f t="shared" si="8"/>
        <v>73.010000000000005</v>
      </c>
    </row>
    <row r="11" spans="1:15" x14ac:dyDescent="0.3">
      <c r="A11">
        <v>9</v>
      </c>
      <c r="B11">
        <v>1988</v>
      </c>
      <c r="C11">
        <v>153.22</v>
      </c>
      <c r="G11">
        <f t="shared" si="0"/>
        <v>29.23218604067025</v>
      </c>
      <c r="H11">
        <f t="shared" si="1"/>
        <v>36.830246527083524</v>
      </c>
      <c r="I11">
        <f t="shared" si="2"/>
        <v>42.160107756302892</v>
      </c>
      <c r="J11">
        <f t="shared" si="3"/>
        <v>53.118407228002127</v>
      </c>
      <c r="K11">
        <f t="shared" si="4"/>
        <v>66.924999403447856</v>
      </c>
      <c r="L11">
        <f t="shared" si="5"/>
        <v>76.610000000000014</v>
      </c>
      <c r="M11">
        <f t="shared" si="6"/>
        <v>96.522551632446238</v>
      </c>
      <c r="N11">
        <f t="shared" si="7"/>
        <v>121.61079459128376</v>
      </c>
      <c r="O11">
        <f t="shared" si="8"/>
        <v>153.22</v>
      </c>
    </row>
    <row r="12" spans="1:15" x14ac:dyDescent="0.3">
      <c r="A12">
        <v>10</v>
      </c>
      <c r="B12">
        <v>1989</v>
      </c>
      <c r="C12">
        <v>68.17</v>
      </c>
      <c r="G12">
        <f t="shared" si="0"/>
        <v>13.005861652476773</v>
      </c>
      <c r="H12">
        <f t="shared" si="1"/>
        <v>16.386358867976007</v>
      </c>
      <c r="I12">
        <f t="shared" si="2"/>
        <v>18.757698379762225</v>
      </c>
      <c r="J12">
        <f t="shared" si="3"/>
        <v>23.633219036241385</v>
      </c>
      <c r="K12">
        <f t="shared" si="4"/>
        <v>29.775990140536745</v>
      </c>
      <c r="L12">
        <f t="shared" si="5"/>
        <v>34.085000000000008</v>
      </c>
      <c r="M12">
        <f t="shared" si="6"/>
        <v>42.944408985666755</v>
      </c>
      <c r="N12">
        <f t="shared" si="7"/>
        <v>54.106564856336085</v>
      </c>
      <c r="O12">
        <f t="shared" si="8"/>
        <v>68.17</v>
      </c>
    </row>
    <row r="13" spans="1:15" x14ac:dyDescent="0.3">
      <c r="A13">
        <v>11</v>
      </c>
      <c r="B13">
        <v>1990</v>
      </c>
      <c r="C13">
        <v>73</v>
      </c>
      <c r="G13">
        <f t="shared" si="0"/>
        <v>13.927356617732205</v>
      </c>
      <c r="H13">
        <f t="shared" si="1"/>
        <v>17.54736977207347</v>
      </c>
      <c r="I13">
        <f t="shared" si="2"/>
        <v>20.086724097442314</v>
      </c>
      <c r="J13">
        <f t="shared" si="3"/>
        <v>25.307686513798171</v>
      </c>
      <c r="K13">
        <f t="shared" si="4"/>
        <v>31.885686962874907</v>
      </c>
      <c r="L13">
        <f t="shared" si="5"/>
        <v>36.500000000000007</v>
      </c>
      <c r="M13">
        <f t="shared" si="6"/>
        <v>45.987118321162875</v>
      </c>
      <c r="N13">
        <f t="shared" si="7"/>
        <v>57.940138396839288</v>
      </c>
      <c r="O13">
        <f t="shared" si="8"/>
        <v>73</v>
      </c>
    </row>
    <row r="14" spans="1:15" x14ac:dyDescent="0.3">
      <c r="A14">
        <v>12</v>
      </c>
      <c r="B14">
        <v>1991</v>
      </c>
      <c r="C14">
        <v>62.79</v>
      </c>
      <c r="G14">
        <f t="shared" si="0"/>
        <v>11.979434548320619</v>
      </c>
      <c r="H14">
        <f t="shared" si="1"/>
        <v>15.09314175326703</v>
      </c>
      <c r="I14">
        <f t="shared" si="2"/>
        <v>17.277334329841135</v>
      </c>
      <c r="J14">
        <f t="shared" si="3"/>
        <v>21.768077208238179</v>
      </c>
      <c r="K14">
        <f t="shared" si="4"/>
        <v>27.426058690396101</v>
      </c>
      <c r="L14">
        <f t="shared" si="5"/>
        <v>31.395000000000007</v>
      </c>
      <c r="M14">
        <f t="shared" si="6"/>
        <v>39.55522136144954</v>
      </c>
      <c r="N14">
        <f t="shared" si="7"/>
        <v>49.836456026541626</v>
      </c>
      <c r="O14">
        <f t="shared" si="8"/>
        <v>62.79</v>
      </c>
    </row>
    <row r="15" spans="1:15" x14ac:dyDescent="0.3">
      <c r="A15">
        <v>13</v>
      </c>
      <c r="B15">
        <v>1992</v>
      </c>
      <c r="C15">
        <v>64.66</v>
      </c>
      <c r="G15">
        <f t="shared" si="0"/>
        <v>12.336203820583073</v>
      </c>
      <c r="H15">
        <f t="shared" si="1"/>
        <v>15.542642869346171</v>
      </c>
      <c r="I15">
        <f t="shared" si="2"/>
        <v>17.791884659460546</v>
      </c>
      <c r="J15">
        <f t="shared" si="3"/>
        <v>22.416369999756022</v>
      </c>
      <c r="K15">
        <f t="shared" si="4"/>
        <v>28.24285642492454</v>
      </c>
      <c r="L15">
        <f t="shared" si="5"/>
        <v>32.330000000000005</v>
      </c>
      <c r="M15">
        <f t="shared" si="6"/>
        <v>40.73324754310125</v>
      </c>
      <c r="N15">
        <f t="shared" si="7"/>
        <v>51.320676010131891</v>
      </c>
      <c r="O15">
        <f t="shared" si="8"/>
        <v>64.66</v>
      </c>
    </row>
    <row r="16" spans="1:15" x14ac:dyDescent="0.3">
      <c r="A16">
        <v>14</v>
      </c>
      <c r="B16">
        <v>1993</v>
      </c>
      <c r="C16">
        <v>60.73</v>
      </c>
      <c r="G16">
        <f t="shared" si="0"/>
        <v>11.58641599171064</v>
      </c>
      <c r="H16">
        <f t="shared" si="1"/>
        <v>14.597969400794819</v>
      </c>
      <c r="I16">
        <f t="shared" si="2"/>
        <v>16.710503485447557</v>
      </c>
      <c r="J16">
        <f t="shared" si="3"/>
        <v>21.053915095657025</v>
      </c>
      <c r="K16">
        <f t="shared" si="4"/>
        <v>26.526270811717712</v>
      </c>
      <c r="L16">
        <f t="shared" si="5"/>
        <v>30.365000000000006</v>
      </c>
      <c r="M16">
        <f t="shared" si="6"/>
        <v>38.257502680057826</v>
      </c>
      <c r="N16">
        <f t="shared" si="7"/>
        <v>48.201432943014375</v>
      </c>
      <c r="O16">
        <f t="shared" si="8"/>
        <v>60.73</v>
      </c>
    </row>
    <row r="17" spans="1:15" x14ac:dyDescent="0.3">
      <c r="A17">
        <v>15</v>
      </c>
      <c r="B17">
        <v>1994</v>
      </c>
      <c r="C17">
        <v>43.07</v>
      </c>
      <c r="G17">
        <f t="shared" si="0"/>
        <v>8.2171404044620004</v>
      </c>
      <c r="H17">
        <f t="shared" si="1"/>
        <v>10.352948165523348</v>
      </c>
      <c r="I17">
        <f t="shared" si="2"/>
        <v>11.851167217490964</v>
      </c>
      <c r="J17">
        <f t="shared" si="3"/>
        <v>14.93153504314092</v>
      </c>
      <c r="K17">
        <f t="shared" si="4"/>
        <v>18.812555308096194</v>
      </c>
      <c r="L17">
        <f t="shared" si="5"/>
        <v>21.535000000000004</v>
      </c>
      <c r="M17">
        <f t="shared" si="6"/>
        <v>27.132399809486095</v>
      </c>
      <c r="N17">
        <f t="shared" si="7"/>
        <v>34.184681654135176</v>
      </c>
      <c r="O17">
        <f t="shared" si="8"/>
        <v>43.07</v>
      </c>
    </row>
    <row r="18" spans="1:15" x14ac:dyDescent="0.3">
      <c r="A18">
        <v>16</v>
      </c>
      <c r="B18">
        <v>1995</v>
      </c>
      <c r="C18">
        <v>106.08</v>
      </c>
      <c r="G18">
        <f t="shared" si="0"/>
        <v>20.238547808342908</v>
      </c>
      <c r="H18">
        <f t="shared" si="1"/>
        <v>25.498972403034983</v>
      </c>
      <c r="I18">
        <f t="shared" si="2"/>
        <v>29.1890368802285</v>
      </c>
      <c r="J18">
        <f t="shared" si="3"/>
        <v>36.775881991557668</v>
      </c>
      <c r="K18">
        <f t="shared" si="4"/>
        <v>46.334707849613288</v>
      </c>
      <c r="L18">
        <f t="shared" si="5"/>
        <v>53.040000000000013</v>
      </c>
      <c r="M18">
        <f t="shared" si="6"/>
        <v>66.826212486424069</v>
      </c>
      <c r="N18">
        <f t="shared" si="7"/>
        <v>84.19575179639331</v>
      </c>
      <c r="O18">
        <f t="shared" si="8"/>
        <v>106.08</v>
      </c>
    </row>
    <row r="19" spans="1:15" x14ac:dyDescent="0.3">
      <c r="A19">
        <v>17</v>
      </c>
      <c r="B19">
        <v>1996</v>
      </c>
      <c r="C19">
        <v>69.27</v>
      </c>
      <c r="G19">
        <f t="shared" si="0"/>
        <v>13.215725930278216</v>
      </c>
      <c r="H19">
        <f t="shared" si="1"/>
        <v>16.650771289199032</v>
      </c>
      <c r="I19">
        <f t="shared" si="2"/>
        <v>19.060375044244232</v>
      </c>
      <c r="J19">
        <f t="shared" si="3"/>
        <v>24.014567737134232</v>
      </c>
      <c r="K19">
        <f t="shared" si="4"/>
        <v>30.256459396141707</v>
      </c>
      <c r="L19">
        <f t="shared" si="5"/>
        <v>34.635000000000005</v>
      </c>
      <c r="M19">
        <f t="shared" si="6"/>
        <v>43.637365563108929</v>
      </c>
      <c r="N19">
        <f t="shared" si="7"/>
        <v>54.979635434918592</v>
      </c>
      <c r="O19">
        <f t="shared" si="8"/>
        <v>69.27</v>
      </c>
    </row>
    <row r="20" spans="1:15" x14ac:dyDescent="0.3">
      <c r="A20">
        <v>18</v>
      </c>
      <c r="B20">
        <v>1997</v>
      </c>
      <c r="C20">
        <v>119.09</v>
      </c>
      <c r="G20">
        <f t="shared" si="0"/>
        <v>22.720669857612716</v>
      </c>
      <c r="H20">
        <f t="shared" si="1"/>
        <v>28.626250221318216</v>
      </c>
      <c r="I20">
        <f t="shared" si="2"/>
        <v>32.768876339238425</v>
      </c>
      <c r="J20">
        <f t="shared" si="3"/>
        <v>41.286197081208549</v>
      </c>
      <c r="K20">
        <f t="shared" si="4"/>
        <v>52.017348772722912</v>
      </c>
      <c r="L20">
        <f t="shared" si="5"/>
        <v>59.545000000000016</v>
      </c>
      <c r="M20">
        <f t="shared" si="6"/>
        <v>75.021998915990224</v>
      </c>
      <c r="N20">
        <f t="shared" si="7"/>
        <v>94.521795639446452</v>
      </c>
      <c r="O20">
        <f t="shared" si="8"/>
        <v>119.09</v>
      </c>
    </row>
    <row r="21" spans="1:15" x14ac:dyDescent="0.3">
      <c r="A21">
        <v>19</v>
      </c>
      <c r="B21">
        <v>1998</v>
      </c>
      <c r="C21">
        <v>188.68</v>
      </c>
      <c r="G21">
        <f t="shared" si="0"/>
        <v>35.997447214160445</v>
      </c>
      <c r="H21">
        <f t="shared" si="1"/>
        <v>45.353941487600309</v>
      </c>
      <c r="I21">
        <f t="shared" si="2"/>
        <v>51.917302776786514</v>
      </c>
      <c r="J21">
        <f t="shared" si="3"/>
        <v>65.411702622238892</v>
      </c>
      <c r="K21">
        <f t="shared" si="4"/>
        <v>82.413581043222436</v>
      </c>
      <c r="L21">
        <f t="shared" si="5"/>
        <v>94.340000000000018</v>
      </c>
      <c r="M21">
        <f t="shared" si="6"/>
        <v>118.86095184708235</v>
      </c>
      <c r="N21">
        <f t="shared" si="7"/>
        <v>149.75541524267996</v>
      </c>
      <c r="O21">
        <f t="shared" si="8"/>
        <v>188.68</v>
      </c>
    </row>
    <row r="22" spans="1:15" x14ac:dyDescent="0.3">
      <c r="A22">
        <v>20</v>
      </c>
      <c r="B22">
        <v>1999</v>
      </c>
      <c r="C22">
        <v>220.17</v>
      </c>
      <c r="G22">
        <f t="shared" si="0"/>
        <v>42.005289130494511</v>
      </c>
      <c r="H22">
        <f t="shared" si="1"/>
        <v>52.92334798243035</v>
      </c>
      <c r="I22">
        <f t="shared" si="2"/>
        <v>60.58211019909416</v>
      </c>
      <c r="J22">
        <f t="shared" si="3"/>
        <v>76.328675886889627</v>
      </c>
      <c r="K22">
        <f t="shared" si="4"/>
        <v>96.168105460495454</v>
      </c>
      <c r="L22">
        <f t="shared" si="5"/>
        <v>110.08500000000002</v>
      </c>
      <c r="M22">
        <f t="shared" si="6"/>
        <v>138.69840877767712</v>
      </c>
      <c r="N22">
        <f t="shared" si="7"/>
        <v>174.74904480591925</v>
      </c>
      <c r="O22">
        <f t="shared" si="8"/>
        <v>220.17</v>
      </c>
    </row>
    <row r="23" spans="1:15" x14ac:dyDescent="0.3">
      <c r="A23">
        <v>21</v>
      </c>
      <c r="B23">
        <v>2000</v>
      </c>
      <c r="C23">
        <v>352.82</v>
      </c>
      <c r="G23">
        <f t="shared" si="0"/>
        <v>67.313013176277764</v>
      </c>
      <c r="H23">
        <f t="shared" si="1"/>
        <v>84.809082232643306</v>
      </c>
      <c r="I23">
        <f t="shared" si="2"/>
        <v>97.08216432958352</v>
      </c>
      <c r="J23">
        <f t="shared" si="3"/>
        <v>122.31586240819547</v>
      </c>
      <c r="K23">
        <f t="shared" si="4"/>
        <v>154.10832978413046</v>
      </c>
      <c r="L23">
        <f t="shared" si="5"/>
        <v>176.41000000000003</v>
      </c>
      <c r="M23">
        <f t="shared" si="6"/>
        <v>222.26267241195458</v>
      </c>
      <c r="N23">
        <f t="shared" si="7"/>
        <v>280.03341957771011</v>
      </c>
      <c r="O23">
        <f t="shared" si="8"/>
        <v>352.82</v>
      </c>
    </row>
    <row r="24" spans="1:15" x14ac:dyDescent="0.3">
      <c r="A24">
        <v>22</v>
      </c>
      <c r="B24">
        <v>2001</v>
      </c>
      <c r="C24">
        <v>141.55000000000001</v>
      </c>
      <c r="G24">
        <f t="shared" si="0"/>
        <v>27.005716838904025</v>
      </c>
      <c r="H24">
        <f t="shared" si="1"/>
        <v>34.025071112835619</v>
      </c>
      <c r="I24">
        <f t="shared" si="2"/>
        <v>38.948983506752874</v>
      </c>
      <c r="J24">
        <f t="shared" si="3"/>
        <v>49.07264419216618</v>
      </c>
      <c r="K24">
        <f t="shared" si="4"/>
        <v>61.827657391711554</v>
      </c>
      <c r="L24">
        <f t="shared" si="5"/>
        <v>70.77500000000002</v>
      </c>
      <c r="M24">
        <f t="shared" si="6"/>
        <v>89.17091230630966</v>
      </c>
      <c r="N24">
        <f t="shared" si="7"/>
        <v>112.34830945304934</v>
      </c>
      <c r="O24">
        <f t="shared" si="8"/>
        <v>141.55000000000001</v>
      </c>
    </row>
    <row r="25" spans="1:15" x14ac:dyDescent="0.3">
      <c r="A25">
        <v>23</v>
      </c>
      <c r="B25">
        <v>2002</v>
      </c>
      <c r="C25">
        <v>117.14</v>
      </c>
      <c r="G25">
        <f t="shared" si="0"/>
        <v>22.348637728782883</v>
      </c>
      <c r="H25">
        <f t="shared" si="1"/>
        <v>28.157519110968305</v>
      </c>
      <c r="I25">
        <f t="shared" si="2"/>
        <v>32.23231316129305</v>
      </c>
      <c r="J25">
        <f t="shared" si="3"/>
        <v>40.610169838716679</v>
      </c>
      <c r="K25">
        <f t="shared" si="4"/>
        <v>51.165607819605022</v>
      </c>
      <c r="L25">
        <f t="shared" si="5"/>
        <v>58.570000000000014</v>
      </c>
      <c r="M25">
        <f t="shared" si="6"/>
        <v>73.79357589234273</v>
      </c>
      <c r="N25">
        <f t="shared" si="7"/>
        <v>92.974079613777448</v>
      </c>
      <c r="O25">
        <f t="shared" si="8"/>
        <v>117.14</v>
      </c>
    </row>
    <row r="26" spans="1:15" x14ac:dyDescent="0.3">
      <c r="A26">
        <v>24</v>
      </c>
      <c r="B26">
        <v>2003</v>
      </c>
      <c r="C26">
        <v>99.46</v>
      </c>
      <c r="G26">
        <f t="shared" si="0"/>
        <v>18.975546427392398</v>
      </c>
      <c r="H26">
        <f t="shared" si="1"/>
        <v>23.907690377129139</v>
      </c>
      <c r="I26">
        <f t="shared" si="2"/>
        <v>27.367473681254964</v>
      </c>
      <c r="J26">
        <f t="shared" si="3"/>
        <v>34.480856173457063</v>
      </c>
      <c r="K26">
        <f t="shared" si="4"/>
        <v>43.443156511336134</v>
      </c>
      <c r="L26">
        <f t="shared" si="5"/>
        <v>49.730000000000011</v>
      </c>
      <c r="M26">
        <f t="shared" si="6"/>
        <v>62.655873811272038</v>
      </c>
      <c r="N26">
        <f t="shared" si="7"/>
        <v>78.941454314378561</v>
      </c>
      <c r="O26">
        <f t="shared" si="8"/>
        <v>99.46</v>
      </c>
    </row>
    <row r="27" spans="1:15" x14ac:dyDescent="0.3">
      <c r="A27">
        <v>25</v>
      </c>
      <c r="B27">
        <v>2004</v>
      </c>
      <c r="C27">
        <v>149.34</v>
      </c>
      <c r="G27">
        <f t="shared" si="0"/>
        <v>28.491937497152431</v>
      </c>
      <c r="H27">
        <f t="shared" si="1"/>
        <v>35.897591804951396</v>
      </c>
      <c r="I27">
        <f t="shared" si="2"/>
        <v>41.092484612493628</v>
      </c>
      <c r="J27">
        <f t="shared" si="3"/>
        <v>51.773286355761897</v>
      </c>
      <c r="K27">
        <f t="shared" si="4"/>
        <v>65.230253301859435</v>
      </c>
      <c r="L27">
        <f t="shared" si="5"/>
        <v>74.670000000000016</v>
      </c>
      <c r="M27">
        <f t="shared" si="6"/>
        <v>94.078304795650183</v>
      </c>
      <c r="N27">
        <f t="shared" si="7"/>
        <v>118.53123655046547</v>
      </c>
      <c r="O27">
        <f t="shared" si="8"/>
        <v>149.34</v>
      </c>
    </row>
    <row r="28" spans="1:15" x14ac:dyDescent="0.3">
      <c r="A28">
        <v>26</v>
      </c>
      <c r="B28">
        <v>2005</v>
      </c>
      <c r="C28">
        <v>77.31</v>
      </c>
      <c r="G28">
        <f t="shared" si="0"/>
        <v>14.749643015299682</v>
      </c>
      <c r="H28">
        <f t="shared" si="1"/>
        <v>18.583385713410959</v>
      </c>
      <c r="I28">
        <f t="shared" si="2"/>
        <v>21.272666301003632</v>
      </c>
      <c r="J28">
        <f t="shared" si="3"/>
        <v>26.801880060023787</v>
      </c>
      <c r="K28">
        <f t="shared" si="4"/>
        <v>33.76825286438163</v>
      </c>
      <c r="L28">
        <f t="shared" si="5"/>
        <v>38.655000000000008</v>
      </c>
      <c r="M28">
        <f t="shared" si="6"/>
        <v>48.702248183686322</v>
      </c>
      <c r="N28">
        <f t="shared" si="7"/>
        <v>61.360987663830755</v>
      </c>
      <c r="O28">
        <f t="shared" si="8"/>
        <v>77.31</v>
      </c>
    </row>
    <row r="29" spans="1:15" x14ac:dyDescent="0.3">
      <c r="A29">
        <v>27</v>
      </c>
      <c r="B29">
        <v>2006</v>
      </c>
      <c r="C29">
        <v>254.78</v>
      </c>
      <c r="G29">
        <f t="shared" si="0"/>
        <v>48.608382452956313</v>
      </c>
      <c r="H29">
        <f t="shared" si="1"/>
        <v>61.242724253820256</v>
      </c>
      <c r="I29">
        <f t="shared" si="2"/>
        <v>70.105418706114421</v>
      </c>
      <c r="J29">
        <f t="shared" si="3"/>
        <v>88.327292739527365</v>
      </c>
      <c r="K29">
        <f t="shared" si="4"/>
        <v>111.28541540275711</v>
      </c>
      <c r="L29">
        <f t="shared" si="5"/>
        <v>127.39000000000003</v>
      </c>
      <c r="M29">
        <f t="shared" si="6"/>
        <v>160.50134254610791</v>
      </c>
      <c r="N29">
        <f t="shared" si="7"/>
        <v>202.21902001022895</v>
      </c>
      <c r="O29">
        <f t="shared" si="8"/>
        <v>254.78</v>
      </c>
    </row>
    <row r="30" spans="1:15" x14ac:dyDescent="0.3">
      <c r="A30">
        <v>28</v>
      </c>
      <c r="B30">
        <v>2007</v>
      </c>
      <c r="C30">
        <v>222.65</v>
      </c>
      <c r="G30">
        <f t="shared" si="0"/>
        <v>42.478437684083225</v>
      </c>
      <c r="H30">
        <f t="shared" si="1"/>
        <v>53.519477804824085</v>
      </c>
      <c r="I30">
        <f t="shared" si="2"/>
        <v>61.264508497199053</v>
      </c>
      <c r="J30">
        <f t="shared" si="3"/>
        <v>77.188443867084416</v>
      </c>
      <c r="K30">
        <f t="shared" si="4"/>
        <v>97.251345236768472</v>
      </c>
      <c r="L30">
        <f t="shared" si="5"/>
        <v>111.32500000000003</v>
      </c>
      <c r="M30">
        <f t="shared" si="6"/>
        <v>140.26071087954676</v>
      </c>
      <c r="N30">
        <f t="shared" si="7"/>
        <v>176.71742211035982</v>
      </c>
      <c r="O30">
        <f t="shared" si="8"/>
        <v>222.65</v>
      </c>
    </row>
    <row r="31" spans="1:15" x14ac:dyDescent="0.3">
      <c r="A31">
        <v>29</v>
      </c>
      <c r="B31">
        <v>2008</v>
      </c>
      <c r="C31">
        <v>199.26</v>
      </c>
      <c r="G31">
        <f t="shared" si="0"/>
        <v>38.015959995196148</v>
      </c>
      <c r="H31">
        <f t="shared" si="1"/>
        <v>47.897108229909037</v>
      </c>
      <c r="I31">
        <f t="shared" si="2"/>
        <v>54.828501967895278</v>
      </c>
      <c r="J31">
        <f t="shared" si="3"/>
        <v>69.079583763553742</v>
      </c>
      <c r="K31">
        <f t="shared" si="4"/>
        <v>87.034821701677444</v>
      </c>
      <c r="L31">
        <f t="shared" si="5"/>
        <v>99.630000000000024</v>
      </c>
      <c r="M31">
        <f t="shared" si="6"/>
        <v>125.52593420102622</v>
      </c>
      <c r="N31">
        <f t="shared" si="7"/>
        <v>158.15276680759172</v>
      </c>
      <c r="O31">
        <f t="shared" si="8"/>
        <v>199.26</v>
      </c>
    </row>
    <row r="32" spans="1:15" x14ac:dyDescent="0.3">
      <c r="A32">
        <v>30</v>
      </c>
      <c r="B32">
        <v>2009</v>
      </c>
      <c r="C32">
        <v>92.55</v>
      </c>
      <c r="G32">
        <f t="shared" si="0"/>
        <v>17.657217191385143</v>
      </c>
      <c r="H32">
        <f t="shared" si="1"/>
        <v>22.246699621991777</v>
      </c>
      <c r="I32">
        <f t="shared" si="2"/>
        <v>25.466113907099807</v>
      </c>
      <c r="J32">
        <f t="shared" si="3"/>
        <v>32.085292970575622</v>
      </c>
      <c r="K32">
        <f t="shared" si="4"/>
        <v>40.424936005672222</v>
      </c>
      <c r="L32">
        <f t="shared" si="5"/>
        <v>46.275000000000006</v>
      </c>
      <c r="M32">
        <f t="shared" si="6"/>
        <v>58.302846583885255</v>
      </c>
      <c r="N32">
        <f t="shared" si="7"/>
        <v>73.45698367982844</v>
      </c>
      <c r="O32">
        <f t="shared" si="8"/>
        <v>92.55</v>
      </c>
    </row>
    <row r="33" spans="1:24" x14ac:dyDescent="0.3">
      <c r="A33">
        <v>31</v>
      </c>
      <c r="B33">
        <v>2010</v>
      </c>
      <c r="C33">
        <v>45.4</v>
      </c>
      <c r="G33">
        <f t="shared" si="0"/>
        <v>8.6616711019868777</v>
      </c>
      <c r="H33">
        <f t="shared" si="1"/>
        <v>10.913021748659391</v>
      </c>
      <c r="I33">
        <f t="shared" si="2"/>
        <v>12.492291424984671</v>
      </c>
      <c r="J33">
        <f t="shared" si="3"/>
        <v>15.739300927759409</v>
      </c>
      <c r="K33">
        <f t="shared" si="4"/>
        <v>19.830276549513982</v>
      </c>
      <c r="L33">
        <f t="shared" si="5"/>
        <v>22.700000000000003</v>
      </c>
      <c r="M33">
        <f t="shared" si="6"/>
        <v>28.60020783261362</v>
      </c>
      <c r="N33">
        <f t="shared" si="7"/>
        <v>36.034003879678131</v>
      </c>
      <c r="O33">
        <f t="shared" si="8"/>
        <v>45.4</v>
      </c>
    </row>
    <row r="34" spans="1:24" x14ac:dyDescent="0.3">
      <c r="A34">
        <v>32</v>
      </c>
      <c r="B34">
        <v>2011</v>
      </c>
      <c r="C34">
        <v>51.59</v>
      </c>
      <c r="G34">
        <f t="shared" si="0"/>
        <v>9.8426346288877333</v>
      </c>
      <c r="H34">
        <f t="shared" si="1"/>
        <v>12.400942555359869</v>
      </c>
      <c r="I34">
        <f t="shared" si="2"/>
        <v>14.19553556420615</v>
      </c>
      <c r="J34">
        <f t="shared" si="3"/>
        <v>17.885254071874623</v>
      </c>
      <c r="K34">
        <f t="shared" si="4"/>
        <v>22.534008087872831</v>
      </c>
      <c r="L34">
        <f t="shared" si="5"/>
        <v>25.795000000000009</v>
      </c>
      <c r="M34">
        <f t="shared" si="6"/>
        <v>32.499663482038258</v>
      </c>
      <c r="N34">
        <f t="shared" si="7"/>
        <v>40.947010135519712</v>
      </c>
      <c r="O34">
        <f t="shared" si="8"/>
        <v>51.59</v>
      </c>
      <c r="Q34" s="5" t="s">
        <v>15</v>
      </c>
      <c r="S34" s="6" t="s">
        <v>18</v>
      </c>
      <c r="T34" s="6">
        <v>0.54479999999999995</v>
      </c>
    </row>
    <row r="35" spans="1:24" x14ac:dyDescent="0.3">
      <c r="A35">
        <v>33</v>
      </c>
      <c r="B35">
        <v>2012</v>
      </c>
      <c r="C35">
        <v>57.06</v>
      </c>
      <c r="G35">
        <f t="shared" si="0"/>
        <v>10.886232446682186</v>
      </c>
      <c r="H35">
        <f t="shared" si="1"/>
        <v>13.715793413623455</v>
      </c>
      <c r="I35">
        <f t="shared" si="2"/>
        <v>15.700664068493952</v>
      </c>
      <c r="J35">
        <f t="shared" si="3"/>
        <v>19.781597157223612</v>
      </c>
      <c r="K35">
        <f t="shared" si="4"/>
        <v>24.923250658926605</v>
      </c>
      <c r="L35">
        <f t="shared" si="5"/>
        <v>28.530000000000008</v>
      </c>
      <c r="M35">
        <f t="shared" si="6"/>
        <v>35.945547553500731</v>
      </c>
      <c r="N35">
        <f t="shared" si="7"/>
        <v>45.288552012652737</v>
      </c>
      <c r="O35">
        <f t="shared" si="8"/>
        <v>57.06</v>
      </c>
      <c r="Q35" s="5" t="s">
        <v>16</v>
      </c>
      <c r="S35" s="6" t="s">
        <v>19</v>
      </c>
      <c r="T35" s="6">
        <v>1.1457999999999999</v>
      </c>
    </row>
    <row r="36" spans="1:24" x14ac:dyDescent="0.3">
      <c r="A36">
        <v>34</v>
      </c>
      <c r="B36">
        <v>2013</v>
      </c>
      <c r="C36">
        <v>115.53</v>
      </c>
      <c r="G36">
        <f t="shared" si="0"/>
        <v>22.041472740364405</v>
      </c>
      <c r="H36">
        <f t="shared" si="1"/>
        <v>27.77051547626915</v>
      </c>
      <c r="I36">
        <f t="shared" si="2"/>
        <v>31.789304588733021</v>
      </c>
      <c r="J36">
        <f t="shared" si="3"/>
        <v>40.052014012864419</v>
      </c>
      <c r="K36">
        <f t="shared" si="4"/>
        <v>50.4623755454923</v>
      </c>
      <c r="L36">
        <f t="shared" si="5"/>
        <v>57.765000000000015</v>
      </c>
      <c r="M36">
        <f t="shared" si="6"/>
        <v>72.77933944717735</v>
      </c>
      <c r="N36">
        <f t="shared" si="7"/>
        <v>91.696221766943054</v>
      </c>
      <c r="O36">
        <f t="shared" si="8"/>
        <v>115.53</v>
      </c>
    </row>
    <row r="37" spans="1:24" x14ac:dyDescent="0.3">
      <c r="A37">
        <v>35</v>
      </c>
      <c r="B37">
        <v>2014</v>
      </c>
      <c r="C37">
        <v>68.62</v>
      </c>
      <c r="G37">
        <f t="shared" si="0"/>
        <v>13.091715220668274</v>
      </c>
      <c r="H37">
        <f t="shared" si="1"/>
        <v>16.494527585749065</v>
      </c>
      <c r="I37">
        <f t="shared" si="2"/>
        <v>18.881520651595775</v>
      </c>
      <c r="J37">
        <f t="shared" si="3"/>
        <v>23.789225322970282</v>
      </c>
      <c r="K37">
        <f t="shared" si="4"/>
        <v>29.972545745102416</v>
      </c>
      <c r="L37">
        <f t="shared" si="5"/>
        <v>34.310000000000009</v>
      </c>
      <c r="M37">
        <f t="shared" si="6"/>
        <v>43.227891221893103</v>
      </c>
      <c r="N37">
        <f t="shared" si="7"/>
        <v>54.463730093028929</v>
      </c>
      <c r="O37">
        <f t="shared" si="8"/>
        <v>68.62</v>
      </c>
      <c r="Q37" t="s">
        <v>1</v>
      </c>
      <c r="R37">
        <v>2</v>
      </c>
      <c r="S37">
        <v>10</v>
      </c>
      <c r="T37">
        <v>25</v>
      </c>
      <c r="U37">
        <v>50</v>
      </c>
      <c r="V37">
        <v>75</v>
      </c>
      <c r="W37">
        <v>100</v>
      </c>
      <c r="X37">
        <v>200</v>
      </c>
    </row>
    <row r="38" spans="1:24" x14ac:dyDescent="0.3">
      <c r="A38">
        <v>36</v>
      </c>
      <c r="B38">
        <v>2015</v>
      </c>
      <c r="C38">
        <v>89.04</v>
      </c>
      <c r="G38">
        <f t="shared" si="0"/>
        <v>16.987559359491446</v>
      </c>
      <c r="H38">
        <f t="shared" si="1"/>
        <v>21.402983623361944</v>
      </c>
      <c r="I38">
        <f t="shared" si="2"/>
        <v>24.500300186798132</v>
      </c>
      <c r="J38">
        <f t="shared" si="3"/>
        <v>30.868443934090262</v>
      </c>
      <c r="K38">
        <f t="shared" si="4"/>
        <v>38.891802290060028</v>
      </c>
      <c r="L38">
        <f t="shared" si="5"/>
        <v>44.52000000000001</v>
      </c>
      <c r="M38">
        <f t="shared" si="6"/>
        <v>56.091685141319758</v>
      </c>
      <c r="N38">
        <f t="shared" si="7"/>
        <v>70.671094833624252</v>
      </c>
      <c r="O38">
        <f t="shared" si="8"/>
        <v>89.04</v>
      </c>
      <c r="Q38" s="7" t="s">
        <v>17</v>
      </c>
      <c r="R38">
        <f>(R40-T34)/T35</f>
        <v>-0.15560052314394829</v>
      </c>
      <c r="S38">
        <f>(S40-T34)/T35</f>
        <v>1.4885384249541282</v>
      </c>
      <c r="T38">
        <f>(T40-T34)/T35</f>
        <v>2.3160536406400594</v>
      </c>
      <c r="U38">
        <f>(U40-T34)/T35</f>
        <v>2.929951700066181</v>
      </c>
      <c r="V38">
        <f>(V40-T34)/T35</f>
        <v>3.2867726573169405</v>
      </c>
      <c r="W38">
        <f>(W40-T34)/T35</f>
        <v>3.5393168325855915</v>
      </c>
      <c r="X38">
        <f>(X40-T34)/T35</f>
        <v>4.1464584940958638</v>
      </c>
    </row>
    <row r="39" spans="1:24" x14ac:dyDescent="0.3">
      <c r="A39">
        <v>37</v>
      </c>
      <c r="B39">
        <v>2016</v>
      </c>
      <c r="C39">
        <v>43.85</v>
      </c>
      <c r="G39">
        <f t="shared" si="0"/>
        <v>8.3659532559939347</v>
      </c>
      <c r="H39">
        <f t="shared" si="1"/>
        <v>10.54044060966331</v>
      </c>
      <c r="I39">
        <f t="shared" si="2"/>
        <v>12.065792488669116</v>
      </c>
      <c r="J39">
        <f t="shared" si="3"/>
        <v>15.201945940137668</v>
      </c>
      <c r="K39">
        <f t="shared" si="4"/>
        <v>19.153251689343353</v>
      </c>
      <c r="L39">
        <f t="shared" si="5"/>
        <v>21.925000000000004</v>
      </c>
      <c r="M39">
        <f t="shared" si="6"/>
        <v>27.623769018945097</v>
      </c>
      <c r="N39">
        <f t="shared" si="7"/>
        <v>34.803768064402774</v>
      </c>
      <c r="O39">
        <f t="shared" si="8"/>
        <v>43.85</v>
      </c>
      <c r="Q39" s="3" t="s">
        <v>20</v>
      </c>
      <c r="R39">
        <f>LN(LN(2/(2-1)))</f>
        <v>-0.36651292058166435</v>
      </c>
      <c r="S39">
        <f>LN(LN(10/(10-1)))</f>
        <v>-2.2503673273124449</v>
      </c>
      <c r="T39">
        <f>LN(LN(25/(25-1)))</f>
        <v>-3.198534261445384</v>
      </c>
      <c r="U39">
        <f>LN(LN(50/(50-1)))</f>
        <v>-3.9019386579358333</v>
      </c>
      <c r="V39">
        <f>LN(LN(75/(75-1)))</f>
        <v>-4.3107841107537466</v>
      </c>
      <c r="W39">
        <f>LN(LN(100/(100-1)))</f>
        <v>-4.6001492267765736</v>
      </c>
      <c r="X39">
        <f>LN(LN(200/(200-1)))</f>
        <v>-5.295812142535044</v>
      </c>
    </row>
    <row r="40" spans="1:24" x14ac:dyDescent="0.3">
      <c r="A40">
        <v>38</v>
      </c>
      <c r="B40">
        <v>2017</v>
      </c>
      <c r="C40">
        <v>106.31</v>
      </c>
      <c r="G40">
        <f t="shared" si="0"/>
        <v>20.282428520974118</v>
      </c>
      <c r="H40">
        <f t="shared" si="1"/>
        <v>25.554258636563436</v>
      </c>
      <c r="I40">
        <f t="shared" si="2"/>
        <v>29.25232381916565</v>
      </c>
      <c r="J40">
        <f t="shared" si="3"/>
        <v>36.85561853810799</v>
      </c>
      <c r="K40">
        <f t="shared" si="4"/>
        <v>46.435169603057965</v>
      </c>
      <c r="L40">
        <f t="shared" si="5"/>
        <v>53.155000000000015</v>
      </c>
      <c r="M40">
        <f t="shared" si="6"/>
        <v>66.971103407161991</v>
      </c>
      <c r="N40">
        <f t="shared" si="7"/>
        <v>84.378302917369652</v>
      </c>
      <c r="O40">
        <f t="shared" si="8"/>
        <v>106.31</v>
      </c>
      <c r="R40">
        <v>0.36651292058166401</v>
      </c>
      <c r="S40">
        <v>2.25036732731244</v>
      </c>
      <c r="T40">
        <v>3.19853426144538</v>
      </c>
      <c r="U40">
        <v>3.9019386579358302</v>
      </c>
      <c r="V40">
        <v>4.3107841107537501</v>
      </c>
      <c r="W40">
        <v>4.60014922677657</v>
      </c>
      <c r="X40">
        <v>5.2958121425350404</v>
      </c>
    </row>
    <row r="41" spans="1:24" x14ac:dyDescent="0.3">
      <c r="A41">
        <v>39</v>
      </c>
      <c r="B41">
        <v>2018</v>
      </c>
      <c r="C41">
        <v>49.23</v>
      </c>
      <c r="G41">
        <f t="shared" si="0"/>
        <v>9.3923803601500868</v>
      </c>
      <c r="H41">
        <f t="shared" si="1"/>
        <v>11.833657724372285</v>
      </c>
      <c r="I41">
        <f t="shared" si="2"/>
        <v>13.546156538590205</v>
      </c>
      <c r="J41">
        <f t="shared" si="3"/>
        <v>17.067087768140873</v>
      </c>
      <c r="K41">
        <f t="shared" si="4"/>
        <v>21.503183139483994</v>
      </c>
      <c r="L41">
        <f t="shared" si="5"/>
        <v>24.615000000000006</v>
      </c>
      <c r="M41">
        <f t="shared" si="6"/>
        <v>31.012956643162301</v>
      </c>
      <c r="N41">
        <f t="shared" si="7"/>
        <v>39.073876894197227</v>
      </c>
      <c r="O41">
        <f t="shared" si="8"/>
        <v>49.23</v>
      </c>
    </row>
    <row r="42" spans="1:24" x14ac:dyDescent="0.3">
      <c r="A42">
        <v>40</v>
      </c>
      <c r="B42">
        <v>2019</v>
      </c>
      <c r="C42">
        <v>86.69</v>
      </c>
      <c r="G42">
        <f t="shared" si="0"/>
        <v>16.539212947824723</v>
      </c>
      <c r="H42">
        <f t="shared" si="1"/>
        <v>20.838102541658206</v>
      </c>
      <c r="I42">
        <f t="shared" si="2"/>
        <v>23.853672767222932</v>
      </c>
      <c r="J42">
        <f t="shared" si="3"/>
        <v>30.053744436728262</v>
      </c>
      <c r="K42">
        <f t="shared" si="4"/>
        <v>37.865345243994874</v>
      </c>
      <c r="L42">
        <f t="shared" si="5"/>
        <v>43.345000000000006</v>
      </c>
      <c r="M42">
        <f t="shared" si="6"/>
        <v>54.611277907693278</v>
      </c>
      <c r="N42">
        <f t="shared" si="7"/>
        <v>68.805898597561608</v>
      </c>
      <c r="O42">
        <f t="shared" si="8"/>
        <v>86.69</v>
      </c>
    </row>
    <row r="43" spans="1:24" x14ac:dyDescent="0.3">
      <c r="A43">
        <v>41</v>
      </c>
      <c r="B43">
        <v>2020</v>
      </c>
      <c r="C43">
        <v>59.3</v>
      </c>
      <c r="G43">
        <f t="shared" si="0"/>
        <v>11.313592430568763</v>
      </c>
      <c r="H43">
        <f t="shared" si="1"/>
        <v>14.254233253204887</v>
      </c>
      <c r="I43">
        <f t="shared" si="2"/>
        <v>16.317023821620946</v>
      </c>
      <c r="J43">
        <f t="shared" si="3"/>
        <v>20.55816178449632</v>
      </c>
      <c r="K43">
        <f t="shared" si="4"/>
        <v>25.901660779431257</v>
      </c>
      <c r="L43">
        <f t="shared" si="5"/>
        <v>29.650000000000006</v>
      </c>
      <c r="M43">
        <f t="shared" si="6"/>
        <v>37.35665912938299</v>
      </c>
      <c r="N43">
        <f t="shared" si="7"/>
        <v>47.066441190857113</v>
      </c>
      <c r="O43">
        <f t="shared" si="8"/>
        <v>59.3</v>
      </c>
    </row>
    <row r="44" spans="1:24" x14ac:dyDescent="0.3">
      <c r="A44">
        <v>42</v>
      </c>
      <c r="B44">
        <v>2021</v>
      </c>
      <c r="C44">
        <v>96.19</v>
      </c>
      <c r="G44">
        <f t="shared" si="0"/>
        <v>18.351677165200833</v>
      </c>
      <c r="H44">
        <f t="shared" si="1"/>
        <v>23.121664361311606</v>
      </c>
      <c r="I44">
        <f t="shared" si="2"/>
        <v>26.467698505931178</v>
      </c>
      <c r="J44">
        <f t="shared" si="3"/>
        <v>33.347210489893776</v>
      </c>
      <c r="K44">
        <f t="shared" si="4"/>
        <v>42.014852451492288</v>
      </c>
      <c r="L44">
        <f t="shared" si="5"/>
        <v>48.095000000000013</v>
      </c>
      <c r="M44">
        <f t="shared" si="6"/>
        <v>60.595902894693921</v>
      </c>
      <c r="N44">
        <f t="shared" si="7"/>
        <v>76.346053594410563</v>
      </c>
      <c r="O44">
        <f t="shared" si="8"/>
        <v>96.19</v>
      </c>
    </row>
    <row r="45" spans="1:24" x14ac:dyDescent="0.3">
      <c r="F45" t="s">
        <v>13</v>
      </c>
      <c r="G45" s="3">
        <f t="shared" ref="G45:O45" si="9">AVERAGE(G3:G44)</f>
        <v>20.528814634133216</v>
      </c>
      <c r="H45" s="3">
        <f t="shared" si="9"/>
        <v>25.864685686934351</v>
      </c>
      <c r="I45" s="3">
        <f t="shared" si="9"/>
        <v>29.607674084999068</v>
      </c>
      <c r="J45" s="3">
        <f t="shared" si="9"/>
        <v>37.303331818117258</v>
      </c>
      <c r="K45" s="3">
        <f t="shared" si="9"/>
        <v>46.999252988859105</v>
      </c>
      <c r="L45" s="3">
        <f t="shared" ref="L45:M45" si="10">AVERAGE(L3:L44)</f>
        <v>53.800714285714299</v>
      </c>
      <c r="M45" s="3">
        <f t="shared" si="10"/>
        <v>67.784652427951244</v>
      </c>
      <c r="N45" s="3">
        <f t="shared" si="9"/>
        <v>85.403310453783405</v>
      </c>
      <c r="O45" s="3">
        <f t="shared" si="9"/>
        <v>107.60142857142857</v>
      </c>
    </row>
    <row r="46" spans="1:24" x14ac:dyDescent="0.3">
      <c r="A46" s="1" t="s">
        <v>3</v>
      </c>
      <c r="F46" t="s">
        <v>24</v>
      </c>
      <c r="G46" s="4">
        <f t="shared" ref="G46:O46" si="11">STDEVA(G3:G44)</f>
        <v>12.346775262512569</v>
      </c>
      <c r="H46" s="4">
        <f t="shared" si="11"/>
        <v>15.555962051560892</v>
      </c>
      <c r="I46" s="4">
        <f t="shared" si="11"/>
        <v>17.807131317040884</v>
      </c>
      <c r="J46" s="4">
        <f t="shared" si="11"/>
        <v>22.435579584582023</v>
      </c>
      <c r="K46" s="4">
        <f t="shared" si="11"/>
        <v>28.267058985206585</v>
      </c>
      <c r="L46" s="4">
        <f t="shared" ref="L46:M46" si="12">STDEVA(L3:L44)</f>
        <v>32.357705015461114</v>
      </c>
      <c r="M46" s="4">
        <f t="shared" si="12"/>
        <v>40.768153675268366</v>
      </c>
      <c r="N46" s="4">
        <f t="shared" si="11"/>
        <v>51.364654980819594</v>
      </c>
      <c r="O46" s="4">
        <f t="shared" si="11"/>
        <v>64.715410030922229</v>
      </c>
    </row>
    <row r="47" spans="1:24" x14ac:dyDescent="0.3">
      <c r="E47" t="s">
        <v>27</v>
      </c>
      <c r="G47" s="1" t="s">
        <v>30</v>
      </c>
    </row>
    <row r="48" spans="1:24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20.528814634133216</v>
      </c>
      <c r="F50">
        <v>12.346775262512569</v>
      </c>
      <c r="G50">
        <f t="shared" ref="G50:G58" si="13">E50+F50*$R$38</f>
        <v>18.6076499441455</v>
      </c>
      <c r="H50">
        <f t="shared" ref="H50:H58" si="14">G50/C50</f>
        <v>111.64366679153716</v>
      </c>
      <c r="I50">
        <f t="shared" ref="I50:I58" si="15">E50+F50*$S$38</f>
        <v>38.907464036656265</v>
      </c>
      <c r="J50">
        <f t="shared" ref="J50:J57" si="16">I50/C50</f>
        <v>233.44011541762922</v>
      </c>
      <c r="K50">
        <f t="shared" ref="K50:K58" si="17">E50+F50*$T$38</f>
        <v>49.124608431040073</v>
      </c>
      <c r="L50">
        <f>K50/C50</f>
        <v>294.74175575112537</v>
      </c>
      <c r="M50">
        <f>E50+F50*$U$38</f>
        <v>56.704269804866982</v>
      </c>
      <c r="N50">
        <f>M50/C50</f>
        <v>340.2188144529128</v>
      </c>
      <c r="O50">
        <f>E50+F50*$W$38</f>
        <v>64.227964148895339</v>
      </c>
      <c r="P50">
        <f>O50/C50</f>
        <v>385.36007769181816</v>
      </c>
    </row>
    <row r="51" spans="1:16" x14ac:dyDescent="0.3">
      <c r="C51">
        <f>D51/60</f>
        <v>0.33333333333333331</v>
      </c>
      <c r="D51">
        <v>20</v>
      </c>
      <c r="E51">
        <v>25.864685686934351</v>
      </c>
      <c r="F51">
        <v>15.555962051560892</v>
      </c>
      <c r="G51">
        <f t="shared" si="13"/>
        <v>23.444169853704068</v>
      </c>
      <c r="H51">
        <f t="shared" si="14"/>
        <v>70.332509561112204</v>
      </c>
      <c r="I51">
        <f t="shared" si="15"/>
        <v>49.020332937810991</v>
      </c>
      <c r="J51">
        <f t="shared" si="16"/>
        <v>147.06099881343297</v>
      </c>
      <c r="K51">
        <f t="shared" si="17"/>
        <v>61.893128230110563</v>
      </c>
      <c r="L51">
        <f>K51/C51</f>
        <v>185.67938469033169</v>
      </c>
      <c r="M51">
        <f>E51+F51*$U$38</f>
        <v>71.442903146070179</v>
      </c>
      <c r="N51">
        <f>M51/C51</f>
        <v>214.32870943821055</v>
      </c>
      <c r="O51">
        <f>E51+F51*$W$38</f>
        <v>80.922164023086509</v>
      </c>
      <c r="P51">
        <f>O51/C51</f>
        <v>242.76649206925953</v>
      </c>
    </row>
    <row r="52" spans="1:16" x14ac:dyDescent="0.3">
      <c r="C52">
        <v>0.5</v>
      </c>
      <c r="D52">
        <v>30</v>
      </c>
      <c r="E52">
        <v>29.607674084999068</v>
      </c>
      <c r="F52">
        <v>17.807131317040884</v>
      </c>
      <c r="G52">
        <f t="shared" si="13"/>
        <v>26.836875136374523</v>
      </c>
      <c r="H52">
        <f t="shared" si="14"/>
        <v>53.673750272749047</v>
      </c>
      <c r="I52">
        <f t="shared" si="15"/>
        <v>56.114273288618435</v>
      </c>
      <c r="J52">
        <f t="shared" si="16"/>
        <v>112.22854657723687</v>
      </c>
      <c r="K52">
        <f t="shared" si="17"/>
        <v>70.849945401187227</v>
      </c>
      <c r="L52">
        <f>K52/C52</f>
        <v>141.69989080237445</v>
      </c>
      <c r="M52">
        <f>E52+F52*$U$38</f>
        <v>81.781708760664742</v>
      </c>
      <c r="N52">
        <f>M52/C52</f>
        <v>163.56341752132948</v>
      </c>
      <c r="O52">
        <f>E52+F52*$W$38</f>
        <v>92.632753695463904</v>
      </c>
      <c r="P52">
        <f>O52/C52</f>
        <v>185.26550739092781</v>
      </c>
    </row>
    <row r="53" spans="1:16" x14ac:dyDescent="0.3">
      <c r="C53">
        <v>1</v>
      </c>
      <c r="D53">
        <v>60</v>
      </c>
      <c r="E53">
        <v>37.303331818117258</v>
      </c>
      <c r="F53">
        <v>22.435579584582023</v>
      </c>
      <c r="G53">
        <f t="shared" si="13"/>
        <v>33.812343897718605</v>
      </c>
      <c r="H53">
        <f t="shared" si="14"/>
        <v>33.812343897718605</v>
      </c>
      <c r="I53">
        <f t="shared" si="15"/>
        <v>70.699554115883984</v>
      </c>
      <c r="J53">
        <f t="shared" si="16"/>
        <v>70.699554115883984</v>
      </c>
      <c r="K53">
        <f t="shared" si="17"/>
        <v>89.265337594858238</v>
      </c>
      <c r="L53">
        <f>K53/C53</f>
        <v>89.265337594858238</v>
      </c>
      <c r="M53">
        <f>E53+F53*$U$38</f>
        <v>103.03849636393346</v>
      </c>
      <c r="N53">
        <f>M53/C53</f>
        <v>103.03849636393346</v>
      </c>
      <c r="O53">
        <f>E53+F53*$W$38</f>
        <v>116.70995629064207</v>
      </c>
      <c r="P53">
        <f>O53/C53</f>
        <v>116.70995629064207</v>
      </c>
    </row>
    <row r="54" spans="1:16" x14ac:dyDescent="0.3">
      <c r="C54">
        <v>2</v>
      </c>
      <c r="D54">
        <v>120</v>
      </c>
      <c r="E54">
        <v>46.999252988859105</v>
      </c>
      <c r="F54">
        <v>28.267058985206585</v>
      </c>
      <c r="G54">
        <f t="shared" si="13"/>
        <v>42.600883823020119</v>
      </c>
      <c r="H54">
        <f t="shared" si="14"/>
        <v>21.30044191151006</v>
      </c>
      <c r="I54">
        <f t="shared" si="15"/>
        <v>89.075856448783952</v>
      </c>
      <c r="J54">
        <f t="shared" si="16"/>
        <v>44.537928224391976</v>
      </c>
      <c r="K54">
        <f t="shared" si="17"/>
        <v>112.46727786173412</v>
      </c>
      <c r="L54">
        <f>K54/C54</f>
        <v>56.233638930867059</v>
      </c>
      <c r="M54">
        <f>E54+F54*$U$38</f>
        <v>129.82037051843616</v>
      </c>
      <c r="N54">
        <f>M54/C54</f>
        <v>64.910185259218082</v>
      </c>
      <c r="O54">
        <f>E54+F54*$W$38</f>
        <v>147.04533066289056</v>
      </c>
      <c r="P54">
        <f>O54/C54</f>
        <v>73.522665331445282</v>
      </c>
    </row>
    <row r="55" spans="1:16" x14ac:dyDescent="0.3">
      <c r="C55">
        <f>D55/60</f>
        <v>3</v>
      </c>
      <c r="D55">
        <v>180</v>
      </c>
      <c r="E55">
        <v>53.800714285714299</v>
      </c>
      <c r="F55">
        <v>32.357705015461114</v>
      </c>
      <c r="G55">
        <f t="shared" ref="G55:G56" si="18">E55+F55*$R$38</f>
        <v>48.765838457570993</v>
      </c>
      <c r="H55">
        <f t="shared" ref="H55:H56" si="19">G55/C55</f>
        <v>16.255279485856999</v>
      </c>
      <c r="I55">
        <f t="shared" ref="I55:I56" si="20">E55+F55*$S$38</f>
        <v>101.96640154455909</v>
      </c>
      <c r="J55">
        <f t="shared" ref="J55:J56" si="21">I55/C55</f>
        <v>33.988800514853033</v>
      </c>
      <c r="K55">
        <f t="shared" ref="K55:K56" si="22">E55+F55*$T$38</f>
        <v>128.74289478953011</v>
      </c>
      <c r="L55">
        <f t="shared" ref="L55:L56" si="23">K55/C55</f>
        <v>42.914298263176704</v>
      </c>
      <c r="M55">
        <f t="shared" ref="M55:M56" si="24">E55+F55*$U$38</f>
        <v>148.60722710600459</v>
      </c>
      <c r="N55">
        <f t="shared" ref="N55:N56" si="25">M55/C55</f>
        <v>49.535742368668195</v>
      </c>
      <c r="O55">
        <f t="shared" ref="O55:O56" si="26">E55+F55*$W$38</f>
        <v>168.32488431077505</v>
      </c>
      <c r="P55">
        <f t="shared" ref="P55:P56" si="27">O55/C55</f>
        <v>56.108294770258347</v>
      </c>
    </row>
    <row r="56" spans="1:16" x14ac:dyDescent="0.3">
      <c r="C56">
        <f>D56/60</f>
        <v>6</v>
      </c>
      <c r="D56">
        <v>360</v>
      </c>
      <c r="E56">
        <v>67.784652427951244</v>
      </c>
      <c r="F56">
        <v>40.768153675268366</v>
      </c>
      <c r="G56">
        <f t="shared" si="18"/>
        <v>61.441106388466608</v>
      </c>
      <c r="H56">
        <f t="shared" si="19"/>
        <v>10.240184398077767</v>
      </c>
      <c r="I56">
        <f t="shared" si="20"/>
        <v>128.46961568802305</v>
      </c>
      <c r="J56">
        <f t="shared" si="21"/>
        <v>21.41160261467051</v>
      </c>
      <c r="K56">
        <f t="shared" si="22"/>
        <v>162.20588316972996</v>
      </c>
      <c r="L56">
        <f t="shared" si="23"/>
        <v>27.034313861621659</v>
      </c>
      <c r="M56">
        <f t="shared" si="24"/>
        <v>187.23337359736311</v>
      </c>
      <c r="N56">
        <f t="shared" si="25"/>
        <v>31.205562266227187</v>
      </c>
      <c r="O56">
        <f t="shared" si="26"/>
        <v>212.0760649642647</v>
      </c>
      <c r="P56">
        <f t="shared" si="27"/>
        <v>35.346010827377448</v>
      </c>
    </row>
    <row r="57" spans="1:16" x14ac:dyDescent="0.3">
      <c r="C57">
        <v>12</v>
      </c>
      <c r="D57">
        <v>720</v>
      </c>
      <c r="E57">
        <v>85.403310453783405</v>
      </c>
      <c r="F57">
        <v>51.364654980819594</v>
      </c>
      <c r="G57">
        <f t="shared" si="13"/>
        <v>77.410943267659462</v>
      </c>
      <c r="H57">
        <f t="shared" si="14"/>
        <v>6.4509119389716219</v>
      </c>
      <c r="I57">
        <f t="shared" si="15"/>
        <v>161.86157307724483</v>
      </c>
      <c r="J57">
        <f t="shared" si="16"/>
        <v>13.488464423103736</v>
      </c>
      <c r="K57">
        <f t="shared" si="17"/>
        <v>204.36660662233118</v>
      </c>
      <c r="L57">
        <f>K57/C57</f>
        <v>17.03055055186093</v>
      </c>
      <c r="M57">
        <f>E57+F57*$U$38</f>
        <v>235.89926863814861</v>
      </c>
      <c r="N57">
        <f>M57/C57</f>
        <v>19.658272386512383</v>
      </c>
      <c r="O57">
        <f>E57+F57*$W$38</f>
        <v>267.19909842734955</v>
      </c>
      <c r="P57">
        <f>O57/C57</f>
        <v>22.266591535612463</v>
      </c>
    </row>
    <row r="58" spans="1:16" x14ac:dyDescent="0.3">
      <c r="C58">
        <v>24</v>
      </c>
      <c r="D58">
        <v>1440</v>
      </c>
      <c r="E58">
        <v>107.60142857142857</v>
      </c>
      <c r="F58">
        <v>64.715410030922229</v>
      </c>
      <c r="G58">
        <f t="shared" si="13"/>
        <v>97.531676915141958</v>
      </c>
      <c r="H58">
        <f t="shared" si="14"/>
        <v>4.0638198714642479</v>
      </c>
      <c r="I58">
        <f t="shared" si="15"/>
        <v>203.93280308911812</v>
      </c>
      <c r="J58">
        <f>I58/C58</f>
        <v>8.4972001287132546</v>
      </c>
      <c r="K58">
        <f t="shared" si="17"/>
        <v>257.48578957906022</v>
      </c>
      <c r="L58">
        <f>K58/C58</f>
        <v>10.728574565794176</v>
      </c>
      <c r="M58">
        <f>E58+F58*$U$38</f>
        <v>297.21445421200912</v>
      </c>
      <c r="N58">
        <f>M58/C58</f>
        <v>12.383935592167047</v>
      </c>
      <c r="O58">
        <f>E58+F58*$W$38</f>
        <v>336.64976862155004</v>
      </c>
      <c r="P58">
        <f>O58/C58</f>
        <v>14.027073692564585</v>
      </c>
    </row>
    <row r="60" spans="1:16" x14ac:dyDescent="0.3">
      <c r="A60" t="s">
        <v>42</v>
      </c>
      <c r="B60" t="s">
        <v>43</v>
      </c>
      <c r="C60" t="s">
        <v>44</v>
      </c>
      <c r="D60" t="s">
        <v>45</v>
      </c>
      <c r="E60" t="s">
        <v>46</v>
      </c>
      <c r="F60" t="s">
        <v>47</v>
      </c>
    </row>
    <row r="61" spans="1:16" x14ac:dyDescent="0.3">
      <c r="A61">
        <v>111.64366679153716</v>
      </c>
      <c r="B61">
        <v>2</v>
      </c>
      <c r="C61">
        <v>0.16667000000000001</v>
      </c>
      <c r="D61">
        <v>27.148</v>
      </c>
      <c r="E61">
        <v>0.31669999999999998</v>
      </c>
      <c r="F61">
        <v>0.66700000000000004</v>
      </c>
    </row>
    <row r="62" spans="1:16" x14ac:dyDescent="0.3">
      <c r="A62">
        <v>70.332509561112204</v>
      </c>
      <c r="B62">
        <v>2</v>
      </c>
      <c r="C62">
        <v>0.33333333333333331</v>
      </c>
      <c r="D62">
        <v>27.148</v>
      </c>
      <c r="E62">
        <v>0.31669999999999998</v>
      </c>
      <c r="F62">
        <v>0.66700000000000004</v>
      </c>
    </row>
    <row r="63" spans="1:16" x14ac:dyDescent="0.3">
      <c r="A63">
        <v>53.673750272749047</v>
      </c>
      <c r="B63">
        <v>2</v>
      </c>
      <c r="C63">
        <v>0.5</v>
      </c>
      <c r="D63">
        <v>27.148</v>
      </c>
      <c r="E63">
        <v>0.31669999999999998</v>
      </c>
      <c r="F63">
        <v>0.66700000000000004</v>
      </c>
    </row>
    <row r="64" spans="1:16" x14ac:dyDescent="0.3">
      <c r="A64">
        <v>33.812343897718605</v>
      </c>
      <c r="B64">
        <v>2</v>
      </c>
      <c r="C64">
        <v>1</v>
      </c>
      <c r="D64">
        <v>27.148</v>
      </c>
      <c r="E64">
        <v>0.31669999999999998</v>
      </c>
      <c r="F64">
        <v>0.66700000000000004</v>
      </c>
    </row>
    <row r="65" spans="1:6" x14ac:dyDescent="0.3">
      <c r="A65">
        <v>21.30044191151006</v>
      </c>
      <c r="B65">
        <v>2</v>
      </c>
      <c r="C65">
        <v>2</v>
      </c>
      <c r="D65">
        <v>27.148</v>
      </c>
      <c r="E65">
        <v>0.31669999999999998</v>
      </c>
      <c r="F65">
        <v>0.66700000000000004</v>
      </c>
    </row>
    <row r="66" spans="1:6" x14ac:dyDescent="0.3">
      <c r="A66">
        <v>16.255279485856999</v>
      </c>
      <c r="B66">
        <v>2</v>
      </c>
      <c r="C66">
        <v>3</v>
      </c>
      <c r="D66">
        <v>27.148</v>
      </c>
      <c r="E66">
        <v>0.31669999999999998</v>
      </c>
      <c r="F66">
        <v>0.66700000000000004</v>
      </c>
    </row>
    <row r="67" spans="1:6" x14ac:dyDescent="0.3">
      <c r="A67">
        <v>10.240184398077767</v>
      </c>
      <c r="B67">
        <v>2</v>
      </c>
      <c r="C67">
        <v>6</v>
      </c>
      <c r="D67">
        <v>27.148</v>
      </c>
      <c r="E67">
        <v>0.31669999999999998</v>
      </c>
      <c r="F67">
        <v>0.66700000000000004</v>
      </c>
    </row>
    <row r="68" spans="1:6" x14ac:dyDescent="0.3">
      <c r="A68">
        <v>6.4509119389716219</v>
      </c>
      <c r="B68">
        <v>2</v>
      </c>
      <c r="C68">
        <v>12</v>
      </c>
      <c r="D68">
        <v>27.148</v>
      </c>
      <c r="E68">
        <v>0.31669999999999998</v>
      </c>
      <c r="F68">
        <v>0.66700000000000004</v>
      </c>
    </row>
    <row r="69" spans="1:6" x14ac:dyDescent="0.3">
      <c r="A69">
        <v>4.0638198714642479</v>
      </c>
      <c r="B69">
        <v>2</v>
      </c>
      <c r="C69">
        <v>24</v>
      </c>
      <c r="D69">
        <v>27.148</v>
      </c>
      <c r="E69">
        <v>0.31669999999999998</v>
      </c>
      <c r="F69">
        <v>0.66700000000000004</v>
      </c>
    </row>
    <row r="70" spans="1:6" x14ac:dyDescent="0.3">
      <c r="A70">
        <v>233.44011541762922</v>
      </c>
      <c r="B70">
        <v>10</v>
      </c>
      <c r="C70">
        <v>0.16667000000000001</v>
      </c>
      <c r="D70">
        <v>27.148</v>
      </c>
      <c r="E70">
        <v>0.31669999999999998</v>
      </c>
      <c r="F70">
        <v>0.66700000000000004</v>
      </c>
    </row>
    <row r="71" spans="1:6" x14ac:dyDescent="0.3">
      <c r="A71">
        <v>147.06099881343297</v>
      </c>
      <c r="B71">
        <v>10</v>
      </c>
      <c r="C71">
        <v>0.33333333333333331</v>
      </c>
      <c r="D71">
        <v>27.148</v>
      </c>
      <c r="E71">
        <v>0.31669999999999998</v>
      </c>
      <c r="F71">
        <v>0.66700000000000004</v>
      </c>
    </row>
    <row r="72" spans="1:6" x14ac:dyDescent="0.3">
      <c r="A72">
        <v>112.22854657723687</v>
      </c>
      <c r="B72">
        <v>10</v>
      </c>
      <c r="C72">
        <v>0.5</v>
      </c>
      <c r="D72">
        <v>27.148</v>
      </c>
      <c r="E72">
        <v>0.31669999999999998</v>
      </c>
      <c r="F72">
        <v>0.66700000000000004</v>
      </c>
    </row>
    <row r="73" spans="1:6" x14ac:dyDescent="0.3">
      <c r="A73">
        <v>70.699554115883984</v>
      </c>
      <c r="B73">
        <v>10</v>
      </c>
      <c r="C73">
        <v>1</v>
      </c>
      <c r="D73">
        <v>27.148</v>
      </c>
      <c r="E73">
        <v>0.31669999999999998</v>
      </c>
      <c r="F73">
        <v>0.66700000000000004</v>
      </c>
    </row>
    <row r="74" spans="1:6" x14ac:dyDescent="0.3">
      <c r="A74">
        <v>44.537928224391976</v>
      </c>
      <c r="B74">
        <v>10</v>
      </c>
      <c r="C74">
        <v>2</v>
      </c>
      <c r="D74">
        <v>27.148</v>
      </c>
      <c r="E74">
        <v>0.31669999999999998</v>
      </c>
      <c r="F74">
        <v>0.66700000000000004</v>
      </c>
    </row>
    <row r="75" spans="1:6" x14ac:dyDescent="0.3">
      <c r="A75">
        <v>33.988800514853033</v>
      </c>
      <c r="B75">
        <v>10</v>
      </c>
      <c r="C75">
        <v>3</v>
      </c>
      <c r="D75">
        <v>27.148</v>
      </c>
      <c r="E75">
        <v>0.31669999999999998</v>
      </c>
      <c r="F75">
        <v>0.66700000000000004</v>
      </c>
    </row>
    <row r="76" spans="1:6" x14ac:dyDescent="0.3">
      <c r="A76">
        <v>21.41160261467051</v>
      </c>
      <c r="B76">
        <v>10</v>
      </c>
      <c r="C76">
        <v>6</v>
      </c>
      <c r="D76">
        <v>27.148</v>
      </c>
      <c r="E76">
        <v>0.31669999999999998</v>
      </c>
      <c r="F76">
        <v>0.66700000000000004</v>
      </c>
    </row>
    <row r="77" spans="1:6" x14ac:dyDescent="0.3">
      <c r="A77">
        <v>13.488464423103736</v>
      </c>
      <c r="B77">
        <v>10</v>
      </c>
      <c r="C77">
        <v>12</v>
      </c>
      <c r="D77">
        <v>27.148</v>
      </c>
      <c r="E77">
        <v>0.31669999999999998</v>
      </c>
      <c r="F77">
        <v>0.66700000000000004</v>
      </c>
    </row>
    <row r="78" spans="1:6" x14ac:dyDescent="0.3">
      <c r="A78">
        <v>8.4972001287132546</v>
      </c>
      <c r="B78">
        <v>10</v>
      </c>
      <c r="C78">
        <v>24</v>
      </c>
      <c r="D78">
        <v>27.148</v>
      </c>
      <c r="E78">
        <v>0.31669999999999998</v>
      </c>
      <c r="F78">
        <v>0.66700000000000004</v>
      </c>
    </row>
    <row r="79" spans="1:6" x14ac:dyDescent="0.3">
      <c r="A79">
        <v>294.74175575112537</v>
      </c>
      <c r="B79">
        <v>25</v>
      </c>
      <c r="C79">
        <v>0.16667000000000001</v>
      </c>
      <c r="D79">
        <v>27.148</v>
      </c>
      <c r="E79">
        <v>0.31669999999999998</v>
      </c>
      <c r="F79">
        <v>0.66700000000000004</v>
      </c>
    </row>
    <row r="80" spans="1:6" x14ac:dyDescent="0.3">
      <c r="A80">
        <v>185.67938469033169</v>
      </c>
      <c r="B80">
        <v>25</v>
      </c>
      <c r="C80">
        <v>0.33333333333333331</v>
      </c>
      <c r="D80">
        <v>27.148</v>
      </c>
      <c r="E80">
        <v>0.31669999999999998</v>
      </c>
      <c r="F80">
        <v>0.66700000000000004</v>
      </c>
    </row>
    <row r="81" spans="1:6" x14ac:dyDescent="0.3">
      <c r="A81">
        <v>141.69989080237445</v>
      </c>
      <c r="B81">
        <v>25</v>
      </c>
      <c r="C81">
        <v>0.5</v>
      </c>
      <c r="D81">
        <v>27.148</v>
      </c>
      <c r="E81">
        <v>0.31669999999999998</v>
      </c>
      <c r="F81">
        <v>0.66700000000000004</v>
      </c>
    </row>
    <row r="82" spans="1:6" x14ac:dyDescent="0.3">
      <c r="A82">
        <v>89.265337594858238</v>
      </c>
      <c r="B82">
        <v>25</v>
      </c>
      <c r="C82">
        <v>1</v>
      </c>
      <c r="D82">
        <v>27.148</v>
      </c>
      <c r="E82">
        <v>0.31669999999999998</v>
      </c>
      <c r="F82">
        <v>0.66700000000000004</v>
      </c>
    </row>
    <row r="83" spans="1:6" x14ac:dyDescent="0.3">
      <c r="A83">
        <v>56.233638930867059</v>
      </c>
      <c r="B83">
        <v>25</v>
      </c>
      <c r="C83">
        <v>2</v>
      </c>
      <c r="D83">
        <v>27.148</v>
      </c>
      <c r="E83">
        <v>0.31669999999999998</v>
      </c>
      <c r="F83">
        <v>0.66700000000000004</v>
      </c>
    </row>
    <row r="84" spans="1:6" x14ac:dyDescent="0.3">
      <c r="A84">
        <v>42.914298263176704</v>
      </c>
      <c r="B84">
        <v>25</v>
      </c>
      <c r="C84">
        <v>3</v>
      </c>
      <c r="D84">
        <v>27.148</v>
      </c>
      <c r="E84">
        <v>0.31669999999999998</v>
      </c>
      <c r="F84">
        <v>0.66700000000000004</v>
      </c>
    </row>
    <row r="85" spans="1:6" x14ac:dyDescent="0.3">
      <c r="A85">
        <v>27.034313861621659</v>
      </c>
      <c r="B85">
        <v>25</v>
      </c>
      <c r="C85">
        <v>6</v>
      </c>
      <c r="D85">
        <v>27.148</v>
      </c>
      <c r="E85">
        <v>0.31669999999999998</v>
      </c>
      <c r="F85">
        <v>0.66700000000000004</v>
      </c>
    </row>
    <row r="86" spans="1:6" x14ac:dyDescent="0.3">
      <c r="A86">
        <v>17.03055055186093</v>
      </c>
      <c r="B86">
        <v>25</v>
      </c>
      <c r="C86">
        <v>12</v>
      </c>
      <c r="D86">
        <v>27.148</v>
      </c>
      <c r="E86">
        <v>0.31669999999999998</v>
      </c>
      <c r="F86">
        <v>0.66700000000000004</v>
      </c>
    </row>
    <row r="87" spans="1:6" x14ac:dyDescent="0.3">
      <c r="A87">
        <v>10.728574565794176</v>
      </c>
      <c r="B87">
        <v>25</v>
      </c>
      <c r="C87">
        <v>24</v>
      </c>
      <c r="D87">
        <v>27.148</v>
      </c>
      <c r="E87">
        <v>0.31669999999999998</v>
      </c>
      <c r="F87">
        <v>0.66700000000000004</v>
      </c>
    </row>
    <row r="88" spans="1:6" x14ac:dyDescent="0.3">
      <c r="A88">
        <v>340.2188144529128</v>
      </c>
      <c r="B88">
        <v>50</v>
      </c>
      <c r="C88">
        <v>0.16667000000000001</v>
      </c>
      <c r="D88">
        <v>27.148</v>
      </c>
      <c r="E88">
        <v>0.31669999999999998</v>
      </c>
      <c r="F88">
        <v>0.66700000000000004</v>
      </c>
    </row>
    <row r="89" spans="1:6" x14ac:dyDescent="0.3">
      <c r="A89">
        <v>214.32870943821055</v>
      </c>
      <c r="B89">
        <v>50</v>
      </c>
      <c r="C89">
        <v>0.33333333333333331</v>
      </c>
      <c r="D89">
        <v>27.148</v>
      </c>
      <c r="E89">
        <v>0.31669999999999998</v>
      </c>
      <c r="F89">
        <v>0.66700000000000004</v>
      </c>
    </row>
    <row r="90" spans="1:6" x14ac:dyDescent="0.3">
      <c r="A90">
        <v>163.56341752132948</v>
      </c>
      <c r="B90">
        <v>50</v>
      </c>
      <c r="C90">
        <v>0.5</v>
      </c>
      <c r="D90">
        <v>27.148</v>
      </c>
      <c r="E90">
        <v>0.31669999999999998</v>
      </c>
      <c r="F90">
        <v>0.66700000000000004</v>
      </c>
    </row>
    <row r="91" spans="1:6" x14ac:dyDescent="0.3">
      <c r="A91">
        <v>103.03849636393346</v>
      </c>
      <c r="B91">
        <v>50</v>
      </c>
      <c r="C91">
        <v>1</v>
      </c>
      <c r="D91">
        <v>27.148</v>
      </c>
      <c r="E91">
        <v>0.31669999999999998</v>
      </c>
      <c r="F91">
        <v>0.66700000000000004</v>
      </c>
    </row>
    <row r="92" spans="1:6" x14ac:dyDescent="0.3">
      <c r="A92">
        <v>64.910185259218082</v>
      </c>
      <c r="B92">
        <v>50</v>
      </c>
      <c r="C92">
        <v>2</v>
      </c>
      <c r="D92">
        <v>27.148</v>
      </c>
      <c r="E92">
        <v>0.31669999999999998</v>
      </c>
      <c r="F92">
        <v>0.66700000000000004</v>
      </c>
    </row>
    <row r="93" spans="1:6" x14ac:dyDescent="0.3">
      <c r="A93">
        <v>49.535742368668195</v>
      </c>
      <c r="B93">
        <v>50</v>
      </c>
      <c r="C93">
        <v>3</v>
      </c>
      <c r="D93">
        <v>27.148</v>
      </c>
      <c r="E93">
        <v>0.31669999999999998</v>
      </c>
      <c r="F93">
        <v>0.66700000000000004</v>
      </c>
    </row>
    <row r="94" spans="1:6" x14ac:dyDescent="0.3">
      <c r="A94">
        <v>31.205562266227187</v>
      </c>
      <c r="B94">
        <v>50</v>
      </c>
      <c r="C94">
        <v>6</v>
      </c>
      <c r="D94">
        <v>27.148</v>
      </c>
      <c r="E94">
        <v>0.31669999999999998</v>
      </c>
      <c r="F94">
        <v>0.66700000000000004</v>
      </c>
    </row>
    <row r="95" spans="1:6" x14ac:dyDescent="0.3">
      <c r="A95">
        <v>19.658272386512383</v>
      </c>
      <c r="B95">
        <v>50</v>
      </c>
      <c r="C95">
        <v>12</v>
      </c>
      <c r="D95">
        <v>27.148</v>
      </c>
      <c r="E95">
        <v>0.31669999999999998</v>
      </c>
      <c r="F95">
        <v>0.66700000000000004</v>
      </c>
    </row>
    <row r="96" spans="1:6" x14ac:dyDescent="0.3">
      <c r="A96">
        <v>12.383935592167047</v>
      </c>
      <c r="B96">
        <v>50</v>
      </c>
      <c r="C96">
        <v>24</v>
      </c>
      <c r="D96">
        <v>27.148</v>
      </c>
      <c r="E96">
        <v>0.31669999999999998</v>
      </c>
      <c r="F96">
        <v>0.66700000000000004</v>
      </c>
    </row>
    <row r="97" spans="1:6" x14ac:dyDescent="0.3">
      <c r="A97">
        <v>385.36007769181816</v>
      </c>
      <c r="B97">
        <v>100</v>
      </c>
      <c r="C97">
        <v>0.16667000000000001</v>
      </c>
      <c r="D97">
        <v>27.148</v>
      </c>
      <c r="E97">
        <v>0.31669999999999998</v>
      </c>
      <c r="F97">
        <v>0.66700000000000004</v>
      </c>
    </row>
    <row r="98" spans="1:6" x14ac:dyDescent="0.3">
      <c r="A98">
        <v>242.76649206925953</v>
      </c>
      <c r="B98">
        <v>100</v>
      </c>
      <c r="C98">
        <v>0.33333333333333331</v>
      </c>
      <c r="D98">
        <v>27.148</v>
      </c>
      <c r="E98">
        <v>0.31669999999999998</v>
      </c>
      <c r="F98">
        <v>0.66700000000000004</v>
      </c>
    </row>
    <row r="99" spans="1:6" x14ac:dyDescent="0.3">
      <c r="A99">
        <v>185.26550739092781</v>
      </c>
      <c r="B99">
        <v>100</v>
      </c>
      <c r="C99">
        <v>0.5</v>
      </c>
      <c r="D99">
        <v>27.148</v>
      </c>
      <c r="E99">
        <v>0.31669999999999998</v>
      </c>
      <c r="F99">
        <v>0.66700000000000004</v>
      </c>
    </row>
    <row r="100" spans="1:6" x14ac:dyDescent="0.3">
      <c r="A100">
        <v>116.70995629064207</v>
      </c>
      <c r="B100">
        <v>100</v>
      </c>
      <c r="C100">
        <v>1</v>
      </c>
      <c r="D100">
        <v>27.148</v>
      </c>
      <c r="E100">
        <v>0.31669999999999998</v>
      </c>
      <c r="F100">
        <v>0.66700000000000004</v>
      </c>
    </row>
    <row r="101" spans="1:6" x14ac:dyDescent="0.3">
      <c r="A101">
        <v>73.522665331445282</v>
      </c>
      <c r="B101">
        <v>100</v>
      </c>
      <c r="C101">
        <v>2</v>
      </c>
      <c r="D101">
        <v>27.148</v>
      </c>
      <c r="E101">
        <v>0.31669999999999998</v>
      </c>
      <c r="F101">
        <v>0.66700000000000004</v>
      </c>
    </row>
    <row r="102" spans="1:6" x14ac:dyDescent="0.3">
      <c r="A102">
        <v>56.108294770258347</v>
      </c>
      <c r="B102">
        <v>100</v>
      </c>
      <c r="C102">
        <v>3</v>
      </c>
      <c r="D102">
        <v>27.148</v>
      </c>
      <c r="E102">
        <v>0.31669999999999998</v>
      </c>
      <c r="F102">
        <v>0.66700000000000004</v>
      </c>
    </row>
    <row r="103" spans="1:6" x14ac:dyDescent="0.3">
      <c r="A103">
        <v>35.346010827377448</v>
      </c>
      <c r="B103">
        <v>100</v>
      </c>
      <c r="C103">
        <v>6</v>
      </c>
      <c r="D103">
        <v>27.148</v>
      </c>
      <c r="E103">
        <v>0.31669999999999998</v>
      </c>
      <c r="F103">
        <v>0.66700000000000004</v>
      </c>
    </row>
    <row r="104" spans="1:6" x14ac:dyDescent="0.3">
      <c r="A104">
        <v>22.266591535612463</v>
      </c>
      <c r="B104">
        <v>100</v>
      </c>
      <c r="C104">
        <v>12</v>
      </c>
      <c r="D104">
        <v>27.148</v>
      </c>
      <c r="E104">
        <v>0.31669999999999998</v>
      </c>
      <c r="F104">
        <v>0.66700000000000004</v>
      </c>
    </row>
    <row r="105" spans="1:6" x14ac:dyDescent="0.3">
      <c r="A105">
        <v>14.027073692564585</v>
      </c>
      <c r="B105">
        <v>100</v>
      </c>
      <c r="C105">
        <v>24</v>
      </c>
      <c r="D105">
        <v>27.148</v>
      </c>
      <c r="E105">
        <v>0.31669999999999998</v>
      </c>
      <c r="F105">
        <v>0.66700000000000004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7"/>
  <sheetViews>
    <sheetView topLeftCell="A84" workbookViewId="0">
      <selection activeCell="A63" sqref="A63:F107"/>
    </sheetView>
  </sheetViews>
  <sheetFormatPr defaultRowHeight="14.4" x14ac:dyDescent="0.3"/>
  <cols>
    <col min="3" max="3" width="20.77734375" bestFit="1" customWidth="1"/>
    <col min="7" max="7" width="12" customWidth="1"/>
    <col min="8" max="8" width="10.21875" customWidth="1"/>
    <col min="19" max="19" width="19.6640625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119.1</v>
      </c>
      <c r="G3">
        <f>C3*(10/1440)^(1/3)</f>
        <v>22.722577714683638</v>
      </c>
      <c r="H3">
        <f>C3*(20/1440)^(1/3)</f>
        <v>28.628653970602059</v>
      </c>
      <c r="I3">
        <f>C3*(30/1440)^(1/3)</f>
        <v>32.771627945279171</v>
      </c>
      <c r="J3">
        <f>C3*(60/1440)^(1/3)</f>
        <v>41.289663887580296</v>
      </c>
      <c r="K3">
        <f>C3*(120/1440)^(1/3)</f>
        <v>52.021716675046591</v>
      </c>
      <c r="L3">
        <f>C3*(180/1440)^(1/3)</f>
        <v>59.550000000000011</v>
      </c>
      <c r="M3">
        <f>C3*(360/1440)^(1/3)</f>
        <v>75.028298521239691</v>
      </c>
      <c r="N3">
        <f>C3*(720/1440)^(1/3)</f>
        <v>94.529732644706286</v>
      </c>
      <c r="O3">
        <f>C3*(1440/1440)^(1/3)</f>
        <v>119.1</v>
      </c>
    </row>
    <row r="4" spans="1:15" x14ac:dyDescent="0.3">
      <c r="A4">
        <v>2</v>
      </c>
      <c r="B4">
        <v>1981</v>
      </c>
      <c r="C4">
        <v>71.31</v>
      </c>
      <c r="G4">
        <f t="shared" ref="G4:G44" si="0">C4*(10/1440)^(1/3)</f>
        <v>13.60492877274635</v>
      </c>
      <c r="H4">
        <f t="shared" ref="H4:H44" si="1">C4*(20/1440)^(1/3)</f>
        <v>17.141136143103552</v>
      </c>
      <c r="I4">
        <f t="shared" ref="I4:I44" si="2">C4*(30/1440)^(1/3)</f>
        <v>19.621702676556321</v>
      </c>
      <c r="J4">
        <f t="shared" ref="J4:J44" si="3">C4*(60/1440)^(1/3)</f>
        <v>24.721796236971883</v>
      </c>
      <c r="K4">
        <f t="shared" ref="K4:K44" si="4">C4*(120/1440)^(1/3)</f>
        <v>31.147511470172734</v>
      </c>
      <c r="L4">
        <f t="shared" ref="L4:L44" si="5">C4*(180/1440)^(1/3)</f>
        <v>35.655000000000008</v>
      </c>
      <c r="M4">
        <f t="shared" ref="M4:M44" si="6">C4*(360/1440)^(1/3)</f>
        <v>44.922485034001703</v>
      </c>
      <c r="N4">
        <f t="shared" ref="N4:N44" si="7">C4*(720/1440)^(1/3)</f>
        <v>56.598784507926155</v>
      </c>
      <c r="O4">
        <f t="shared" ref="O4:O44" si="8">C4*(1440/1440)^(1/3)</f>
        <v>71.31</v>
      </c>
    </row>
    <row r="5" spans="1:15" x14ac:dyDescent="0.3">
      <c r="A5">
        <v>3</v>
      </c>
      <c r="B5">
        <v>1982</v>
      </c>
      <c r="C5">
        <v>83.65</v>
      </c>
      <c r="G5">
        <f t="shared" si="0"/>
        <v>15.95922439826437</v>
      </c>
      <c r="H5">
        <f t="shared" si="1"/>
        <v>20.107362759369121</v>
      </c>
      <c r="I5">
        <f t="shared" si="2"/>
        <v>23.017184530836296</v>
      </c>
      <c r="J5">
        <f t="shared" si="3"/>
        <v>28.999835299715301</v>
      </c>
      <c r="K5">
        <f t="shared" si="4"/>
        <v>36.537502937595697</v>
      </c>
      <c r="L5">
        <f t="shared" si="5"/>
        <v>41.82500000000001</v>
      </c>
      <c r="M5">
        <f t="shared" si="6"/>
        <v>52.696197911853076</v>
      </c>
      <c r="N5">
        <f t="shared" si="7"/>
        <v>66.393048998569952</v>
      </c>
      <c r="O5">
        <f t="shared" si="8"/>
        <v>83.65</v>
      </c>
    </row>
    <row r="6" spans="1:15" x14ac:dyDescent="0.3">
      <c r="A6">
        <v>4</v>
      </c>
      <c r="B6">
        <v>1983</v>
      </c>
      <c r="C6">
        <v>65.599999999999994</v>
      </c>
      <c r="G6">
        <f t="shared" si="0"/>
        <v>12.515542385249761</v>
      </c>
      <c r="H6">
        <f t="shared" si="1"/>
        <v>15.768595302027665</v>
      </c>
      <c r="I6">
        <f t="shared" si="2"/>
        <v>18.050535627290625</v>
      </c>
      <c r="J6">
        <f t="shared" si="3"/>
        <v>22.742249798700819</v>
      </c>
      <c r="K6">
        <f t="shared" si="4"/>
        <v>28.653439243350597</v>
      </c>
      <c r="L6">
        <f t="shared" si="5"/>
        <v>32.800000000000004</v>
      </c>
      <c r="M6">
        <f t="shared" si="6"/>
        <v>41.325410436551834</v>
      </c>
      <c r="N6">
        <f t="shared" si="7"/>
        <v>52.06675450455694</v>
      </c>
      <c r="O6">
        <f t="shared" si="8"/>
        <v>65.599999999999994</v>
      </c>
    </row>
    <row r="7" spans="1:15" x14ac:dyDescent="0.3">
      <c r="A7">
        <v>5</v>
      </c>
      <c r="B7">
        <v>1984</v>
      </c>
      <c r="C7">
        <v>76.459999999999994</v>
      </c>
      <c r="G7">
        <f t="shared" si="0"/>
        <v>14.587475164271291</v>
      </c>
      <c r="H7">
        <f t="shared" si="1"/>
        <v>18.379067024284076</v>
      </c>
      <c r="I7">
        <f t="shared" si="2"/>
        <v>21.03877978754026</v>
      </c>
      <c r="J7">
        <f t="shared" si="3"/>
        <v>26.507201518424765</v>
      </c>
      <c r="K7">
        <f t="shared" si="4"/>
        <v>33.396981166868699</v>
      </c>
      <c r="L7">
        <f t="shared" si="5"/>
        <v>38.230000000000004</v>
      </c>
      <c r="M7">
        <f t="shared" si="6"/>
        <v>48.166781737480996</v>
      </c>
      <c r="N7">
        <f t="shared" si="7"/>
        <v>60.686342216744265</v>
      </c>
      <c r="O7">
        <f t="shared" si="8"/>
        <v>76.459999999999994</v>
      </c>
    </row>
    <row r="8" spans="1:15" x14ac:dyDescent="0.3">
      <c r="A8">
        <v>6</v>
      </c>
      <c r="B8">
        <v>1985</v>
      </c>
      <c r="C8">
        <v>46.65</v>
      </c>
      <c r="G8">
        <f t="shared" si="0"/>
        <v>8.9001532358521551</v>
      </c>
      <c r="H8">
        <f t="shared" si="1"/>
        <v>11.213490409140102</v>
      </c>
      <c r="I8">
        <f t="shared" si="2"/>
        <v>12.836242180077861</v>
      </c>
      <c r="J8">
        <f t="shared" si="3"/>
        <v>16.172651724228555</v>
      </c>
      <c r="K8">
        <f t="shared" si="4"/>
        <v>20.376264339974171</v>
      </c>
      <c r="L8">
        <f t="shared" si="5"/>
        <v>23.325000000000003</v>
      </c>
      <c r="M8">
        <f t="shared" si="6"/>
        <v>29.387658488797918</v>
      </c>
      <c r="N8">
        <f t="shared" si="7"/>
        <v>37.026129537158255</v>
      </c>
      <c r="O8">
        <f t="shared" si="8"/>
        <v>46.65</v>
      </c>
    </row>
    <row r="9" spans="1:15" x14ac:dyDescent="0.3">
      <c r="A9">
        <v>7</v>
      </c>
      <c r="B9">
        <v>1986</v>
      </c>
      <c r="C9">
        <v>88.78</v>
      </c>
      <c r="G9">
        <f t="shared" si="0"/>
        <v>16.937955075647469</v>
      </c>
      <c r="H9">
        <f t="shared" si="1"/>
        <v>21.340486141981955</v>
      </c>
      <c r="I9">
        <f t="shared" si="2"/>
        <v>24.428758429738746</v>
      </c>
      <c r="J9">
        <f t="shared" si="3"/>
        <v>30.778306968424676</v>
      </c>
      <c r="K9">
        <f t="shared" si="4"/>
        <v>38.778236829644307</v>
      </c>
      <c r="L9">
        <f t="shared" si="5"/>
        <v>44.390000000000008</v>
      </c>
      <c r="M9">
        <f t="shared" si="6"/>
        <v>55.927895404833421</v>
      </c>
      <c r="N9">
        <f t="shared" si="7"/>
        <v>70.464732696868381</v>
      </c>
      <c r="O9">
        <f t="shared" si="8"/>
        <v>88.78</v>
      </c>
    </row>
    <row r="10" spans="1:15" x14ac:dyDescent="0.3">
      <c r="A10">
        <v>8</v>
      </c>
      <c r="B10">
        <v>1987</v>
      </c>
      <c r="C10">
        <v>110.99</v>
      </c>
      <c r="G10">
        <f t="shared" si="0"/>
        <v>21.175305630165717</v>
      </c>
      <c r="H10">
        <f t="shared" si="1"/>
        <v>26.679213301403212</v>
      </c>
      <c r="I10">
        <f t="shared" si="2"/>
        <v>30.54007544623455</v>
      </c>
      <c r="J10">
        <f t="shared" si="3"/>
        <v>38.478083920088473</v>
      </c>
      <c r="K10">
        <f t="shared" si="4"/>
        <v>48.4793478905409</v>
      </c>
      <c r="L10">
        <f t="shared" si="5"/>
        <v>55.495000000000012</v>
      </c>
      <c r="M10">
        <f t="shared" si="6"/>
        <v>69.919318663915988</v>
      </c>
      <c r="N10">
        <f t="shared" si="7"/>
        <v>88.092821378975231</v>
      </c>
      <c r="O10">
        <f t="shared" si="8"/>
        <v>110.99</v>
      </c>
    </row>
    <row r="11" spans="1:15" x14ac:dyDescent="0.3">
      <c r="A11">
        <v>9</v>
      </c>
      <c r="B11">
        <v>1988</v>
      </c>
      <c r="C11">
        <v>115.46</v>
      </c>
      <c r="G11">
        <f t="shared" si="0"/>
        <v>22.028117740867948</v>
      </c>
      <c r="H11">
        <f t="shared" si="1"/>
        <v>27.75368923128223</v>
      </c>
      <c r="I11">
        <f t="shared" si="2"/>
        <v>31.7700433464478</v>
      </c>
      <c r="J11">
        <f t="shared" si="3"/>
        <v>40.027746368262143</v>
      </c>
      <c r="K11">
        <f t="shared" si="4"/>
        <v>50.431800229226525</v>
      </c>
      <c r="L11">
        <f t="shared" si="5"/>
        <v>57.730000000000011</v>
      </c>
      <c r="M11">
        <f t="shared" si="6"/>
        <v>72.735242210431025</v>
      </c>
      <c r="N11">
        <f t="shared" si="7"/>
        <v>91.640662730124163</v>
      </c>
      <c r="O11">
        <f t="shared" si="8"/>
        <v>115.46</v>
      </c>
    </row>
    <row r="12" spans="1:15" x14ac:dyDescent="0.3">
      <c r="A12">
        <v>10</v>
      </c>
      <c r="B12">
        <v>1989</v>
      </c>
      <c r="C12">
        <v>149.88999999999999</v>
      </c>
      <c r="G12">
        <f t="shared" si="0"/>
        <v>28.59686963605315</v>
      </c>
      <c r="H12">
        <f t="shared" si="1"/>
        <v>36.029798015562911</v>
      </c>
      <c r="I12">
        <f t="shared" si="2"/>
        <v>41.243822944734632</v>
      </c>
      <c r="J12">
        <f t="shared" si="3"/>
        <v>51.963960706208319</v>
      </c>
      <c r="K12">
        <f t="shared" si="4"/>
        <v>65.470487929661914</v>
      </c>
      <c r="L12">
        <f t="shared" si="5"/>
        <v>74.945000000000007</v>
      </c>
      <c r="M12">
        <f t="shared" si="6"/>
        <v>94.424783084371256</v>
      </c>
      <c r="N12">
        <f t="shared" si="7"/>
        <v>118.96777183975671</v>
      </c>
      <c r="O12">
        <f t="shared" si="8"/>
        <v>149.88999999999999</v>
      </c>
    </row>
    <row r="13" spans="1:15" x14ac:dyDescent="0.3">
      <c r="A13">
        <v>11</v>
      </c>
      <c r="B13">
        <v>1990</v>
      </c>
      <c r="C13">
        <v>60.47</v>
      </c>
      <c r="G13">
        <f t="shared" si="0"/>
        <v>11.536811707866663</v>
      </c>
      <c r="H13">
        <f t="shared" si="1"/>
        <v>14.535471919414832</v>
      </c>
      <c r="I13">
        <f t="shared" si="2"/>
        <v>16.638961728388171</v>
      </c>
      <c r="J13">
        <f t="shared" si="3"/>
        <v>20.963778129991443</v>
      </c>
      <c r="K13">
        <f t="shared" si="4"/>
        <v>26.412705351301994</v>
      </c>
      <c r="L13">
        <f t="shared" si="5"/>
        <v>30.235000000000007</v>
      </c>
      <c r="M13">
        <f t="shared" si="6"/>
        <v>38.093712943571489</v>
      </c>
      <c r="N13">
        <f t="shared" si="7"/>
        <v>47.995070806258511</v>
      </c>
      <c r="O13">
        <f t="shared" si="8"/>
        <v>60.47</v>
      </c>
    </row>
    <row r="14" spans="1:15" x14ac:dyDescent="0.3">
      <c r="A14">
        <v>12</v>
      </c>
      <c r="B14">
        <v>1991</v>
      </c>
      <c r="C14">
        <v>63.27</v>
      </c>
      <c r="G14">
        <f t="shared" si="0"/>
        <v>12.071011687724885</v>
      </c>
      <c r="H14">
        <f t="shared" si="1"/>
        <v>15.208521718891623</v>
      </c>
      <c r="I14">
        <f t="shared" si="2"/>
        <v>17.409411419796921</v>
      </c>
      <c r="J14">
        <f t="shared" si="3"/>
        <v>21.934483914082332</v>
      </c>
      <c r="K14">
        <f t="shared" si="4"/>
        <v>27.635718001932815</v>
      </c>
      <c r="L14">
        <f t="shared" si="5"/>
        <v>31.635000000000009</v>
      </c>
      <c r="M14">
        <f t="shared" si="6"/>
        <v>39.857602413424317</v>
      </c>
      <c r="N14">
        <f t="shared" si="7"/>
        <v>50.217432279013998</v>
      </c>
      <c r="O14">
        <f t="shared" si="8"/>
        <v>63.27</v>
      </c>
    </row>
    <row r="15" spans="1:15" x14ac:dyDescent="0.3">
      <c r="A15">
        <v>13</v>
      </c>
      <c r="B15">
        <v>1992</v>
      </c>
      <c r="C15">
        <v>58.36</v>
      </c>
      <c r="G15">
        <f t="shared" si="0"/>
        <v>11.134253865902075</v>
      </c>
      <c r="H15">
        <f t="shared" si="1"/>
        <v>14.028280820523394</v>
      </c>
      <c r="I15">
        <f t="shared" si="2"/>
        <v>16.058372853790868</v>
      </c>
      <c r="J15">
        <f t="shared" si="3"/>
        <v>20.232281985551523</v>
      </c>
      <c r="K15">
        <f t="shared" si="4"/>
        <v>25.4910779610052</v>
      </c>
      <c r="L15">
        <f t="shared" si="5"/>
        <v>29.180000000000007</v>
      </c>
      <c r="M15">
        <f t="shared" si="6"/>
        <v>36.764496235932398</v>
      </c>
      <c r="N15">
        <f t="shared" si="7"/>
        <v>46.320362696432063</v>
      </c>
      <c r="O15">
        <f t="shared" si="8"/>
        <v>58.36</v>
      </c>
    </row>
    <row r="16" spans="1:15" x14ac:dyDescent="0.3">
      <c r="A16">
        <v>14</v>
      </c>
      <c r="B16">
        <v>1993</v>
      </c>
      <c r="C16">
        <v>92.66</v>
      </c>
      <c r="G16">
        <f t="shared" si="0"/>
        <v>17.678203619165288</v>
      </c>
      <c r="H16">
        <f t="shared" si="1"/>
        <v>22.27314086411408</v>
      </c>
      <c r="I16">
        <f t="shared" si="2"/>
        <v>25.496381573548007</v>
      </c>
      <c r="J16">
        <f t="shared" si="3"/>
        <v>32.12342784066491</v>
      </c>
      <c r="K16">
        <f t="shared" si="4"/>
        <v>40.472982931232721</v>
      </c>
      <c r="L16">
        <f t="shared" si="5"/>
        <v>46.330000000000005</v>
      </c>
      <c r="M16">
        <f t="shared" si="6"/>
        <v>58.372142241629476</v>
      </c>
      <c r="N16">
        <f t="shared" si="7"/>
        <v>73.54429073768668</v>
      </c>
      <c r="O16">
        <f t="shared" si="8"/>
        <v>92.66</v>
      </c>
    </row>
    <row r="17" spans="1:15" x14ac:dyDescent="0.3">
      <c r="A17">
        <v>15</v>
      </c>
      <c r="B17">
        <v>1994</v>
      </c>
      <c r="C17">
        <v>168.69</v>
      </c>
      <c r="G17">
        <f t="shared" si="0"/>
        <v>32.183640929386925</v>
      </c>
      <c r="H17">
        <f t="shared" si="1"/>
        <v>40.548846669192791</v>
      </c>
      <c r="I17">
        <f t="shared" si="2"/>
        <v>46.416842301336217</v>
      </c>
      <c r="J17">
        <f t="shared" si="3"/>
        <v>58.481556685104287</v>
      </c>
      <c r="K17">
        <f t="shared" si="4"/>
        <v>73.682144298183118</v>
      </c>
      <c r="L17">
        <f t="shared" si="5"/>
        <v>84.345000000000013</v>
      </c>
      <c r="M17">
        <f t="shared" si="6"/>
        <v>106.26804095338308</v>
      </c>
      <c r="N17">
        <f t="shared" si="7"/>
        <v>133.88934172825779</v>
      </c>
      <c r="O17">
        <f t="shared" si="8"/>
        <v>168.69</v>
      </c>
    </row>
    <row r="18" spans="1:15" x14ac:dyDescent="0.3">
      <c r="A18">
        <v>16</v>
      </c>
      <c r="B18">
        <v>1995</v>
      </c>
      <c r="C18">
        <v>123.33</v>
      </c>
      <c r="G18">
        <f t="shared" si="0"/>
        <v>23.529601255683737</v>
      </c>
      <c r="H18">
        <f t="shared" si="1"/>
        <v>29.645439917668782</v>
      </c>
      <c r="I18">
        <f t="shared" si="2"/>
        <v>33.935557300514525</v>
      </c>
      <c r="J18">
        <f t="shared" si="3"/>
        <v>42.75612298283189</v>
      </c>
      <c r="K18">
        <f t="shared" si="4"/>
        <v>53.869339357963867</v>
      </c>
      <c r="L18">
        <f t="shared" si="5"/>
        <v>61.665000000000013</v>
      </c>
      <c r="M18">
        <f t="shared" si="6"/>
        <v>77.693031541767354</v>
      </c>
      <c r="N18">
        <f t="shared" si="7"/>
        <v>97.887085869619028</v>
      </c>
      <c r="O18">
        <f t="shared" si="8"/>
        <v>123.33</v>
      </c>
    </row>
    <row r="19" spans="1:15" x14ac:dyDescent="0.3">
      <c r="A19">
        <v>17</v>
      </c>
      <c r="B19">
        <v>1996</v>
      </c>
      <c r="C19">
        <v>181.64</v>
      </c>
      <c r="G19">
        <f t="shared" si="0"/>
        <v>34.654315836231198</v>
      </c>
      <c r="H19">
        <f t="shared" si="1"/>
        <v>43.661701991772944</v>
      </c>
      <c r="I19">
        <f t="shared" si="2"/>
        <v>49.980172124101664</v>
      </c>
      <c r="J19">
        <f t="shared" si="3"/>
        <v>62.971070936524647</v>
      </c>
      <c r="K19">
        <f t="shared" si="4"/>
        <v>79.338577807350646</v>
      </c>
      <c r="L19">
        <f t="shared" si="5"/>
        <v>90.820000000000007</v>
      </c>
      <c r="M19">
        <f t="shared" si="6"/>
        <v>114.42602975145238</v>
      </c>
      <c r="N19">
        <f t="shared" si="7"/>
        <v>144.16776353975189</v>
      </c>
      <c r="O19">
        <f t="shared" si="8"/>
        <v>181.64</v>
      </c>
    </row>
    <row r="20" spans="1:15" x14ac:dyDescent="0.3">
      <c r="A20">
        <v>18</v>
      </c>
      <c r="B20">
        <v>1997</v>
      </c>
      <c r="C20">
        <v>124.12</v>
      </c>
      <c r="G20">
        <f t="shared" si="0"/>
        <v>23.680321964286591</v>
      </c>
      <c r="H20">
        <f t="shared" si="1"/>
        <v>29.835336111092591</v>
      </c>
      <c r="I20">
        <f t="shared" si="2"/>
        <v>34.152934177733421</v>
      </c>
      <c r="J20">
        <f t="shared" si="3"/>
        <v>43.030000686200395</v>
      </c>
      <c r="K20">
        <f t="shared" si="4"/>
        <v>54.214403641534709</v>
      </c>
      <c r="L20">
        <f t="shared" si="5"/>
        <v>62.060000000000016</v>
      </c>
      <c r="M20">
        <f t="shared" si="6"/>
        <v>78.19070035647583</v>
      </c>
      <c r="N20">
        <f t="shared" si="7"/>
        <v>98.514109285146475</v>
      </c>
      <c r="O20">
        <f t="shared" si="8"/>
        <v>124.12</v>
      </c>
    </row>
    <row r="21" spans="1:15" x14ac:dyDescent="0.3">
      <c r="A21">
        <v>19</v>
      </c>
      <c r="B21">
        <v>1998</v>
      </c>
      <c r="C21">
        <v>127.13</v>
      </c>
      <c r="G21">
        <f t="shared" si="0"/>
        <v>24.25458694263418</v>
      </c>
      <c r="H21">
        <f t="shared" si="1"/>
        <v>30.558864645530139</v>
      </c>
      <c r="I21">
        <f t="shared" si="2"/>
        <v>34.981167595997825</v>
      </c>
      <c r="J21">
        <f t="shared" si="3"/>
        <v>44.073509404098097</v>
      </c>
      <c r="K21">
        <f t="shared" si="4"/>
        <v>55.529142240962834</v>
      </c>
      <c r="L21">
        <f t="shared" si="5"/>
        <v>63.565000000000012</v>
      </c>
      <c r="M21">
        <f t="shared" si="6"/>
        <v>80.086881536567617</v>
      </c>
      <c r="N21">
        <f t="shared" si="7"/>
        <v>100.9031478683586</v>
      </c>
      <c r="O21">
        <f t="shared" si="8"/>
        <v>127.13</v>
      </c>
    </row>
    <row r="22" spans="1:15" x14ac:dyDescent="0.3">
      <c r="A22">
        <v>20</v>
      </c>
      <c r="B22">
        <v>1999</v>
      </c>
      <c r="C22">
        <v>105.24</v>
      </c>
      <c r="G22">
        <f t="shared" si="0"/>
        <v>20.07828781438544</v>
      </c>
      <c r="H22">
        <f t="shared" si="1"/>
        <v>25.297057463191944</v>
      </c>
      <c r="I22">
        <f t="shared" si="2"/>
        <v>28.957901972805875</v>
      </c>
      <c r="J22">
        <f t="shared" si="3"/>
        <v>36.484670256330396</v>
      </c>
      <c r="K22">
        <f t="shared" si="4"/>
        <v>45.967804054424043</v>
      </c>
      <c r="L22">
        <f t="shared" si="5"/>
        <v>52.620000000000012</v>
      </c>
      <c r="M22">
        <f t="shared" si="6"/>
        <v>66.297045645468231</v>
      </c>
      <c r="N22">
        <f t="shared" si="7"/>
        <v>83.529043354566653</v>
      </c>
      <c r="O22">
        <f t="shared" si="8"/>
        <v>105.24</v>
      </c>
    </row>
    <row r="23" spans="1:15" x14ac:dyDescent="0.3">
      <c r="A23">
        <v>21</v>
      </c>
      <c r="B23">
        <v>2000</v>
      </c>
      <c r="C23">
        <v>569.62</v>
      </c>
      <c r="G23">
        <f t="shared" si="0"/>
        <v>108.67535447387148</v>
      </c>
      <c r="H23">
        <f t="shared" si="1"/>
        <v>136.92236670641768</v>
      </c>
      <c r="I23">
        <f t="shared" si="2"/>
        <v>156.73698329294643</v>
      </c>
      <c r="J23">
        <f t="shared" si="3"/>
        <v>197.47622454780429</v>
      </c>
      <c r="K23">
        <f t="shared" si="4"/>
        <v>248.80445216154527</v>
      </c>
      <c r="L23">
        <f t="shared" si="5"/>
        <v>284.81000000000006</v>
      </c>
      <c r="M23">
        <f t="shared" si="6"/>
        <v>358.83811422055885</v>
      </c>
      <c r="N23">
        <f t="shared" si="7"/>
        <v>452.10769361106293</v>
      </c>
      <c r="O23">
        <f t="shared" si="8"/>
        <v>569.62</v>
      </c>
    </row>
    <row r="24" spans="1:15" x14ac:dyDescent="0.3">
      <c r="A24">
        <v>22</v>
      </c>
      <c r="B24">
        <v>2001</v>
      </c>
      <c r="C24">
        <v>107.41</v>
      </c>
      <c r="G24">
        <f t="shared" si="0"/>
        <v>20.492292798775562</v>
      </c>
      <c r="H24">
        <f t="shared" si="1"/>
        <v>25.818671057786457</v>
      </c>
      <c r="I24">
        <f t="shared" si="2"/>
        <v>29.555000483647653</v>
      </c>
      <c r="J24">
        <f t="shared" si="3"/>
        <v>37.23696723900084</v>
      </c>
      <c r="K24">
        <f t="shared" si="4"/>
        <v>46.915638858662923</v>
      </c>
      <c r="L24">
        <f t="shared" si="5"/>
        <v>53.705000000000013</v>
      </c>
      <c r="M24">
        <f t="shared" si="6"/>
        <v>67.664059984604165</v>
      </c>
      <c r="N24">
        <f t="shared" si="7"/>
        <v>85.251373495952151</v>
      </c>
      <c r="O24">
        <f t="shared" si="8"/>
        <v>107.41</v>
      </c>
    </row>
    <row r="25" spans="1:15" x14ac:dyDescent="0.3">
      <c r="A25">
        <v>23</v>
      </c>
      <c r="B25">
        <v>2002</v>
      </c>
      <c r="C25">
        <v>102.47</v>
      </c>
      <c r="G25">
        <f t="shared" si="0"/>
        <v>19.549811405739987</v>
      </c>
      <c r="H25">
        <f t="shared" si="1"/>
        <v>24.631218911566691</v>
      </c>
      <c r="I25">
        <f t="shared" si="2"/>
        <v>28.195707099519367</v>
      </c>
      <c r="J25">
        <f t="shared" si="3"/>
        <v>35.524364891354772</v>
      </c>
      <c r="K25">
        <f t="shared" si="4"/>
        <v>44.757895110764267</v>
      </c>
      <c r="L25">
        <f t="shared" si="5"/>
        <v>51.235000000000014</v>
      </c>
      <c r="M25">
        <f t="shared" si="6"/>
        <v>64.552054991363832</v>
      </c>
      <c r="N25">
        <f t="shared" si="7"/>
        <v>81.330492897590702</v>
      </c>
      <c r="O25">
        <f t="shared" si="8"/>
        <v>102.47</v>
      </c>
    </row>
    <row r="26" spans="1:15" x14ac:dyDescent="0.3">
      <c r="A26">
        <v>24</v>
      </c>
      <c r="B26">
        <v>2003</v>
      </c>
      <c r="C26">
        <v>92.89</v>
      </c>
      <c r="G26">
        <f t="shared" si="0"/>
        <v>17.722084331796498</v>
      </c>
      <c r="H26">
        <f t="shared" si="1"/>
        <v>22.328427097642528</v>
      </c>
      <c r="I26">
        <f t="shared" si="2"/>
        <v>25.559668512485157</v>
      </c>
      <c r="J26">
        <f t="shared" si="3"/>
        <v>32.203164387215232</v>
      </c>
      <c r="K26">
        <f t="shared" si="4"/>
        <v>40.573444684677398</v>
      </c>
      <c r="L26">
        <f t="shared" si="5"/>
        <v>46.445000000000007</v>
      </c>
      <c r="M26">
        <f t="shared" si="6"/>
        <v>58.517033162367383</v>
      </c>
      <c r="N26">
        <f t="shared" si="7"/>
        <v>73.726841858663036</v>
      </c>
      <c r="O26">
        <f t="shared" si="8"/>
        <v>92.89</v>
      </c>
    </row>
    <row r="27" spans="1:15" x14ac:dyDescent="0.3">
      <c r="A27">
        <v>25</v>
      </c>
      <c r="B27">
        <v>2004</v>
      </c>
      <c r="C27">
        <v>196.37</v>
      </c>
      <c r="G27">
        <f t="shared" si="0"/>
        <v>37.464589301699633</v>
      </c>
      <c r="H27">
        <f t="shared" si="1"/>
        <v>47.202424686877634</v>
      </c>
      <c r="I27">
        <f t="shared" si="2"/>
        <v>54.033287822119824</v>
      </c>
      <c r="J27">
        <f t="shared" si="3"/>
        <v>68.077676722117076</v>
      </c>
      <c r="K27">
        <f t="shared" si="4"/>
        <v>85.772497930133497</v>
      </c>
      <c r="L27">
        <f t="shared" si="5"/>
        <v>98.185000000000031</v>
      </c>
      <c r="M27">
        <f t="shared" si="6"/>
        <v>123.70534828392813</v>
      </c>
      <c r="N27">
        <f t="shared" si="7"/>
        <v>155.85897228749769</v>
      </c>
      <c r="O27">
        <f t="shared" si="8"/>
        <v>196.37</v>
      </c>
    </row>
    <row r="28" spans="1:15" x14ac:dyDescent="0.3">
      <c r="A28">
        <v>26</v>
      </c>
      <c r="B28">
        <v>2005</v>
      </c>
      <c r="C28">
        <v>86.98</v>
      </c>
      <c r="G28">
        <f t="shared" si="0"/>
        <v>16.594540802881468</v>
      </c>
      <c r="H28">
        <f t="shared" si="1"/>
        <v>20.907811270889734</v>
      </c>
      <c r="I28">
        <f t="shared" si="2"/>
        <v>23.933469342404553</v>
      </c>
      <c r="J28">
        <f t="shared" si="3"/>
        <v>30.154281821509109</v>
      </c>
      <c r="K28">
        <f t="shared" si="4"/>
        <v>37.992014411381639</v>
      </c>
      <c r="L28">
        <f t="shared" si="5"/>
        <v>43.490000000000009</v>
      </c>
      <c r="M28">
        <f t="shared" si="6"/>
        <v>54.793966459928036</v>
      </c>
      <c r="N28">
        <f t="shared" si="7"/>
        <v>69.036071750097008</v>
      </c>
      <c r="O28">
        <f t="shared" si="8"/>
        <v>86.98</v>
      </c>
    </row>
    <row r="29" spans="1:15" x14ac:dyDescent="0.3">
      <c r="A29">
        <v>27</v>
      </c>
      <c r="B29">
        <v>2006</v>
      </c>
      <c r="C29">
        <v>227.35</v>
      </c>
      <c r="G29">
        <f t="shared" si="0"/>
        <v>43.375130507416664</v>
      </c>
      <c r="H29">
        <f t="shared" si="1"/>
        <v>54.649239968231555</v>
      </c>
      <c r="I29">
        <f t="shared" si="2"/>
        <v>62.557763336349446</v>
      </c>
      <c r="J29">
        <f t="shared" si="3"/>
        <v>78.817842861808401</v>
      </c>
      <c r="K29">
        <f t="shared" si="4"/>
        <v>99.304259328898766</v>
      </c>
      <c r="L29">
        <f t="shared" si="5"/>
        <v>113.67500000000003</v>
      </c>
      <c r="M29">
        <f t="shared" si="6"/>
        <v>143.22152534679969</v>
      </c>
      <c r="N29">
        <f t="shared" si="7"/>
        <v>180.44781458248508</v>
      </c>
      <c r="O29">
        <f t="shared" si="8"/>
        <v>227.35</v>
      </c>
    </row>
    <row r="30" spans="1:15" x14ac:dyDescent="0.3">
      <c r="A30">
        <v>28</v>
      </c>
      <c r="B30">
        <v>2007</v>
      </c>
      <c r="C30">
        <v>179.92</v>
      </c>
      <c r="G30">
        <f t="shared" si="0"/>
        <v>34.326164420032576</v>
      </c>
      <c r="H30">
        <f t="shared" si="1"/>
        <v>43.248257114951485</v>
      </c>
      <c r="I30">
        <f t="shared" si="2"/>
        <v>49.506895885093435</v>
      </c>
      <c r="J30">
        <f t="shared" si="3"/>
        <v>62.3747802405831</v>
      </c>
      <c r="K30">
        <f t="shared" si="4"/>
        <v>78.58729860767744</v>
      </c>
      <c r="L30">
        <f t="shared" si="5"/>
        <v>89.960000000000008</v>
      </c>
      <c r="M30">
        <f t="shared" si="6"/>
        <v>113.34249764854279</v>
      </c>
      <c r="N30">
        <f t="shared" si="7"/>
        <v>142.80259863505921</v>
      </c>
      <c r="O30">
        <f t="shared" si="8"/>
        <v>179.92</v>
      </c>
    </row>
    <row r="31" spans="1:15" x14ac:dyDescent="0.3">
      <c r="A31">
        <v>29</v>
      </c>
      <c r="B31">
        <v>2008</v>
      </c>
      <c r="C31">
        <v>131.6</v>
      </c>
      <c r="G31">
        <f t="shared" si="0"/>
        <v>25.107399053336412</v>
      </c>
      <c r="H31">
        <f t="shared" si="1"/>
        <v>31.633340575409157</v>
      </c>
      <c r="I31">
        <f t="shared" si="2"/>
        <v>36.211135496211071</v>
      </c>
      <c r="J31">
        <f t="shared" si="3"/>
        <v>45.623171852271767</v>
      </c>
      <c r="K31">
        <f t="shared" si="4"/>
        <v>57.481594579648458</v>
      </c>
      <c r="L31">
        <f t="shared" si="5"/>
        <v>65.800000000000011</v>
      </c>
      <c r="M31">
        <f t="shared" si="6"/>
        <v>82.902805083082654</v>
      </c>
      <c r="N31">
        <f t="shared" si="7"/>
        <v>104.45098921950753</v>
      </c>
      <c r="O31">
        <f t="shared" si="8"/>
        <v>131.6</v>
      </c>
    </row>
    <row r="32" spans="1:15" x14ac:dyDescent="0.3">
      <c r="A32">
        <v>30</v>
      </c>
      <c r="B32">
        <v>2009</v>
      </c>
      <c r="C32">
        <v>102.09</v>
      </c>
      <c r="G32">
        <f t="shared" si="0"/>
        <v>19.477312837044941</v>
      </c>
      <c r="H32">
        <f t="shared" si="1"/>
        <v>24.539876438780556</v>
      </c>
      <c r="I32">
        <f t="shared" si="2"/>
        <v>28.091146069971039</v>
      </c>
      <c r="J32">
        <f t="shared" si="3"/>
        <v>35.392626249228151</v>
      </c>
      <c r="K32">
        <f t="shared" si="4"/>
        <v>44.591914822464375</v>
      </c>
      <c r="L32">
        <f t="shared" si="5"/>
        <v>51.045000000000016</v>
      </c>
      <c r="M32">
        <f t="shared" si="6"/>
        <v>64.312669991883809</v>
      </c>
      <c r="N32">
        <f t="shared" si="7"/>
        <v>81.028886697716757</v>
      </c>
      <c r="O32">
        <f t="shared" si="8"/>
        <v>102.09</v>
      </c>
    </row>
    <row r="33" spans="1:26" x14ac:dyDescent="0.3">
      <c r="A33">
        <v>31</v>
      </c>
      <c r="B33">
        <v>2010</v>
      </c>
      <c r="C33">
        <v>65.64</v>
      </c>
      <c r="G33">
        <f t="shared" si="0"/>
        <v>12.52317381353345</v>
      </c>
      <c r="H33">
        <f t="shared" si="1"/>
        <v>15.77821029916305</v>
      </c>
      <c r="I33">
        <f t="shared" si="2"/>
        <v>18.061542051453607</v>
      </c>
      <c r="J33">
        <f t="shared" si="3"/>
        <v>22.756117024187834</v>
      </c>
      <c r="K33">
        <f t="shared" si="4"/>
        <v>28.670910852645328</v>
      </c>
      <c r="L33">
        <f t="shared" si="5"/>
        <v>32.820000000000007</v>
      </c>
      <c r="M33">
        <f t="shared" si="6"/>
        <v>41.350608857549737</v>
      </c>
      <c r="N33">
        <f t="shared" si="7"/>
        <v>52.098502525596309</v>
      </c>
      <c r="O33">
        <f t="shared" si="8"/>
        <v>65.64</v>
      </c>
    </row>
    <row r="34" spans="1:26" x14ac:dyDescent="0.3">
      <c r="A34">
        <v>32</v>
      </c>
      <c r="B34">
        <v>2011</v>
      </c>
      <c r="C34">
        <v>57.83</v>
      </c>
      <c r="G34">
        <f t="shared" si="0"/>
        <v>11.033137441143197</v>
      </c>
      <c r="H34">
        <f t="shared" si="1"/>
        <v>13.900882108479571</v>
      </c>
      <c r="I34">
        <f t="shared" si="2"/>
        <v>15.912537733631355</v>
      </c>
      <c r="J34">
        <f t="shared" si="3"/>
        <v>20.048541247848604</v>
      </c>
      <c r="K34">
        <f t="shared" si="4"/>
        <v>25.259579137850078</v>
      </c>
      <c r="L34">
        <f t="shared" si="5"/>
        <v>28.915000000000006</v>
      </c>
      <c r="M34">
        <f t="shared" si="6"/>
        <v>36.430617157710259</v>
      </c>
      <c r="N34">
        <f t="shared" si="7"/>
        <v>45.899701417660488</v>
      </c>
      <c r="O34">
        <f t="shared" si="8"/>
        <v>57.83</v>
      </c>
    </row>
    <row r="35" spans="1:26" x14ac:dyDescent="0.3">
      <c r="A35">
        <v>33</v>
      </c>
      <c r="B35">
        <v>2012</v>
      </c>
      <c r="C35">
        <v>67.03</v>
      </c>
      <c r="G35">
        <f t="shared" si="0"/>
        <v>12.788365946391639</v>
      </c>
      <c r="H35">
        <f t="shared" si="1"/>
        <v>16.112331449617599</v>
      </c>
      <c r="I35">
        <f t="shared" si="2"/>
        <v>18.444015291117235</v>
      </c>
      <c r="J35">
        <f t="shared" si="3"/>
        <v>23.238003109861523</v>
      </c>
      <c r="K35">
        <f t="shared" si="4"/>
        <v>29.278049275637056</v>
      </c>
      <c r="L35">
        <f t="shared" si="5"/>
        <v>33.515000000000008</v>
      </c>
      <c r="M35">
        <f t="shared" si="6"/>
        <v>42.226253987226677</v>
      </c>
      <c r="N35">
        <f t="shared" si="7"/>
        <v>53.201746256714209</v>
      </c>
      <c r="O35">
        <f t="shared" si="8"/>
        <v>67.03</v>
      </c>
      <c r="S35" s="5" t="s">
        <v>15</v>
      </c>
      <c r="U35" s="6" t="s">
        <v>18</v>
      </c>
      <c r="V35" s="6">
        <v>0.54479999999999995</v>
      </c>
    </row>
    <row r="36" spans="1:26" x14ac:dyDescent="0.3">
      <c r="A36">
        <v>34</v>
      </c>
      <c r="B36">
        <v>2013</v>
      </c>
      <c r="C36">
        <v>70.06</v>
      </c>
      <c r="G36">
        <f t="shared" si="0"/>
        <v>13.366446638881072</v>
      </c>
      <c r="H36">
        <f t="shared" si="1"/>
        <v>16.840667482622841</v>
      </c>
      <c r="I36">
        <f t="shared" si="2"/>
        <v>19.277751921463128</v>
      </c>
      <c r="J36">
        <f t="shared" si="3"/>
        <v>24.288445440502738</v>
      </c>
      <c r="K36">
        <f t="shared" si="4"/>
        <v>30.60152367971255</v>
      </c>
      <c r="L36">
        <f t="shared" si="5"/>
        <v>35.030000000000008</v>
      </c>
      <c r="M36">
        <f t="shared" si="6"/>
        <v>44.135034377817412</v>
      </c>
      <c r="N36">
        <f t="shared" si="7"/>
        <v>55.606658850446031</v>
      </c>
      <c r="O36">
        <f t="shared" si="8"/>
        <v>70.06</v>
      </c>
      <c r="S36" s="5" t="s">
        <v>16</v>
      </c>
      <c r="U36" s="6" t="s">
        <v>19</v>
      </c>
      <c r="V36" s="6">
        <v>1.1457999999999999</v>
      </c>
    </row>
    <row r="37" spans="1:26" x14ac:dyDescent="0.3">
      <c r="A37">
        <v>35</v>
      </c>
      <c r="B37">
        <v>2014</v>
      </c>
      <c r="C37">
        <v>52.57</v>
      </c>
      <c r="G37">
        <f t="shared" si="0"/>
        <v>10.029604621838109</v>
      </c>
      <c r="H37">
        <f t="shared" si="1"/>
        <v>12.636509985176744</v>
      </c>
      <c r="I37">
        <f t="shared" si="2"/>
        <v>14.465192956199211</v>
      </c>
      <c r="J37">
        <f t="shared" si="3"/>
        <v>18.225001096306435</v>
      </c>
      <c r="K37">
        <f t="shared" si="4"/>
        <v>22.962062515593615</v>
      </c>
      <c r="L37">
        <f t="shared" si="5"/>
        <v>26.285000000000007</v>
      </c>
      <c r="M37">
        <f t="shared" si="6"/>
        <v>33.117024796486739</v>
      </c>
      <c r="N37">
        <f t="shared" si="7"/>
        <v>41.724836650984123</v>
      </c>
      <c r="O37">
        <f t="shared" si="8"/>
        <v>52.57</v>
      </c>
    </row>
    <row r="38" spans="1:26" x14ac:dyDescent="0.3">
      <c r="A38">
        <v>36</v>
      </c>
      <c r="B38">
        <v>2015</v>
      </c>
      <c r="C38">
        <v>135.44999999999999</v>
      </c>
      <c r="G38">
        <f t="shared" si="0"/>
        <v>25.841924025641465</v>
      </c>
      <c r="H38">
        <f t="shared" si="1"/>
        <v>32.558784049689741</v>
      </c>
      <c r="I38">
        <f t="shared" si="2"/>
        <v>37.270503821898096</v>
      </c>
      <c r="J38">
        <f t="shared" si="3"/>
        <v>46.957892305396733</v>
      </c>
      <c r="K38">
        <f t="shared" si="4"/>
        <v>59.163236974265828</v>
      </c>
      <c r="L38">
        <f t="shared" si="5"/>
        <v>67.725000000000009</v>
      </c>
      <c r="M38">
        <f t="shared" si="6"/>
        <v>85.32815310413028</v>
      </c>
      <c r="N38">
        <f t="shared" si="7"/>
        <v>107.5067362445463</v>
      </c>
      <c r="O38">
        <f t="shared" si="8"/>
        <v>135.44999999999999</v>
      </c>
      <c r="S38" t="s">
        <v>1</v>
      </c>
      <c r="T38">
        <v>2</v>
      </c>
      <c r="U38">
        <v>10</v>
      </c>
      <c r="V38">
        <v>25</v>
      </c>
      <c r="W38">
        <v>50</v>
      </c>
      <c r="X38">
        <v>75</v>
      </c>
      <c r="Y38">
        <v>100</v>
      </c>
      <c r="Z38">
        <v>200</v>
      </c>
    </row>
    <row r="39" spans="1:26" x14ac:dyDescent="0.3">
      <c r="A39">
        <v>37</v>
      </c>
      <c r="B39">
        <v>2016</v>
      </c>
      <c r="C39">
        <v>88.24</v>
      </c>
      <c r="G39">
        <f t="shared" si="0"/>
        <v>16.834930793817666</v>
      </c>
      <c r="H39">
        <f t="shared" si="1"/>
        <v>21.210683680654288</v>
      </c>
      <c r="I39">
        <f t="shared" si="2"/>
        <v>24.280171703538489</v>
      </c>
      <c r="J39">
        <f t="shared" si="3"/>
        <v>30.591099424350006</v>
      </c>
      <c r="K39">
        <f t="shared" si="4"/>
        <v>38.542370104165499</v>
      </c>
      <c r="L39">
        <f t="shared" si="5"/>
        <v>44.120000000000005</v>
      </c>
      <c r="M39">
        <f t="shared" si="6"/>
        <v>55.587716721361801</v>
      </c>
      <c r="N39">
        <f t="shared" si="7"/>
        <v>70.036134412836958</v>
      </c>
      <c r="O39">
        <f t="shared" si="8"/>
        <v>88.24</v>
      </c>
      <c r="S39" s="7" t="s">
        <v>17</v>
      </c>
      <c r="T39">
        <f>(T41-V35)/V36</f>
        <v>-0.15560052314394829</v>
      </c>
      <c r="U39">
        <f>(U41-V35)/V36</f>
        <v>1.4885384249541282</v>
      </c>
      <c r="V39">
        <f>(V41-V35)/V36</f>
        <v>2.3160536406400594</v>
      </c>
      <c r="W39">
        <f>(W41-V35)/V36</f>
        <v>2.929951700066181</v>
      </c>
      <c r="X39">
        <f>(X41-V35)/V36</f>
        <v>3.2867726573169405</v>
      </c>
      <c r="Y39">
        <f>(Y41-V35)/V36</f>
        <v>3.5393168325855915</v>
      </c>
      <c r="Z39">
        <f>(Z41-V35)/V36</f>
        <v>4.1464584940958638</v>
      </c>
    </row>
    <row r="40" spans="1:26" x14ac:dyDescent="0.3">
      <c r="A40">
        <v>38</v>
      </c>
      <c r="B40">
        <v>2017</v>
      </c>
      <c r="C40">
        <v>121.29</v>
      </c>
      <c r="G40">
        <f t="shared" si="0"/>
        <v>23.140398413215603</v>
      </c>
      <c r="H40">
        <f t="shared" si="1"/>
        <v>29.155075063764265</v>
      </c>
      <c r="I40">
        <f t="shared" si="2"/>
        <v>33.374229668202439</v>
      </c>
      <c r="J40">
        <f t="shared" si="3"/>
        <v>42.04889448299425</v>
      </c>
      <c r="K40">
        <f t="shared" si="4"/>
        <v>52.978287283932843</v>
      </c>
      <c r="L40">
        <f t="shared" si="5"/>
        <v>60.645000000000017</v>
      </c>
      <c r="M40">
        <f t="shared" si="6"/>
        <v>76.407912070874588</v>
      </c>
      <c r="N40">
        <f t="shared" si="7"/>
        <v>96.267936796611465</v>
      </c>
      <c r="O40">
        <f t="shared" si="8"/>
        <v>121.29</v>
      </c>
      <c r="S40" s="3" t="s">
        <v>20</v>
      </c>
      <c r="T40">
        <f>LN(LN(2/(2-1)))</f>
        <v>-0.36651292058166435</v>
      </c>
      <c r="U40">
        <f>LN(LN(10/(10-1)))</f>
        <v>-2.2503673273124449</v>
      </c>
      <c r="V40">
        <f>LN(LN(25/(25-1)))</f>
        <v>-3.198534261445384</v>
      </c>
      <c r="W40">
        <f>LN(LN(50/(50-1)))</f>
        <v>-3.9019386579358333</v>
      </c>
      <c r="X40">
        <f>LN(LN(75/(75-1)))</f>
        <v>-4.3107841107537466</v>
      </c>
      <c r="Y40">
        <f>LN(LN(100/(100-1)))</f>
        <v>-4.6001492267765736</v>
      </c>
      <c r="Z40">
        <f>LN(LN(200/(200-1)))</f>
        <v>-5.295812142535044</v>
      </c>
    </row>
    <row r="41" spans="1:26" x14ac:dyDescent="0.3">
      <c r="A41">
        <v>39</v>
      </c>
      <c r="B41">
        <v>2018</v>
      </c>
      <c r="C41">
        <v>30.14</v>
      </c>
      <c r="G41">
        <f t="shared" si="0"/>
        <v>5.750281211759571</v>
      </c>
      <c r="H41">
        <f t="shared" si="1"/>
        <v>7.2449003415108821</v>
      </c>
      <c r="I41">
        <f t="shared" si="2"/>
        <v>8.2933406068070035</v>
      </c>
      <c r="J41">
        <f t="shared" si="3"/>
        <v>10.448954404464066</v>
      </c>
      <c r="K41">
        <f t="shared" si="4"/>
        <v>13.164857603576023</v>
      </c>
      <c r="L41">
        <f t="shared" si="5"/>
        <v>15.070000000000004</v>
      </c>
      <c r="M41">
        <f t="shared" si="6"/>
        <v>18.987010221915739</v>
      </c>
      <c r="N41">
        <f t="shared" si="7"/>
        <v>23.922133853160769</v>
      </c>
      <c r="O41">
        <f t="shared" si="8"/>
        <v>30.14</v>
      </c>
      <c r="T41">
        <v>0.36651292058166401</v>
      </c>
      <c r="U41">
        <v>2.25036732731244</v>
      </c>
      <c r="V41">
        <v>3.19853426144538</v>
      </c>
      <c r="W41">
        <v>3.9019386579358302</v>
      </c>
      <c r="X41">
        <v>4.3107841107537501</v>
      </c>
      <c r="Y41">
        <v>4.60014922677657</v>
      </c>
      <c r="Z41">
        <v>5.2958121425350404</v>
      </c>
    </row>
    <row r="42" spans="1:26" x14ac:dyDescent="0.3">
      <c r="A42">
        <v>40</v>
      </c>
      <c r="B42">
        <v>2019</v>
      </c>
      <c r="C42">
        <v>75.2</v>
      </c>
      <c r="G42">
        <f t="shared" si="0"/>
        <v>14.347085173335094</v>
      </c>
      <c r="H42">
        <f t="shared" si="1"/>
        <v>18.076194614519522</v>
      </c>
      <c r="I42">
        <f t="shared" si="2"/>
        <v>20.692077426406328</v>
      </c>
      <c r="J42">
        <f t="shared" si="3"/>
        <v>26.070383915583868</v>
      </c>
      <c r="K42">
        <f t="shared" si="4"/>
        <v>32.846625474084838</v>
      </c>
      <c r="L42">
        <f t="shared" si="5"/>
        <v>37.600000000000009</v>
      </c>
      <c r="M42">
        <f t="shared" si="6"/>
        <v>47.373031476047231</v>
      </c>
      <c r="N42">
        <f t="shared" si="7"/>
        <v>59.686279554004308</v>
      </c>
      <c r="O42">
        <f t="shared" si="8"/>
        <v>75.2</v>
      </c>
    </row>
    <row r="43" spans="1:26" x14ac:dyDescent="0.3">
      <c r="A43">
        <v>41</v>
      </c>
      <c r="B43">
        <v>2020</v>
      </c>
      <c r="C43">
        <v>69.91</v>
      </c>
      <c r="G43">
        <f t="shared" si="0"/>
        <v>13.337828782817239</v>
      </c>
      <c r="H43">
        <f t="shared" si="1"/>
        <v>16.804611243365155</v>
      </c>
      <c r="I43">
        <f t="shared" si="2"/>
        <v>19.236477830851946</v>
      </c>
      <c r="J43">
        <f t="shared" si="3"/>
        <v>24.236443344926439</v>
      </c>
      <c r="K43">
        <f t="shared" si="4"/>
        <v>30.536005144857324</v>
      </c>
      <c r="L43">
        <f t="shared" si="5"/>
        <v>34.955000000000005</v>
      </c>
      <c r="M43">
        <f t="shared" si="6"/>
        <v>44.040540299075289</v>
      </c>
      <c r="N43">
        <f t="shared" si="7"/>
        <v>55.487603771548414</v>
      </c>
      <c r="O43">
        <f t="shared" si="8"/>
        <v>69.91</v>
      </c>
    </row>
    <row r="44" spans="1:26" x14ac:dyDescent="0.3">
      <c r="A44">
        <v>42</v>
      </c>
      <c r="B44">
        <v>2021</v>
      </c>
      <c r="C44">
        <v>61.05</v>
      </c>
      <c r="G44">
        <f t="shared" si="0"/>
        <v>11.647467417980151</v>
      </c>
      <c r="H44">
        <f t="shared" si="1"/>
        <v>14.67488937787788</v>
      </c>
      <c r="I44">
        <f t="shared" si="2"/>
        <v>16.798554878751414</v>
      </c>
      <c r="J44">
        <f t="shared" si="3"/>
        <v>21.164852899553125</v>
      </c>
      <c r="K44">
        <f t="shared" si="4"/>
        <v>26.666043686075518</v>
      </c>
      <c r="L44">
        <f t="shared" si="5"/>
        <v>30.525000000000006</v>
      </c>
      <c r="M44">
        <f t="shared" si="6"/>
        <v>38.459090048041006</v>
      </c>
      <c r="N44">
        <f t="shared" si="7"/>
        <v>48.45541711132929</v>
      </c>
      <c r="O44">
        <f t="shared" si="8"/>
        <v>61.05</v>
      </c>
    </row>
    <row r="45" spans="1:26" x14ac:dyDescent="0.3">
      <c r="F45" t="s">
        <v>13</v>
      </c>
      <c r="G45" s="3">
        <f t="shared" ref="G45:O45" si="9">AVERAGE(G3:G44)</f>
        <v>21.458440704524246</v>
      </c>
      <c r="H45" s="3">
        <f t="shared" si="9"/>
        <v>27.035941141551078</v>
      </c>
      <c r="I45" s="3">
        <f t="shared" si="9"/>
        <v>30.948426885567095</v>
      </c>
      <c r="J45" s="3">
        <f t="shared" si="9"/>
        <v>38.992574494258406</v>
      </c>
      <c r="K45" s="3">
        <f t="shared" si="9"/>
        <v>49.127565394910121</v>
      </c>
      <c r="L45" s="3">
        <f t="shared" ref="L45:M45" si="10">AVERAGE(L3:L44)</f>
        <v>56.237023809523819</v>
      </c>
      <c r="M45" s="3">
        <f t="shared" si="10"/>
        <v>70.854210081058213</v>
      </c>
      <c r="N45" s="3">
        <f t="shared" si="9"/>
        <v>89.270710754798785</v>
      </c>
      <c r="O45" s="3">
        <f t="shared" si="9"/>
        <v>112.4740476190476</v>
      </c>
    </row>
    <row r="46" spans="1:26" x14ac:dyDescent="0.3">
      <c r="A46" s="1" t="s">
        <v>3</v>
      </c>
      <c r="F46" t="s">
        <v>24</v>
      </c>
      <c r="G46" s="4">
        <f t="shared" ref="G46:O46" si="11">STDEVA(G3:G44)</f>
        <v>16.076672525029718</v>
      </c>
      <c r="H46" s="4">
        <f t="shared" si="11"/>
        <v>20.255338126551504</v>
      </c>
      <c r="I46" s="4">
        <f t="shared" si="11"/>
        <v>23.186574041197034</v>
      </c>
      <c r="J46" s="4">
        <f t="shared" si="11"/>
        <v>29.213252709450199</v>
      </c>
      <c r="K46" s="4">
        <f t="shared" si="11"/>
        <v>36.80639202453473</v>
      </c>
      <c r="L46" s="4">
        <f t="shared" ref="L46:M46" si="12">STDEVA(L3:L44)</f>
        <v>42.132801167486285</v>
      </c>
      <c r="M46" s="4">
        <f t="shared" si="12"/>
        <v>53.084003081951259</v>
      </c>
      <c r="N46" s="4">
        <f t="shared" si="11"/>
        <v>66.881652895634673</v>
      </c>
      <c r="O46" s="4">
        <f t="shared" si="11"/>
        <v>84.265602334972556</v>
      </c>
    </row>
    <row r="47" spans="1:26" x14ac:dyDescent="0.3">
      <c r="E47" t="s">
        <v>27</v>
      </c>
      <c r="G47" s="1" t="s">
        <v>30</v>
      </c>
    </row>
    <row r="48" spans="1:26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21.458440704524246</v>
      </c>
      <c r="F50">
        <v>16.076672525029718</v>
      </c>
      <c r="G50">
        <f t="shared" ref="G50:G58" si="13">E50+F50*$T$39</f>
        <v>18.956902049215682</v>
      </c>
      <c r="H50">
        <f t="shared" ref="H50:H58" si="14">G50/C50</f>
        <v>113.73913751254383</v>
      </c>
      <c r="I50">
        <f t="shared" ref="I50:I58" si="15">E50+F50*$U$39</f>
        <v>45.389185503435286</v>
      </c>
      <c r="J50">
        <f t="shared" ref="J50:J58" si="16">I50/C50</f>
        <v>272.32966642728314</v>
      </c>
      <c r="K50">
        <f t="shared" ref="K50:K57" si="17">E50+F50*$V$39</f>
        <v>58.692876635497342</v>
      </c>
      <c r="L50">
        <f>K50/C50</f>
        <v>352.15021680864783</v>
      </c>
      <c r="M50">
        <f>E50+F50*$W$39</f>
        <v>68.562314700642332</v>
      </c>
      <c r="N50">
        <f>M50/C50</f>
        <v>411.36566089063615</v>
      </c>
      <c r="O50">
        <f>E50+F50*$Y$39</f>
        <v>78.358878384328236</v>
      </c>
      <c r="P50">
        <f>O50/C50</f>
        <v>470.14386742862081</v>
      </c>
    </row>
    <row r="51" spans="1:16" x14ac:dyDescent="0.3">
      <c r="C51">
        <f>D51/60</f>
        <v>0.33333333333333331</v>
      </c>
      <c r="D51">
        <v>20</v>
      </c>
      <c r="E51">
        <v>27.035941141551078</v>
      </c>
      <c r="F51">
        <v>20.255338126551504</v>
      </c>
      <c r="G51">
        <f t="shared" si="13"/>
        <v>23.884199932602101</v>
      </c>
      <c r="H51">
        <f t="shared" si="14"/>
        <v>71.652599797806303</v>
      </c>
      <c r="I51">
        <f t="shared" si="15"/>
        <v>57.186790253361352</v>
      </c>
      <c r="J51">
        <f t="shared" si="16"/>
        <v>171.56037076008406</v>
      </c>
      <c r="K51">
        <f t="shared" si="17"/>
        <v>73.948390751946079</v>
      </c>
      <c r="L51">
        <f>K51/C51</f>
        <v>221.84517225583824</v>
      </c>
      <c r="M51">
        <f>E51+F51*$W$39</f>
        <v>86.383103520855997</v>
      </c>
      <c r="N51">
        <f>M51/C51</f>
        <v>259.14931056256802</v>
      </c>
      <c r="O51">
        <f>E51+F51*$Y$39</f>
        <v>98.726000322567515</v>
      </c>
      <c r="P51">
        <f>O51/C51</f>
        <v>296.17800096770259</v>
      </c>
    </row>
    <row r="52" spans="1:16" x14ac:dyDescent="0.3">
      <c r="C52">
        <v>0.5</v>
      </c>
      <c r="D52">
        <v>30</v>
      </c>
      <c r="E52">
        <v>30.948426885567095</v>
      </c>
      <c r="F52">
        <v>23.186574041197034</v>
      </c>
      <c r="G52">
        <f t="shared" si="13"/>
        <v>27.340583834840945</v>
      </c>
      <c r="H52">
        <f t="shared" si="14"/>
        <v>54.681167669681891</v>
      </c>
      <c r="I52">
        <f t="shared" si="15"/>
        <v>65.462533288932804</v>
      </c>
      <c r="J52">
        <f t="shared" si="16"/>
        <v>130.92506657786561</v>
      </c>
      <c r="K52">
        <f t="shared" si="17"/>
        <v>84.649776107651775</v>
      </c>
      <c r="L52">
        <f>K52/C52</f>
        <v>169.29955221530355</v>
      </c>
      <c r="M52">
        <f>E52+F52*$W$39</f>
        <v>98.883968916282726</v>
      </c>
      <c r="N52">
        <f>M52/C52</f>
        <v>197.76793783256545</v>
      </c>
      <c r="O52">
        <f>E52+F52*$Y$39</f>
        <v>113.01305867956788</v>
      </c>
      <c r="P52">
        <f>O52/C52</f>
        <v>226.02611735913575</v>
      </c>
    </row>
    <row r="53" spans="1:16" x14ac:dyDescent="0.3">
      <c r="C53">
        <v>1</v>
      </c>
      <c r="D53">
        <v>60</v>
      </c>
      <c r="E53">
        <v>38.992574494258406</v>
      </c>
      <c r="F53">
        <v>29.213252709450199</v>
      </c>
      <c r="G53">
        <f t="shared" si="13"/>
        <v>34.446977089931593</v>
      </c>
      <c r="H53">
        <f t="shared" si="14"/>
        <v>34.446977089931593</v>
      </c>
      <c r="I53">
        <f t="shared" si="15"/>
        <v>82.477623670170317</v>
      </c>
      <c r="J53">
        <f t="shared" si="16"/>
        <v>82.477623670170317</v>
      </c>
      <c r="K53">
        <f t="shared" si="17"/>
        <v>106.65203478691862</v>
      </c>
      <c r="L53">
        <f>K53/C53</f>
        <v>106.65203478691862</v>
      </c>
      <c r="M53">
        <f>E53+F53*$W$39</f>
        <v>124.58599393477499</v>
      </c>
      <c r="N53">
        <f>M53/C53</f>
        <v>124.58599393477499</v>
      </c>
      <c r="O53">
        <f>E53+F53*$Y$39</f>
        <v>142.38753154339213</v>
      </c>
      <c r="P53">
        <f>O53/C53</f>
        <v>142.38753154339213</v>
      </c>
    </row>
    <row r="54" spans="1:16" x14ac:dyDescent="0.3">
      <c r="C54">
        <v>2</v>
      </c>
      <c r="D54">
        <v>120</v>
      </c>
      <c r="E54">
        <v>49.127565394910121</v>
      </c>
      <c r="F54">
        <v>36.80639202453473</v>
      </c>
      <c r="G54">
        <f t="shared" si="13"/>
        <v>43.400471540851271</v>
      </c>
      <c r="H54">
        <f t="shared" si="14"/>
        <v>21.700235770425635</v>
      </c>
      <c r="I54">
        <f t="shared" si="15"/>
        <v>103.91529420735523</v>
      </c>
      <c r="J54">
        <f t="shared" si="16"/>
        <v>51.957647103677616</v>
      </c>
      <c r="K54">
        <f t="shared" si="17"/>
        <v>134.37314364215905</v>
      </c>
      <c r="L54">
        <f>K54/C54</f>
        <v>67.186571821079525</v>
      </c>
      <c r="M54">
        <f>E54+F54*$W$39</f>
        <v>156.96851628049797</v>
      </c>
      <c r="N54">
        <f>M54/C54</f>
        <v>78.484258140248983</v>
      </c>
      <c r="O54">
        <f>E54+F54*$Y$39</f>
        <v>179.39704823408994</v>
      </c>
      <c r="P54">
        <f>O54/C54</f>
        <v>89.698524117044968</v>
      </c>
    </row>
    <row r="55" spans="1:16" x14ac:dyDescent="0.3">
      <c r="C55">
        <f>D55/60</f>
        <v>3</v>
      </c>
      <c r="D55">
        <v>180</v>
      </c>
      <c r="E55">
        <v>56.237023809523819</v>
      </c>
      <c r="F55">
        <v>42.132801167486285</v>
      </c>
      <c r="G55">
        <f t="shared" ref="G55:G56" si="18">E55+F55*$T$39</f>
        <v>49.681137906342997</v>
      </c>
      <c r="H55">
        <f t="shared" ref="H55:H56" si="19">G55/C55</f>
        <v>16.560379302114331</v>
      </c>
      <c r="I55">
        <f t="shared" ref="I55:I56" si="20">E55+F55*$U$39</f>
        <v>118.9533172982793</v>
      </c>
      <c r="J55">
        <f t="shared" ref="J55:J56" si="21">I55/C55</f>
        <v>39.651105766093103</v>
      </c>
      <c r="K55">
        <f t="shared" ref="K55:K56" si="22">E55+F55*$V$39</f>
        <v>153.81885134384419</v>
      </c>
      <c r="L55">
        <f t="shared" ref="L55:L56" si="23">K55/C55</f>
        <v>51.272950447948062</v>
      </c>
      <c r="M55">
        <f t="shared" ref="M55:M56" si="24">E55+F55*$W$39</f>
        <v>179.68409621875065</v>
      </c>
      <c r="N55">
        <f t="shared" ref="N55:N56" si="25">M55/C55</f>
        <v>59.894698739583554</v>
      </c>
      <c r="O55">
        <f t="shared" ref="O55:O56" si="26">E55+F55*$Y$39</f>
        <v>205.35835618558991</v>
      </c>
      <c r="P55">
        <f t="shared" ref="P55:P56" si="27">O55/C55</f>
        <v>68.452785395196642</v>
      </c>
    </row>
    <row r="56" spans="1:16" x14ac:dyDescent="0.3">
      <c r="C56">
        <f>D56/60</f>
        <v>6</v>
      </c>
      <c r="D56">
        <v>360</v>
      </c>
      <c r="E56">
        <v>70.854210081058213</v>
      </c>
      <c r="F56">
        <v>53.084003081951259</v>
      </c>
      <c r="G56">
        <f t="shared" si="18"/>
        <v>62.594311430931633</v>
      </c>
      <c r="H56">
        <f t="shared" si="19"/>
        <v>10.432385238488605</v>
      </c>
      <c r="I56">
        <f t="shared" si="20"/>
        <v>149.87178841892603</v>
      </c>
      <c r="J56">
        <f t="shared" si="21"/>
        <v>24.978631403154338</v>
      </c>
      <c r="K56">
        <f t="shared" si="22"/>
        <v>193.79960867875957</v>
      </c>
      <c r="L56">
        <f t="shared" si="23"/>
        <v>32.299934779793261</v>
      </c>
      <c r="M56">
        <f t="shared" si="24"/>
        <v>226.38777515733972</v>
      </c>
      <c r="N56">
        <f t="shared" si="25"/>
        <v>37.731295859556617</v>
      </c>
      <c r="O56">
        <f t="shared" si="26"/>
        <v>258.73531573003373</v>
      </c>
      <c r="P56">
        <f t="shared" si="27"/>
        <v>43.122552621672291</v>
      </c>
    </row>
    <row r="57" spans="1:16" x14ac:dyDescent="0.3">
      <c r="C57">
        <v>12</v>
      </c>
      <c r="D57">
        <v>720</v>
      </c>
      <c r="E57">
        <v>89.270710754798785</v>
      </c>
      <c r="F57">
        <v>66.881652895634673</v>
      </c>
      <c r="G57">
        <f t="shared" si="13"/>
        <v>78.863890575506062</v>
      </c>
      <c r="H57">
        <f t="shared" si="14"/>
        <v>6.5719908812921721</v>
      </c>
      <c r="I57">
        <f t="shared" si="15"/>
        <v>188.82662101439553</v>
      </c>
      <c r="J57">
        <f t="shared" si="16"/>
        <v>15.735551751199628</v>
      </c>
      <c r="K57">
        <f t="shared" si="17"/>
        <v>244.17220643575823</v>
      </c>
      <c r="L57">
        <f>K57/C57</f>
        <v>20.34768386964652</v>
      </c>
      <c r="M57">
        <f>E57+F57*$W$39</f>
        <v>285.23072335959978</v>
      </c>
      <c r="N57">
        <f>M57/C57</f>
        <v>23.769226946633314</v>
      </c>
      <c r="O57">
        <f>E57+F57*$Y$39</f>
        <v>325.98607063946542</v>
      </c>
      <c r="P57">
        <f>O57/C57</f>
        <v>27.165505886622118</v>
      </c>
    </row>
    <row r="58" spans="1:16" x14ac:dyDescent="0.3">
      <c r="C58">
        <v>24</v>
      </c>
      <c r="D58">
        <v>1440</v>
      </c>
      <c r="E58">
        <v>112.4740476190476</v>
      </c>
      <c r="F58">
        <v>84.265602334972556</v>
      </c>
      <c r="G58">
        <f t="shared" si="13"/>
        <v>99.362275812685951</v>
      </c>
      <c r="H58">
        <f t="shared" si="14"/>
        <v>4.140094825528581</v>
      </c>
      <c r="I58">
        <f t="shared" si="15"/>
        <v>237.90663459655855</v>
      </c>
      <c r="J58">
        <f t="shared" si="16"/>
        <v>9.9127764415232722</v>
      </c>
      <c r="K58">
        <f>E58+F58*$V$39</f>
        <v>307.63770268768826</v>
      </c>
      <c r="L58">
        <f>K58/C58</f>
        <v>12.81823761198701</v>
      </c>
      <c r="M58">
        <f>E58+F58*$W$39</f>
        <v>359.36819243750119</v>
      </c>
      <c r="N58">
        <f>M58/C58</f>
        <v>14.973674684895883</v>
      </c>
      <c r="O58">
        <f>E58+F58*$Y$39</f>
        <v>410.71671237117971</v>
      </c>
      <c r="P58">
        <f>O58/C58</f>
        <v>17.113196348799153</v>
      </c>
    </row>
    <row r="62" spans="1:16" x14ac:dyDescent="0.3">
      <c r="A62" t="s">
        <v>42</v>
      </c>
      <c r="B62" t="s">
        <v>43</v>
      </c>
      <c r="C62" t="s">
        <v>44</v>
      </c>
      <c r="D62" t="s">
        <v>45</v>
      </c>
      <c r="E62" t="s">
        <v>46</v>
      </c>
      <c r="F62" t="s">
        <v>47</v>
      </c>
    </row>
    <row r="63" spans="1:16" x14ac:dyDescent="0.3">
      <c r="A63">
        <v>113.73913751254383</v>
      </c>
      <c r="B63">
        <v>2</v>
      </c>
      <c r="C63">
        <v>0.16667000000000001</v>
      </c>
      <c r="D63">
        <v>26.787800000000001</v>
      </c>
      <c r="E63">
        <v>0.36280000000000001</v>
      </c>
      <c r="F63">
        <v>0.66700000000000004</v>
      </c>
    </row>
    <row r="64" spans="1:16" x14ac:dyDescent="0.3">
      <c r="A64">
        <v>71.652599797806303</v>
      </c>
      <c r="B64">
        <v>2</v>
      </c>
      <c r="C64">
        <v>0.33333333333333331</v>
      </c>
      <c r="D64">
        <v>26.787800000000001</v>
      </c>
      <c r="E64">
        <v>0.36280000000000001</v>
      </c>
      <c r="F64">
        <v>0.66700000000000004</v>
      </c>
    </row>
    <row r="65" spans="1:6" x14ac:dyDescent="0.3">
      <c r="A65">
        <v>54.681167669681891</v>
      </c>
      <c r="B65">
        <v>2</v>
      </c>
      <c r="C65">
        <v>0.5</v>
      </c>
      <c r="D65">
        <v>26.787800000000001</v>
      </c>
      <c r="E65">
        <v>0.36280000000000001</v>
      </c>
      <c r="F65">
        <v>0.66700000000000004</v>
      </c>
    </row>
    <row r="66" spans="1:6" x14ac:dyDescent="0.3">
      <c r="A66">
        <v>34.446977089931593</v>
      </c>
      <c r="B66">
        <v>2</v>
      </c>
      <c r="C66">
        <v>1</v>
      </c>
      <c r="D66">
        <v>26.787800000000001</v>
      </c>
      <c r="E66">
        <v>0.36280000000000001</v>
      </c>
      <c r="F66">
        <v>0.66700000000000004</v>
      </c>
    </row>
    <row r="67" spans="1:6" x14ac:dyDescent="0.3">
      <c r="A67">
        <v>21.700235770425635</v>
      </c>
      <c r="B67">
        <v>2</v>
      </c>
      <c r="C67">
        <v>2</v>
      </c>
      <c r="D67">
        <v>26.787800000000001</v>
      </c>
      <c r="E67">
        <v>0.36280000000000001</v>
      </c>
      <c r="F67">
        <v>0.66700000000000004</v>
      </c>
    </row>
    <row r="68" spans="1:6" x14ac:dyDescent="0.3">
      <c r="A68">
        <v>16.560379302114331</v>
      </c>
      <c r="B68">
        <v>2</v>
      </c>
      <c r="C68">
        <v>3</v>
      </c>
      <c r="D68">
        <v>26.787800000000001</v>
      </c>
      <c r="E68">
        <v>0.36280000000000001</v>
      </c>
      <c r="F68">
        <v>0.66700000000000004</v>
      </c>
    </row>
    <row r="69" spans="1:6" x14ac:dyDescent="0.3">
      <c r="A69">
        <v>10.432385238488605</v>
      </c>
      <c r="B69">
        <v>2</v>
      </c>
      <c r="C69">
        <v>6</v>
      </c>
      <c r="D69">
        <v>26.787800000000001</v>
      </c>
      <c r="E69">
        <v>0.36280000000000001</v>
      </c>
      <c r="F69">
        <v>0.66700000000000004</v>
      </c>
    </row>
    <row r="70" spans="1:6" x14ac:dyDescent="0.3">
      <c r="A70">
        <v>6.5719908812921721</v>
      </c>
      <c r="B70">
        <v>2</v>
      </c>
      <c r="C70">
        <v>12</v>
      </c>
      <c r="D70">
        <v>26.787800000000001</v>
      </c>
      <c r="E70">
        <v>0.36280000000000001</v>
      </c>
      <c r="F70">
        <v>0.66700000000000004</v>
      </c>
    </row>
    <row r="71" spans="1:6" x14ac:dyDescent="0.3">
      <c r="A71">
        <v>4.140094825528581</v>
      </c>
      <c r="B71">
        <v>2</v>
      </c>
      <c r="C71">
        <v>24</v>
      </c>
      <c r="D71">
        <v>26.787800000000001</v>
      </c>
      <c r="E71">
        <v>0.36280000000000001</v>
      </c>
      <c r="F71">
        <v>0.66700000000000004</v>
      </c>
    </row>
    <row r="72" spans="1:6" x14ac:dyDescent="0.3">
      <c r="A72">
        <v>272.32966642728314</v>
      </c>
      <c r="B72">
        <v>10</v>
      </c>
      <c r="C72">
        <v>0.16667000000000001</v>
      </c>
      <c r="D72">
        <v>26.787800000000001</v>
      </c>
      <c r="E72">
        <v>0.36280000000000001</v>
      </c>
      <c r="F72">
        <v>0.66700000000000004</v>
      </c>
    </row>
    <row r="73" spans="1:6" x14ac:dyDescent="0.3">
      <c r="A73">
        <v>171.56037076008406</v>
      </c>
      <c r="B73">
        <v>10</v>
      </c>
      <c r="C73">
        <v>0.33333333333333331</v>
      </c>
      <c r="D73">
        <v>26.787800000000001</v>
      </c>
      <c r="E73">
        <v>0.36280000000000001</v>
      </c>
      <c r="F73">
        <v>0.66700000000000004</v>
      </c>
    </row>
    <row r="74" spans="1:6" x14ac:dyDescent="0.3">
      <c r="A74">
        <v>130.92506657786561</v>
      </c>
      <c r="B74">
        <v>10</v>
      </c>
      <c r="C74">
        <v>0.5</v>
      </c>
      <c r="D74">
        <v>26.787800000000001</v>
      </c>
      <c r="E74">
        <v>0.36280000000000001</v>
      </c>
      <c r="F74">
        <v>0.66700000000000004</v>
      </c>
    </row>
    <row r="75" spans="1:6" x14ac:dyDescent="0.3">
      <c r="A75">
        <v>82.477623670170317</v>
      </c>
      <c r="B75">
        <v>10</v>
      </c>
      <c r="C75">
        <v>1</v>
      </c>
      <c r="D75">
        <v>26.787800000000001</v>
      </c>
      <c r="E75">
        <v>0.36280000000000001</v>
      </c>
      <c r="F75">
        <v>0.66700000000000004</v>
      </c>
    </row>
    <row r="76" spans="1:6" x14ac:dyDescent="0.3">
      <c r="A76">
        <v>51.957647103677616</v>
      </c>
      <c r="B76">
        <v>10</v>
      </c>
      <c r="C76">
        <v>2</v>
      </c>
      <c r="D76">
        <v>26.787800000000001</v>
      </c>
      <c r="E76">
        <v>0.36280000000000001</v>
      </c>
      <c r="F76">
        <v>0.66700000000000004</v>
      </c>
    </row>
    <row r="77" spans="1:6" x14ac:dyDescent="0.3">
      <c r="A77">
        <v>39.651105766093103</v>
      </c>
      <c r="B77">
        <v>10</v>
      </c>
      <c r="C77">
        <v>3</v>
      </c>
      <c r="D77">
        <v>26.787800000000001</v>
      </c>
      <c r="E77">
        <v>0.36280000000000001</v>
      </c>
      <c r="F77">
        <v>0.66700000000000004</v>
      </c>
    </row>
    <row r="78" spans="1:6" x14ac:dyDescent="0.3">
      <c r="A78">
        <v>24.978631403154338</v>
      </c>
      <c r="B78">
        <v>10</v>
      </c>
      <c r="C78">
        <v>6</v>
      </c>
      <c r="D78">
        <v>26.787800000000001</v>
      </c>
      <c r="E78">
        <v>0.36280000000000001</v>
      </c>
      <c r="F78">
        <v>0.66700000000000004</v>
      </c>
    </row>
    <row r="79" spans="1:6" x14ac:dyDescent="0.3">
      <c r="A79">
        <v>15.735551751199628</v>
      </c>
      <c r="B79">
        <v>10</v>
      </c>
      <c r="C79">
        <v>12</v>
      </c>
      <c r="D79">
        <v>26.787800000000001</v>
      </c>
      <c r="E79">
        <v>0.36280000000000001</v>
      </c>
      <c r="F79">
        <v>0.66700000000000004</v>
      </c>
    </row>
    <row r="80" spans="1:6" x14ac:dyDescent="0.3">
      <c r="A80">
        <v>9.9127764415232722</v>
      </c>
      <c r="B80">
        <v>10</v>
      </c>
      <c r="C80">
        <v>24</v>
      </c>
      <c r="D80">
        <v>26.787800000000001</v>
      </c>
      <c r="E80">
        <v>0.36280000000000001</v>
      </c>
      <c r="F80">
        <v>0.66700000000000004</v>
      </c>
    </row>
    <row r="81" spans="1:6" x14ac:dyDescent="0.3">
      <c r="A81">
        <v>352.15021680864783</v>
      </c>
      <c r="B81">
        <v>25</v>
      </c>
      <c r="C81">
        <v>0.16667000000000001</v>
      </c>
      <c r="D81">
        <v>26.787800000000001</v>
      </c>
      <c r="E81">
        <v>0.36280000000000001</v>
      </c>
      <c r="F81">
        <v>0.66700000000000004</v>
      </c>
    </row>
    <row r="82" spans="1:6" x14ac:dyDescent="0.3">
      <c r="A82">
        <v>221.84517225583824</v>
      </c>
      <c r="B82">
        <v>25</v>
      </c>
      <c r="C82">
        <v>0.33333333333333331</v>
      </c>
      <c r="D82">
        <v>26.787800000000001</v>
      </c>
      <c r="E82">
        <v>0.36280000000000001</v>
      </c>
      <c r="F82">
        <v>0.66700000000000004</v>
      </c>
    </row>
    <row r="83" spans="1:6" x14ac:dyDescent="0.3">
      <c r="A83">
        <v>169.29955221530355</v>
      </c>
      <c r="B83">
        <v>25</v>
      </c>
      <c r="C83">
        <v>0.5</v>
      </c>
      <c r="D83">
        <v>26.787800000000001</v>
      </c>
      <c r="E83">
        <v>0.36280000000000001</v>
      </c>
      <c r="F83">
        <v>0.66700000000000004</v>
      </c>
    </row>
    <row r="84" spans="1:6" x14ac:dyDescent="0.3">
      <c r="A84">
        <v>106.65203478691862</v>
      </c>
      <c r="B84">
        <v>25</v>
      </c>
      <c r="C84">
        <v>1</v>
      </c>
      <c r="D84">
        <v>26.787800000000001</v>
      </c>
      <c r="E84">
        <v>0.36280000000000001</v>
      </c>
      <c r="F84">
        <v>0.66700000000000004</v>
      </c>
    </row>
    <row r="85" spans="1:6" x14ac:dyDescent="0.3">
      <c r="A85">
        <v>67.186571821079525</v>
      </c>
      <c r="B85">
        <v>25</v>
      </c>
      <c r="C85">
        <v>2</v>
      </c>
      <c r="D85">
        <v>26.787800000000001</v>
      </c>
      <c r="E85">
        <v>0.36280000000000001</v>
      </c>
      <c r="F85">
        <v>0.66700000000000004</v>
      </c>
    </row>
    <row r="86" spans="1:6" x14ac:dyDescent="0.3">
      <c r="A86">
        <v>51.272950447948062</v>
      </c>
      <c r="B86">
        <v>25</v>
      </c>
      <c r="C86">
        <v>3</v>
      </c>
      <c r="D86">
        <v>26.787800000000001</v>
      </c>
      <c r="E86">
        <v>0.36280000000000001</v>
      </c>
      <c r="F86">
        <v>0.66700000000000004</v>
      </c>
    </row>
    <row r="87" spans="1:6" x14ac:dyDescent="0.3">
      <c r="A87">
        <v>32.299934779793261</v>
      </c>
      <c r="B87">
        <v>25</v>
      </c>
      <c r="C87">
        <v>6</v>
      </c>
      <c r="D87">
        <v>26.787800000000001</v>
      </c>
      <c r="E87">
        <v>0.36280000000000001</v>
      </c>
      <c r="F87">
        <v>0.66700000000000004</v>
      </c>
    </row>
    <row r="88" spans="1:6" x14ac:dyDescent="0.3">
      <c r="A88">
        <v>20.34768386964652</v>
      </c>
      <c r="B88">
        <v>25</v>
      </c>
      <c r="C88">
        <v>12</v>
      </c>
      <c r="D88">
        <v>26.787800000000001</v>
      </c>
      <c r="E88">
        <v>0.36280000000000001</v>
      </c>
      <c r="F88">
        <v>0.66700000000000004</v>
      </c>
    </row>
    <row r="89" spans="1:6" x14ac:dyDescent="0.3">
      <c r="A89">
        <v>12.81823761198701</v>
      </c>
      <c r="B89">
        <v>25</v>
      </c>
      <c r="C89">
        <v>24</v>
      </c>
      <c r="D89">
        <v>26.787800000000001</v>
      </c>
      <c r="E89">
        <v>0.36280000000000001</v>
      </c>
      <c r="F89">
        <v>0.66700000000000004</v>
      </c>
    </row>
    <row r="90" spans="1:6" x14ac:dyDescent="0.3">
      <c r="A90">
        <v>411.36566089063615</v>
      </c>
      <c r="B90">
        <v>50</v>
      </c>
      <c r="C90">
        <v>0.16667000000000001</v>
      </c>
      <c r="D90">
        <v>26.787800000000001</v>
      </c>
      <c r="E90">
        <v>0.36280000000000001</v>
      </c>
      <c r="F90">
        <v>0.66700000000000004</v>
      </c>
    </row>
    <row r="91" spans="1:6" x14ac:dyDescent="0.3">
      <c r="A91">
        <v>259.14931056256802</v>
      </c>
      <c r="B91">
        <v>50</v>
      </c>
      <c r="C91">
        <v>0.33333333333333331</v>
      </c>
      <c r="D91">
        <v>26.787800000000001</v>
      </c>
      <c r="E91">
        <v>0.36280000000000001</v>
      </c>
      <c r="F91">
        <v>0.66700000000000004</v>
      </c>
    </row>
    <row r="92" spans="1:6" x14ac:dyDescent="0.3">
      <c r="A92">
        <v>197.76793783256545</v>
      </c>
      <c r="B92">
        <v>50</v>
      </c>
      <c r="C92">
        <v>0.5</v>
      </c>
      <c r="D92">
        <v>26.787800000000001</v>
      </c>
      <c r="E92">
        <v>0.36280000000000001</v>
      </c>
      <c r="F92">
        <v>0.66700000000000004</v>
      </c>
    </row>
    <row r="93" spans="1:6" x14ac:dyDescent="0.3">
      <c r="A93">
        <v>124.58599393477499</v>
      </c>
      <c r="B93">
        <v>50</v>
      </c>
      <c r="C93">
        <v>1</v>
      </c>
      <c r="D93">
        <v>26.787800000000001</v>
      </c>
      <c r="E93">
        <v>0.36280000000000001</v>
      </c>
      <c r="F93">
        <v>0.66700000000000004</v>
      </c>
    </row>
    <row r="94" spans="1:6" x14ac:dyDescent="0.3">
      <c r="A94">
        <v>78.484258140248983</v>
      </c>
      <c r="B94">
        <v>50</v>
      </c>
      <c r="C94">
        <v>2</v>
      </c>
      <c r="D94">
        <v>26.787800000000001</v>
      </c>
      <c r="E94">
        <v>0.36280000000000001</v>
      </c>
      <c r="F94">
        <v>0.66700000000000004</v>
      </c>
    </row>
    <row r="95" spans="1:6" x14ac:dyDescent="0.3">
      <c r="A95">
        <v>59.894698739583554</v>
      </c>
      <c r="B95">
        <v>50</v>
      </c>
      <c r="C95">
        <v>3</v>
      </c>
      <c r="D95">
        <v>26.787800000000001</v>
      </c>
      <c r="E95">
        <v>0.36280000000000001</v>
      </c>
      <c r="F95">
        <v>0.66700000000000004</v>
      </c>
    </row>
    <row r="96" spans="1:6" x14ac:dyDescent="0.3">
      <c r="A96">
        <v>37.731295859556617</v>
      </c>
      <c r="B96">
        <v>50</v>
      </c>
      <c r="C96">
        <v>6</v>
      </c>
      <c r="D96">
        <v>26.787800000000001</v>
      </c>
      <c r="E96">
        <v>0.36280000000000001</v>
      </c>
      <c r="F96">
        <v>0.66700000000000004</v>
      </c>
    </row>
    <row r="97" spans="1:6" x14ac:dyDescent="0.3">
      <c r="A97">
        <v>23.769226946633314</v>
      </c>
      <c r="B97">
        <v>50</v>
      </c>
      <c r="C97">
        <v>12</v>
      </c>
      <c r="D97">
        <v>26.787800000000001</v>
      </c>
      <c r="E97">
        <v>0.36280000000000001</v>
      </c>
      <c r="F97">
        <v>0.66700000000000004</v>
      </c>
    </row>
    <row r="98" spans="1:6" x14ac:dyDescent="0.3">
      <c r="A98">
        <v>14.973674684895883</v>
      </c>
      <c r="B98">
        <v>50</v>
      </c>
      <c r="C98">
        <v>24</v>
      </c>
      <c r="D98">
        <v>26.787800000000001</v>
      </c>
      <c r="E98">
        <v>0.36280000000000001</v>
      </c>
      <c r="F98">
        <v>0.66700000000000004</v>
      </c>
    </row>
    <row r="99" spans="1:6" x14ac:dyDescent="0.3">
      <c r="A99">
        <v>470.14386742862081</v>
      </c>
      <c r="B99">
        <v>100</v>
      </c>
      <c r="C99">
        <v>0.16667000000000001</v>
      </c>
      <c r="D99">
        <v>26.787800000000001</v>
      </c>
      <c r="E99">
        <v>0.36280000000000001</v>
      </c>
      <c r="F99">
        <v>0.66700000000000004</v>
      </c>
    </row>
    <row r="100" spans="1:6" x14ac:dyDescent="0.3">
      <c r="A100">
        <v>296.17800096770259</v>
      </c>
      <c r="B100">
        <v>100</v>
      </c>
      <c r="C100">
        <v>0.33333333333333331</v>
      </c>
      <c r="D100">
        <v>26.787800000000001</v>
      </c>
      <c r="E100">
        <v>0.36280000000000001</v>
      </c>
      <c r="F100">
        <v>0.66700000000000004</v>
      </c>
    </row>
    <row r="101" spans="1:6" x14ac:dyDescent="0.3">
      <c r="A101">
        <v>226.02611735913575</v>
      </c>
      <c r="B101">
        <v>100</v>
      </c>
      <c r="C101">
        <v>0.5</v>
      </c>
      <c r="D101">
        <v>26.787800000000001</v>
      </c>
      <c r="E101">
        <v>0.36280000000000001</v>
      </c>
      <c r="F101">
        <v>0.66700000000000004</v>
      </c>
    </row>
    <row r="102" spans="1:6" x14ac:dyDescent="0.3">
      <c r="A102">
        <v>142.38753154339213</v>
      </c>
      <c r="B102">
        <v>100</v>
      </c>
      <c r="C102">
        <v>1</v>
      </c>
      <c r="D102">
        <v>26.787800000000001</v>
      </c>
      <c r="E102">
        <v>0.36280000000000001</v>
      </c>
      <c r="F102">
        <v>0.66700000000000004</v>
      </c>
    </row>
    <row r="103" spans="1:6" x14ac:dyDescent="0.3">
      <c r="A103">
        <v>89.698524117044968</v>
      </c>
      <c r="B103">
        <v>100</v>
      </c>
      <c r="C103">
        <v>2</v>
      </c>
      <c r="D103">
        <v>26.787800000000001</v>
      </c>
      <c r="E103">
        <v>0.36280000000000001</v>
      </c>
      <c r="F103">
        <v>0.66700000000000004</v>
      </c>
    </row>
    <row r="104" spans="1:6" x14ac:dyDescent="0.3">
      <c r="A104">
        <v>68.452785395196642</v>
      </c>
      <c r="B104">
        <v>100</v>
      </c>
      <c r="C104">
        <v>3</v>
      </c>
      <c r="D104">
        <v>26.787800000000001</v>
      </c>
      <c r="E104">
        <v>0.36280000000000001</v>
      </c>
      <c r="F104">
        <v>0.66700000000000004</v>
      </c>
    </row>
    <row r="105" spans="1:6" x14ac:dyDescent="0.3">
      <c r="A105">
        <v>43.122552621672291</v>
      </c>
      <c r="B105">
        <v>100</v>
      </c>
      <c r="C105">
        <v>6</v>
      </c>
      <c r="D105">
        <v>26.787800000000001</v>
      </c>
      <c r="E105">
        <v>0.36280000000000001</v>
      </c>
      <c r="F105">
        <v>0.66700000000000004</v>
      </c>
    </row>
    <row r="106" spans="1:6" x14ac:dyDescent="0.3">
      <c r="A106">
        <v>27.165505886622118</v>
      </c>
      <c r="B106">
        <v>100</v>
      </c>
      <c r="C106">
        <v>12</v>
      </c>
      <c r="D106">
        <v>26.787800000000001</v>
      </c>
      <c r="E106">
        <v>0.36280000000000001</v>
      </c>
      <c r="F106">
        <v>0.66700000000000004</v>
      </c>
    </row>
    <row r="107" spans="1:6" x14ac:dyDescent="0.3">
      <c r="A107">
        <v>17.113196348799153</v>
      </c>
      <c r="B107">
        <v>100</v>
      </c>
      <c r="C107">
        <v>24</v>
      </c>
      <c r="D107">
        <v>26.787800000000001</v>
      </c>
      <c r="E107">
        <v>0.36280000000000001</v>
      </c>
      <c r="F107">
        <v>0.66700000000000004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5"/>
  <sheetViews>
    <sheetView topLeftCell="A81" workbookViewId="0">
      <selection activeCell="A61" sqref="A61:F105"/>
    </sheetView>
  </sheetViews>
  <sheetFormatPr defaultRowHeight="14.4" x14ac:dyDescent="0.3"/>
  <cols>
    <col min="3" max="3" width="20.77734375" bestFit="1" customWidth="1"/>
    <col min="7" max="7" width="11.44140625" customWidth="1"/>
    <col min="19" max="19" width="18.109375" bestFit="1" customWidth="1"/>
  </cols>
  <sheetData>
    <row r="1" spans="1:15" x14ac:dyDescent="0.3">
      <c r="G1" s="2" t="s">
        <v>12</v>
      </c>
      <c r="H1" s="2"/>
      <c r="I1" s="2"/>
    </row>
    <row r="2" spans="1:15" x14ac:dyDescent="0.3">
      <c r="A2" s="1" t="s">
        <v>0</v>
      </c>
      <c r="B2" s="1" t="s">
        <v>1</v>
      </c>
      <c r="C2" s="1" t="s">
        <v>2</v>
      </c>
      <c r="F2" s="1"/>
      <c r="G2" s="1" t="s">
        <v>5</v>
      </c>
      <c r="H2" s="1" t="s">
        <v>38</v>
      </c>
      <c r="I2" s="1" t="s">
        <v>7</v>
      </c>
      <c r="J2" s="1" t="s">
        <v>8</v>
      </c>
      <c r="K2" s="1" t="s">
        <v>9</v>
      </c>
      <c r="L2" s="1" t="s">
        <v>39</v>
      </c>
      <c r="M2" s="1" t="s">
        <v>40</v>
      </c>
      <c r="N2" s="1" t="s">
        <v>10</v>
      </c>
      <c r="O2" s="1" t="s">
        <v>11</v>
      </c>
    </row>
    <row r="3" spans="1:15" x14ac:dyDescent="0.3">
      <c r="A3">
        <v>1</v>
      </c>
      <c r="B3">
        <v>1980</v>
      </c>
      <c r="C3">
        <v>119.1</v>
      </c>
      <c r="G3">
        <f>C3*(10/1440)^(1/3)</f>
        <v>22.722577714683638</v>
      </c>
      <c r="H3">
        <f>C3*(20/1440)^(1/3)</f>
        <v>28.628653970602059</v>
      </c>
      <c r="I3">
        <f>C3*(30/1440)^(1/3)</f>
        <v>32.771627945279171</v>
      </c>
      <c r="J3">
        <f>C3*(60/1440)^(1/3)</f>
        <v>41.289663887580296</v>
      </c>
      <c r="K3">
        <f>C3*(120/1440)^(1/3)</f>
        <v>52.021716675046591</v>
      </c>
      <c r="L3">
        <f>C3*(180/1440)^(1/3)</f>
        <v>59.550000000000011</v>
      </c>
      <c r="M3">
        <f>C3*(360/1440)^(1/3)</f>
        <v>75.028298521239691</v>
      </c>
      <c r="N3">
        <f>C3*(720/1440)^(1/3)</f>
        <v>94.529732644706286</v>
      </c>
      <c r="O3">
        <f>C3*(1440/1440)^(1/3)</f>
        <v>119.1</v>
      </c>
    </row>
    <row r="4" spans="1:15" x14ac:dyDescent="0.3">
      <c r="A4">
        <v>2</v>
      </c>
      <c r="B4">
        <v>1981</v>
      </c>
      <c r="C4">
        <v>71.31</v>
      </c>
      <c r="G4">
        <f t="shared" ref="G4:G44" si="0">C4*(10/1440)^(1/3)</f>
        <v>13.60492877274635</v>
      </c>
      <c r="H4">
        <f t="shared" ref="H4:H44" si="1">C4*(20/1440)^(1/3)</f>
        <v>17.141136143103552</v>
      </c>
      <c r="I4">
        <f t="shared" ref="I4:I44" si="2">C4*(30/1440)^(1/3)</f>
        <v>19.621702676556321</v>
      </c>
      <c r="J4">
        <f t="shared" ref="J4:J44" si="3">C4*(60/1440)^(1/3)</f>
        <v>24.721796236971883</v>
      </c>
      <c r="K4">
        <f t="shared" ref="K4:K44" si="4">C4*(120/1440)^(1/3)</f>
        <v>31.147511470172734</v>
      </c>
      <c r="L4">
        <f t="shared" ref="L4:L44" si="5">C4*(180/1440)^(1/3)</f>
        <v>35.655000000000008</v>
      </c>
      <c r="M4">
        <f t="shared" ref="M4:M44" si="6">C4*(360/1440)^(1/3)</f>
        <v>44.922485034001703</v>
      </c>
      <c r="N4">
        <f t="shared" ref="N4:N44" si="7">C4*(720/1440)^(1/3)</f>
        <v>56.598784507926155</v>
      </c>
      <c r="O4">
        <f t="shared" ref="O4:O44" si="8">C4*(1440/1440)^(1/3)</f>
        <v>71.31</v>
      </c>
    </row>
    <row r="5" spans="1:15" x14ac:dyDescent="0.3">
      <c r="A5">
        <v>3</v>
      </c>
      <c r="B5">
        <v>1982</v>
      </c>
      <c r="C5">
        <v>83.65</v>
      </c>
      <c r="G5">
        <f t="shared" si="0"/>
        <v>15.95922439826437</v>
      </c>
      <c r="H5">
        <f t="shared" si="1"/>
        <v>20.107362759369121</v>
      </c>
      <c r="I5">
        <f t="shared" si="2"/>
        <v>23.017184530836296</v>
      </c>
      <c r="J5">
        <f t="shared" si="3"/>
        <v>28.999835299715301</v>
      </c>
      <c r="K5">
        <f t="shared" si="4"/>
        <v>36.537502937595697</v>
      </c>
      <c r="L5">
        <f t="shared" si="5"/>
        <v>41.82500000000001</v>
      </c>
      <c r="M5">
        <f t="shared" si="6"/>
        <v>52.696197911853076</v>
      </c>
      <c r="N5">
        <f t="shared" si="7"/>
        <v>66.393048998569952</v>
      </c>
      <c r="O5">
        <f t="shared" si="8"/>
        <v>83.65</v>
      </c>
    </row>
    <row r="6" spans="1:15" x14ac:dyDescent="0.3">
      <c r="A6">
        <v>4</v>
      </c>
      <c r="B6">
        <v>1983</v>
      </c>
      <c r="C6">
        <v>65.599999999999994</v>
      </c>
      <c r="G6">
        <f t="shared" si="0"/>
        <v>12.515542385249761</v>
      </c>
      <c r="H6">
        <f t="shared" si="1"/>
        <v>15.768595302027665</v>
      </c>
      <c r="I6">
        <f t="shared" si="2"/>
        <v>18.050535627290625</v>
      </c>
      <c r="J6">
        <f t="shared" si="3"/>
        <v>22.742249798700819</v>
      </c>
      <c r="K6">
        <f t="shared" si="4"/>
        <v>28.653439243350597</v>
      </c>
      <c r="L6">
        <f t="shared" si="5"/>
        <v>32.800000000000004</v>
      </c>
      <c r="M6">
        <f t="shared" si="6"/>
        <v>41.325410436551834</v>
      </c>
      <c r="N6">
        <f t="shared" si="7"/>
        <v>52.06675450455694</v>
      </c>
      <c r="O6">
        <f t="shared" si="8"/>
        <v>65.599999999999994</v>
      </c>
    </row>
    <row r="7" spans="1:15" x14ac:dyDescent="0.3">
      <c r="A7">
        <v>5</v>
      </c>
      <c r="B7">
        <v>1984</v>
      </c>
      <c r="C7">
        <v>76.459999999999994</v>
      </c>
      <c r="G7">
        <f t="shared" si="0"/>
        <v>14.587475164271291</v>
      </c>
      <c r="H7">
        <f t="shared" si="1"/>
        <v>18.379067024284076</v>
      </c>
      <c r="I7">
        <f t="shared" si="2"/>
        <v>21.03877978754026</v>
      </c>
      <c r="J7">
        <f t="shared" si="3"/>
        <v>26.507201518424765</v>
      </c>
      <c r="K7">
        <f t="shared" si="4"/>
        <v>33.396981166868699</v>
      </c>
      <c r="L7">
        <f t="shared" si="5"/>
        <v>38.230000000000004</v>
      </c>
      <c r="M7">
        <f t="shared" si="6"/>
        <v>48.166781737480996</v>
      </c>
      <c r="N7">
        <f t="shared" si="7"/>
        <v>60.686342216744265</v>
      </c>
      <c r="O7">
        <f t="shared" si="8"/>
        <v>76.459999999999994</v>
      </c>
    </row>
    <row r="8" spans="1:15" x14ac:dyDescent="0.3">
      <c r="A8">
        <v>6</v>
      </c>
      <c r="B8">
        <v>1985</v>
      </c>
      <c r="C8">
        <v>46.65</v>
      </c>
      <c r="G8">
        <f t="shared" si="0"/>
        <v>8.9001532358521551</v>
      </c>
      <c r="H8">
        <f t="shared" si="1"/>
        <v>11.213490409140102</v>
      </c>
      <c r="I8">
        <f t="shared" si="2"/>
        <v>12.836242180077861</v>
      </c>
      <c r="J8">
        <f t="shared" si="3"/>
        <v>16.172651724228555</v>
      </c>
      <c r="K8">
        <f t="shared" si="4"/>
        <v>20.376264339974171</v>
      </c>
      <c r="L8">
        <f t="shared" si="5"/>
        <v>23.325000000000003</v>
      </c>
      <c r="M8">
        <f t="shared" si="6"/>
        <v>29.387658488797918</v>
      </c>
      <c r="N8">
        <f t="shared" si="7"/>
        <v>37.026129537158255</v>
      </c>
      <c r="O8">
        <f t="shared" si="8"/>
        <v>46.65</v>
      </c>
    </row>
    <row r="9" spans="1:15" x14ac:dyDescent="0.3">
      <c r="A9">
        <v>7</v>
      </c>
      <c r="B9">
        <v>1986</v>
      </c>
      <c r="C9">
        <v>88.78</v>
      </c>
      <c r="G9">
        <f t="shared" si="0"/>
        <v>16.937955075647469</v>
      </c>
      <c r="H9">
        <f t="shared" si="1"/>
        <v>21.340486141981955</v>
      </c>
      <c r="I9">
        <f t="shared" si="2"/>
        <v>24.428758429738746</v>
      </c>
      <c r="J9">
        <f t="shared" si="3"/>
        <v>30.778306968424676</v>
      </c>
      <c r="K9">
        <f t="shared" si="4"/>
        <v>38.778236829644307</v>
      </c>
      <c r="L9">
        <f t="shared" si="5"/>
        <v>44.390000000000008</v>
      </c>
      <c r="M9">
        <f t="shared" si="6"/>
        <v>55.927895404833421</v>
      </c>
      <c r="N9">
        <f t="shared" si="7"/>
        <v>70.464732696868381</v>
      </c>
      <c r="O9">
        <f t="shared" si="8"/>
        <v>88.78</v>
      </c>
    </row>
    <row r="10" spans="1:15" x14ac:dyDescent="0.3">
      <c r="A10">
        <v>8</v>
      </c>
      <c r="B10">
        <v>1987</v>
      </c>
      <c r="C10">
        <v>110.99</v>
      </c>
      <c r="G10">
        <f t="shared" si="0"/>
        <v>21.175305630165717</v>
      </c>
      <c r="H10">
        <f t="shared" si="1"/>
        <v>26.679213301403212</v>
      </c>
      <c r="I10">
        <f t="shared" si="2"/>
        <v>30.54007544623455</v>
      </c>
      <c r="J10">
        <f t="shared" si="3"/>
        <v>38.478083920088473</v>
      </c>
      <c r="K10">
        <f t="shared" si="4"/>
        <v>48.4793478905409</v>
      </c>
      <c r="L10">
        <f t="shared" si="5"/>
        <v>55.495000000000012</v>
      </c>
      <c r="M10">
        <f t="shared" si="6"/>
        <v>69.919318663915988</v>
      </c>
      <c r="N10">
        <f t="shared" si="7"/>
        <v>88.092821378975231</v>
      </c>
      <c r="O10">
        <f t="shared" si="8"/>
        <v>110.99</v>
      </c>
    </row>
    <row r="11" spans="1:15" x14ac:dyDescent="0.3">
      <c r="A11">
        <v>9</v>
      </c>
      <c r="B11">
        <v>1988</v>
      </c>
      <c r="C11">
        <v>115.46</v>
      </c>
      <c r="G11">
        <f t="shared" si="0"/>
        <v>22.028117740867948</v>
      </c>
      <c r="H11">
        <f t="shared" si="1"/>
        <v>27.75368923128223</v>
      </c>
      <c r="I11">
        <f t="shared" si="2"/>
        <v>31.7700433464478</v>
      </c>
      <c r="J11">
        <f t="shared" si="3"/>
        <v>40.027746368262143</v>
      </c>
      <c r="K11">
        <f t="shared" si="4"/>
        <v>50.431800229226525</v>
      </c>
      <c r="L11">
        <f t="shared" si="5"/>
        <v>57.730000000000011</v>
      </c>
      <c r="M11">
        <f t="shared" si="6"/>
        <v>72.735242210431025</v>
      </c>
      <c r="N11">
        <f t="shared" si="7"/>
        <v>91.640662730124163</v>
      </c>
      <c r="O11">
        <f t="shared" si="8"/>
        <v>115.46</v>
      </c>
    </row>
    <row r="12" spans="1:15" x14ac:dyDescent="0.3">
      <c r="A12">
        <v>10</v>
      </c>
      <c r="B12">
        <v>1989</v>
      </c>
      <c r="C12">
        <v>149.88999999999999</v>
      </c>
      <c r="G12">
        <f t="shared" si="0"/>
        <v>28.59686963605315</v>
      </c>
      <c r="H12">
        <f t="shared" si="1"/>
        <v>36.029798015562911</v>
      </c>
      <c r="I12">
        <f t="shared" si="2"/>
        <v>41.243822944734632</v>
      </c>
      <c r="J12">
        <f t="shared" si="3"/>
        <v>51.963960706208319</v>
      </c>
      <c r="K12">
        <f t="shared" si="4"/>
        <v>65.470487929661914</v>
      </c>
      <c r="L12">
        <f t="shared" si="5"/>
        <v>74.945000000000007</v>
      </c>
      <c r="M12">
        <f t="shared" si="6"/>
        <v>94.424783084371256</v>
      </c>
      <c r="N12">
        <f t="shared" si="7"/>
        <v>118.96777183975671</v>
      </c>
      <c r="O12">
        <f t="shared" si="8"/>
        <v>149.88999999999999</v>
      </c>
    </row>
    <row r="13" spans="1:15" x14ac:dyDescent="0.3">
      <c r="A13">
        <v>11</v>
      </c>
      <c r="B13">
        <v>1990</v>
      </c>
      <c r="C13">
        <v>60.47</v>
      </c>
      <c r="G13">
        <f t="shared" si="0"/>
        <v>11.536811707866663</v>
      </c>
      <c r="H13">
        <f t="shared" si="1"/>
        <v>14.535471919414832</v>
      </c>
      <c r="I13">
        <f t="shared" si="2"/>
        <v>16.638961728388171</v>
      </c>
      <c r="J13">
        <f t="shared" si="3"/>
        <v>20.963778129991443</v>
      </c>
      <c r="K13">
        <f t="shared" si="4"/>
        <v>26.412705351301994</v>
      </c>
      <c r="L13">
        <f t="shared" si="5"/>
        <v>30.235000000000007</v>
      </c>
      <c r="M13">
        <f t="shared" si="6"/>
        <v>38.093712943571489</v>
      </c>
      <c r="N13">
        <f t="shared" si="7"/>
        <v>47.995070806258511</v>
      </c>
      <c r="O13">
        <f t="shared" si="8"/>
        <v>60.47</v>
      </c>
    </row>
    <row r="14" spans="1:15" x14ac:dyDescent="0.3">
      <c r="A14">
        <v>12</v>
      </c>
      <c r="B14">
        <v>1991</v>
      </c>
      <c r="C14">
        <v>63.27</v>
      </c>
      <c r="G14">
        <f t="shared" si="0"/>
        <v>12.071011687724885</v>
      </c>
      <c r="H14">
        <f t="shared" si="1"/>
        <v>15.208521718891623</v>
      </c>
      <c r="I14">
        <f t="shared" si="2"/>
        <v>17.409411419796921</v>
      </c>
      <c r="J14">
        <f t="shared" si="3"/>
        <v>21.934483914082332</v>
      </c>
      <c r="K14">
        <f t="shared" si="4"/>
        <v>27.635718001932815</v>
      </c>
      <c r="L14">
        <f t="shared" si="5"/>
        <v>31.635000000000009</v>
      </c>
      <c r="M14">
        <f t="shared" si="6"/>
        <v>39.857602413424317</v>
      </c>
      <c r="N14">
        <f t="shared" si="7"/>
        <v>50.217432279013998</v>
      </c>
      <c r="O14">
        <f t="shared" si="8"/>
        <v>63.27</v>
      </c>
    </row>
    <row r="15" spans="1:15" x14ac:dyDescent="0.3">
      <c r="A15">
        <v>13</v>
      </c>
      <c r="B15">
        <v>1992</v>
      </c>
      <c r="C15">
        <v>58.36</v>
      </c>
      <c r="G15">
        <f t="shared" si="0"/>
        <v>11.134253865902075</v>
      </c>
      <c r="H15">
        <f t="shared" si="1"/>
        <v>14.028280820523394</v>
      </c>
      <c r="I15">
        <f t="shared" si="2"/>
        <v>16.058372853790868</v>
      </c>
      <c r="J15">
        <f t="shared" si="3"/>
        <v>20.232281985551523</v>
      </c>
      <c r="K15">
        <f t="shared" si="4"/>
        <v>25.4910779610052</v>
      </c>
      <c r="L15">
        <f t="shared" si="5"/>
        <v>29.180000000000007</v>
      </c>
      <c r="M15">
        <f t="shared" si="6"/>
        <v>36.764496235932398</v>
      </c>
      <c r="N15">
        <f t="shared" si="7"/>
        <v>46.320362696432063</v>
      </c>
      <c r="O15">
        <f t="shared" si="8"/>
        <v>58.36</v>
      </c>
    </row>
    <row r="16" spans="1:15" x14ac:dyDescent="0.3">
      <c r="A16">
        <v>14</v>
      </c>
      <c r="B16">
        <v>1993</v>
      </c>
      <c r="C16">
        <v>92.66</v>
      </c>
      <c r="G16">
        <f t="shared" si="0"/>
        <v>17.678203619165288</v>
      </c>
      <c r="H16">
        <f t="shared" si="1"/>
        <v>22.27314086411408</v>
      </c>
      <c r="I16">
        <f t="shared" si="2"/>
        <v>25.496381573548007</v>
      </c>
      <c r="J16">
        <f t="shared" si="3"/>
        <v>32.12342784066491</v>
      </c>
      <c r="K16">
        <f t="shared" si="4"/>
        <v>40.472982931232721</v>
      </c>
      <c r="L16">
        <f t="shared" si="5"/>
        <v>46.330000000000005</v>
      </c>
      <c r="M16">
        <f t="shared" si="6"/>
        <v>58.372142241629476</v>
      </c>
      <c r="N16">
        <f t="shared" si="7"/>
        <v>73.54429073768668</v>
      </c>
      <c r="O16">
        <f t="shared" si="8"/>
        <v>92.66</v>
      </c>
    </row>
    <row r="17" spans="1:15" x14ac:dyDescent="0.3">
      <c r="A17">
        <v>15</v>
      </c>
      <c r="B17">
        <v>1994</v>
      </c>
      <c r="C17">
        <v>168.69</v>
      </c>
      <c r="G17">
        <f t="shared" si="0"/>
        <v>32.183640929386925</v>
      </c>
      <c r="H17">
        <f t="shared" si="1"/>
        <v>40.548846669192791</v>
      </c>
      <c r="I17">
        <f t="shared" si="2"/>
        <v>46.416842301336217</v>
      </c>
      <c r="J17">
        <f t="shared" si="3"/>
        <v>58.481556685104287</v>
      </c>
      <c r="K17">
        <f t="shared" si="4"/>
        <v>73.682144298183118</v>
      </c>
      <c r="L17">
        <f t="shared" si="5"/>
        <v>84.345000000000013</v>
      </c>
      <c r="M17">
        <f t="shared" si="6"/>
        <v>106.26804095338308</v>
      </c>
      <c r="N17">
        <f t="shared" si="7"/>
        <v>133.88934172825779</v>
      </c>
      <c r="O17">
        <f t="shared" si="8"/>
        <v>168.69</v>
      </c>
    </row>
    <row r="18" spans="1:15" x14ac:dyDescent="0.3">
      <c r="A18">
        <v>16</v>
      </c>
      <c r="B18">
        <v>1995</v>
      </c>
      <c r="C18">
        <v>123.33</v>
      </c>
      <c r="G18">
        <f t="shared" si="0"/>
        <v>23.529601255683737</v>
      </c>
      <c r="H18">
        <f t="shared" si="1"/>
        <v>29.645439917668782</v>
      </c>
      <c r="I18">
        <f t="shared" si="2"/>
        <v>33.935557300514525</v>
      </c>
      <c r="J18">
        <f t="shared" si="3"/>
        <v>42.75612298283189</v>
      </c>
      <c r="K18">
        <f t="shared" si="4"/>
        <v>53.869339357963867</v>
      </c>
      <c r="L18">
        <f t="shared" si="5"/>
        <v>61.665000000000013</v>
      </c>
      <c r="M18">
        <f t="shared" si="6"/>
        <v>77.693031541767354</v>
      </c>
      <c r="N18">
        <f t="shared" si="7"/>
        <v>97.887085869619028</v>
      </c>
      <c r="O18">
        <f t="shared" si="8"/>
        <v>123.33</v>
      </c>
    </row>
    <row r="19" spans="1:15" x14ac:dyDescent="0.3">
      <c r="A19">
        <v>17</v>
      </c>
      <c r="B19">
        <v>1996</v>
      </c>
      <c r="C19">
        <v>181.64</v>
      </c>
      <c r="G19">
        <f t="shared" si="0"/>
        <v>34.654315836231198</v>
      </c>
      <c r="H19">
        <f t="shared" si="1"/>
        <v>43.661701991772944</v>
      </c>
      <c r="I19">
        <f t="shared" si="2"/>
        <v>49.980172124101664</v>
      </c>
      <c r="J19">
        <f t="shared" si="3"/>
        <v>62.971070936524647</v>
      </c>
      <c r="K19">
        <f t="shared" si="4"/>
        <v>79.338577807350646</v>
      </c>
      <c r="L19">
        <f t="shared" si="5"/>
        <v>90.820000000000007</v>
      </c>
      <c r="M19">
        <f t="shared" si="6"/>
        <v>114.42602975145238</v>
      </c>
      <c r="N19">
        <f t="shared" si="7"/>
        <v>144.16776353975189</v>
      </c>
      <c r="O19">
        <f t="shared" si="8"/>
        <v>181.64</v>
      </c>
    </row>
    <row r="20" spans="1:15" x14ac:dyDescent="0.3">
      <c r="A20">
        <v>18</v>
      </c>
      <c r="B20">
        <v>1997</v>
      </c>
      <c r="C20">
        <v>124.12</v>
      </c>
      <c r="G20">
        <f t="shared" si="0"/>
        <v>23.680321964286591</v>
      </c>
      <c r="H20">
        <f t="shared" si="1"/>
        <v>29.835336111092591</v>
      </c>
      <c r="I20">
        <f t="shared" si="2"/>
        <v>34.152934177733421</v>
      </c>
      <c r="J20">
        <f t="shared" si="3"/>
        <v>43.030000686200395</v>
      </c>
      <c r="K20">
        <f t="shared" si="4"/>
        <v>54.214403641534709</v>
      </c>
      <c r="L20">
        <f t="shared" si="5"/>
        <v>62.060000000000016</v>
      </c>
      <c r="M20">
        <f t="shared" si="6"/>
        <v>78.19070035647583</v>
      </c>
      <c r="N20">
        <f t="shared" si="7"/>
        <v>98.514109285146475</v>
      </c>
      <c r="O20">
        <f t="shared" si="8"/>
        <v>124.12</v>
      </c>
    </row>
    <row r="21" spans="1:15" x14ac:dyDescent="0.3">
      <c r="A21">
        <v>19</v>
      </c>
      <c r="B21">
        <v>1998</v>
      </c>
      <c r="C21">
        <v>127.13</v>
      </c>
      <c r="G21">
        <f t="shared" si="0"/>
        <v>24.25458694263418</v>
      </c>
      <c r="H21">
        <f t="shared" si="1"/>
        <v>30.558864645530139</v>
      </c>
      <c r="I21">
        <f t="shared" si="2"/>
        <v>34.981167595997825</v>
      </c>
      <c r="J21">
        <f t="shared" si="3"/>
        <v>44.073509404098097</v>
      </c>
      <c r="K21">
        <f t="shared" si="4"/>
        <v>55.529142240962834</v>
      </c>
      <c r="L21">
        <f t="shared" si="5"/>
        <v>63.565000000000012</v>
      </c>
      <c r="M21">
        <f t="shared" si="6"/>
        <v>80.086881536567617</v>
      </c>
      <c r="N21">
        <f t="shared" si="7"/>
        <v>100.9031478683586</v>
      </c>
      <c r="O21">
        <f t="shared" si="8"/>
        <v>127.13</v>
      </c>
    </row>
    <row r="22" spans="1:15" x14ac:dyDescent="0.3">
      <c r="A22">
        <v>20</v>
      </c>
      <c r="B22">
        <v>1999</v>
      </c>
      <c r="C22">
        <v>105.24</v>
      </c>
      <c r="G22">
        <f t="shared" si="0"/>
        <v>20.07828781438544</v>
      </c>
      <c r="H22">
        <f t="shared" si="1"/>
        <v>25.297057463191944</v>
      </c>
      <c r="I22">
        <f t="shared" si="2"/>
        <v>28.957901972805875</v>
      </c>
      <c r="J22">
        <f t="shared" si="3"/>
        <v>36.484670256330396</v>
      </c>
      <c r="K22">
        <f t="shared" si="4"/>
        <v>45.967804054424043</v>
      </c>
      <c r="L22">
        <f t="shared" si="5"/>
        <v>52.620000000000012</v>
      </c>
      <c r="M22">
        <f t="shared" si="6"/>
        <v>66.297045645468231</v>
      </c>
      <c r="N22">
        <f t="shared" si="7"/>
        <v>83.529043354566653</v>
      </c>
      <c r="O22">
        <f t="shared" si="8"/>
        <v>105.24</v>
      </c>
    </row>
    <row r="23" spans="1:15" x14ac:dyDescent="0.3">
      <c r="A23">
        <v>21</v>
      </c>
      <c r="B23">
        <v>2000</v>
      </c>
      <c r="C23">
        <v>569.62</v>
      </c>
      <c r="G23">
        <f t="shared" si="0"/>
        <v>108.67535447387148</v>
      </c>
      <c r="H23">
        <f t="shared" si="1"/>
        <v>136.92236670641768</v>
      </c>
      <c r="I23">
        <f t="shared" si="2"/>
        <v>156.73698329294643</v>
      </c>
      <c r="J23">
        <f t="shared" si="3"/>
        <v>197.47622454780429</v>
      </c>
      <c r="K23">
        <f t="shared" si="4"/>
        <v>248.80445216154527</v>
      </c>
      <c r="L23">
        <f t="shared" si="5"/>
        <v>284.81000000000006</v>
      </c>
      <c r="M23">
        <f t="shared" si="6"/>
        <v>358.83811422055885</v>
      </c>
      <c r="N23">
        <f t="shared" si="7"/>
        <v>452.10769361106293</v>
      </c>
      <c r="O23">
        <f t="shared" si="8"/>
        <v>569.62</v>
      </c>
    </row>
    <row r="24" spans="1:15" x14ac:dyDescent="0.3">
      <c r="A24">
        <v>22</v>
      </c>
      <c r="B24">
        <v>2001</v>
      </c>
      <c r="C24">
        <v>107.41</v>
      </c>
      <c r="G24">
        <f t="shared" si="0"/>
        <v>20.492292798775562</v>
      </c>
      <c r="H24">
        <f t="shared" si="1"/>
        <v>25.818671057786457</v>
      </c>
      <c r="I24">
        <f t="shared" si="2"/>
        <v>29.555000483647653</v>
      </c>
      <c r="J24">
        <f t="shared" si="3"/>
        <v>37.23696723900084</v>
      </c>
      <c r="K24">
        <f t="shared" si="4"/>
        <v>46.915638858662923</v>
      </c>
      <c r="L24">
        <f t="shared" si="5"/>
        <v>53.705000000000013</v>
      </c>
      <c r="M24">
        <f t="shared" si="6"/>
        <v>67.664059984604165</v>
      </c>
      <c r="N24">
        <f t="shared" si="7"/>
        <v>85.251373495952151</v>
      </c>
      <c r="O24">
        <f t="shared" si="8"/>
        <v>107.41</v>
      </c>
    </row>
    <row r="25" spans="1:15" x14ac:dyDescent="0.3">
      <c r="A25">
        <v>23</v>
      </c>
      <c r="B25">
        <v>2002</v>
      </c>
      <c r="C25">
        <v>102.47</v>
      </c>
      <c r="G25">
        <f t="shared" si="0"/>
        <v>19.549811405739987</v>
      </c>
      <c r="H25">
        <f t="shared" si="1"/>
        <v>24.631218911566691</v>
      </c>
      <c r="I25">
        <f t="shared" si="2"/>
        <v>28.195707099519367</v>
      </c>
      <c r="J25">
        <f t="shared" si="3"/>
        <v>35.524364891354772</v>
      </c>
      <c r="K25">
        <f t="shared" si="4"/>
        <v>44.757895110764267</v>
      </c>
      <c r="L25">
        <f t="shared" si="5"/>
        <v>51.235000000000014</v>
      </c>
      <c r="M25">
        <f t="shared" si="6"/>
        <v>64.552054991363832</v>
      </c>
      <c r="N25">
        <f t="shared" si="7"/>
        <v>81.330492897590702</v>
      </c>
      <c r="O25">
        <f t="shared" si="8"/>
        <v>102.47</v>
      </c>
    </row>
    <row r="26" spans="1:15" x14ac:dyDescent="0.3">
      <c r="A26">
        <v>24</v>
      </c>
      <c r="B26">
        <v>2003</v>
      </c>
      <c r="C26">
        <v>92.89</v>
      </c>
      <c r="G26">
        <f t="shared" si="0"/>
        <v>17.722084331796498</v>
      </c>
      <c r="H26">
        <f t="shared" si="1"/>
        <v>22.328427097642528</v>
      </c>
      <c r="I26">
        <f t="shared" si="2"/>
        <v>25.559668512485157</v>
      </c>
      <c r="J26">
        <f t="shared" si="3"/>
        <v>32.203164387215232</v>
      </c>
      <c r="K26">
        <f t="shared" si="4"/>
        <v>40.573444684677398</v>
      </c>
      <c r="L26">
        <f t="shared" si="5"/>
        <v>46.445000000000007</v>
      </c>
      <c r="M26">
        <f t="shared" si="6"/>
        <v>58.517033162367383</v>
      </c>
      <c r="N26">
        <f t="shared" si="7"/>
        <v>73.726841858663036</v>
      </c>
      <c r="O26">
        <f t="shared" si="8"/>
        <v>92.89</v>
      </c>
    </row>
    <row r="27" spans="1:15" x14ac:dyDescent="0.3">
      <c r="A27">
        <v>25</v>
      </c>
      <c r="B27">
        <v>2004</v>
      </c>
      <c r="C27">
        <v>196.37</v>
      </c>
      <c r="G27">
        <f t="shared" si="0"/>
        <v>37.464589301699633</v>
      </c>
      <c r="H27">
        <f t="shared" si="1"/>
        <v>47.202424686877634</v>
      </c>
      <c r="I27">
        <f t="shared" si="2"/>
        <v>54.033287822119824</v>
      </c>
      <c r="J27">
        <f t="shared" si="3"/>
        <v>68.077676722117076</v>
      </c>
      <c r="K27">
        <f t="shared" si="4"/>
        <v>85.772497930133497</v>
      </c>
      <c r="L27">
        <f t="shared" si="5"/>
        <v>98.185000000000031</v>
      </c>
      <c r="M27">
        <f t="shared" si="6"/>
        <v>123.70534828392813</v>
      </c>
      <c r="N27">
        <f t="shared" si="7"/>
        <v>155.85897228749769</v>
      </c>
      <c r="O27">
        <f t="shared" si="8"/>
        <v>196.37</v>
      </c>
    </row>
    <row r="28" spans="1:15" x14ac:dyDescent="0.3">
      <c r="A28">
        <v>26</v>
      </c>
      <c r="B28">
        <v>2005</v>
      </c>
      <c r="C28">
        <v>86.98</v>
      </c>
      <c r="G28">
        <f t="shared" si="0"/>
        <v>16.594540802881468</v>
      </c>
      <c r="H28">
        <f t="shared" si="1"/>
        <v>20.907811270889734</v>
      </c>
      <c r="I28">
        <f t="shared" si="2"/>
        <v>23.933469342404553</v>
      </c>
      <c r="J28">
        <f t="shared" si="3"/>
        <v>30.154281821509109</v>
      </c>
      <c r="K28">
        <f t="shared" si="4"/>
        <v>37.992014411381639</v>
      </c>
      <c r="L28">
        <f t="shared" si="5"/>
        <v>43.490000000000009</v>
      </c>
      <c r="M28">
        <f t="shared" si="6"/>
        <v>54.793966459928036</v>
      </c>
      <c r="N28">
        <f t="shared" si="7"/>
        <v>69.036071750097008</v>
      </c>
      <c r="O28">
        <f t="shared" si="8"/>
        <v>86.98</v>
      </c>
    </row>
    <row r="29" spans="1:15" x14ac:dyDescent="0.3">
      <c r="A29">
        <v>27</v>
      </c>
      <c r="B29">
        <v>2006</v>
      </c>
      <c r="C29">
        <v>227.35</v>
      </c>
      <c r="G29">
        <f t="shared" si="0"/>
        <v>43.375130507416664</v>
      </c>
      <c r="H29">
        <f t="shared" si="1"/>
        <v>54.649239968231555</v>
      </c>
      <c r="I29">
        <f t="shared" si="2"/>
        <v>62.557763336349446</v>
      </c>
      <c r="J29">
        <f t="shared" si="3"/>
        <v>78.817842861808401</v>
      </c>
      <c r="K29">
        <f t="shared" si="4"/>
        <v>99.304259328898766</v>
      </c>
      <c r="L29">
        <f t="shared" si="5"/>
        <v>113.67500000000003</v>
      </c>
      <c r="M29">
        <f t="shared" si="6"/>
        <v>143.22152534679969</v>
      </c>
      <c r="N29">
        <f t="shared" si="7"/>
        <v>180.44781458248508</v>
      </c>
      <c r="O29">
        <f t="shared" si="8"/>
        <v>227.35</v>
      </c>
    </row>
    <row r="30" spans="1:15" x14ac:dyDescent="0.3">
      <c r="A30">
        <v>28</v>
      </c>
      <c r="B30">
        <v>2007</v>
      </c>
      <c r="C30">
        <v>179.92</v>
      </c>
      <c r="G30">
        <f t="shared" si="0"/>
        <v>34.326164420032576</v>
      </c>
      <c r="H30">
        <f t="shared" si="1"/>
        <v>43.248257114951485</v>
      </c>
      <c r="I30">
        <f t="shared" si="2"/>
        <v>49.506895885093435</v>
      </c>
      <c r="J30">
        <f t="shared" si="3"/>
        <v>62.3747802405831</v>
      </c>
      <c r="K30">
        <f t="shared" si="4"/>
        <v>78.58729860767744</v>
      </c>
      <c r="L30">
        <f t="shared" si="5"/>
        <v>89.960000000000008</v>
      </c>
      <c r="M30">
        <f t="shared" si="6"/>
        <v>113.34249764854279</v>
      </c>
      <c r="N30">
        <f t="shared" si="7"/>
        <v>142.80259863505921</v>
      </c>
      <c r="O30">
        <f t="shared" si="8"/>
        <v>179.92</v>
      </c>
    </row>
    <row r="31" spans="1:15" x14ac:dyDescent="0.3">
      <c r="A31">
        <v>29</v>
      </c>
      <c r="B31">
        <v>2008</v>
      </c>
      <c r="C31">
        <v>131.6</v>
      </c>
      <c r="G31">
        <f t="shared" si="0"/>
        <v>25.107399053336412</v>
      </c>
      <c r="H31">
        <f t="shared" si="1"/>
        <v>31.633340575409157</v>
      </c>
      <c r="I31">
        <f t="shared" si="2"/>
        <v>36.211135496211071</v>
      </c>
      <c r="J31">
        <f t="shared" si="3"/>
        <v>45.623171852271767</v>
      </c>
      <c r="K31">
        <f t="shared" si="4"/>
        <v>57.481594579648458</v>
      </c>
      <c r="L31">
        <f t="shared" si="5"/>
        <v>65.800000000000011</v>
      </c>
      <c r="M31">
        <f t="shared" si="6"/>
        <v>82.902805083082654</v>
      </c>
      <c r="N31">
        <f t="shared" si="7"/>
        <v>104.45098921950753</v>
      </c>
      <c r="O31">
        <f t="shared" si="8"/>
        <v>131.6</v>
      </c>
    </row>
    <row r="32" spans="1:15" x14ac:dyDescent="0.3">
      <c r="A32">
        <v>30</v>
      </c>
      <c r="B32">
        <v>2009</v>
      </c>
      <c r="C32">
        <v>102.09</v>
      </c>
      <c r="G32">
        <f t="shared" si="0"/>
        <v>19.477312837044941</v>
      </c>
      <c r="H32">
        <f t="shared" si="1"/>
        <v>24.539876438780556</v>
      </c>
      <c r="I32">
        <f t="shared" si="2"/>
        <v>28.091146069971039</v>
      </c>
      <c r="J32">
        <f t="shared" si="3"/>
        <v>35.392626249228151</v>
      </c>
      <c r="K32">
        <f t="shared" si="4"/>
        <v>44.591914822464375</v>
      </c>
      <c r="L32">
        <f t="shared" si="5"/>
        <v>51.045000000000016</v>
      </c>
      <c r="M32">
        <f t="shared" si="6"/>
        <v>64.312669991883809</v>
      </c>
      <c r="N32">
        <f t="shared" si="7"/>
        <v>81.028886697716757</v>
      </c>
      <c r="O32">
        <f t="shared" si="8"/>
        <v>102.09</v>
      </c>
    </row>
    <row r="33" spans="1:26" x14ac:dyDescent="0.3">
      <c r="A33">
        <v>31</v>
      </c>
      <c r="B33">
        <v>2010</v>
      </c>
      <c r="C33">
        <v>64.650000000000006</v>
      </c>
      <c r="G33">
        <f t="shared" si="0"/>
        <v>12.334295963512153</v>
      </c>
      <c r="H33">
        <f t="shared" si="1"/>
        <v>15.540239120062328</v>
      </c>
      <c r="I33">
        <f t="shared" si="2"/>
        <v>17.789133053419803</v>
      </c>
      <c r="J33">
        <f t="shared" si="3"/>
        <v>22.41290319338427</v>
      </c>
      <c r="K33">
        <f t="shared" si="4"/>
        <v>28.238488522600861</v>
      </c>
      <c r="L33">
        <f t="shared" si="5"/>
        <v>32.32500000000001</v>
      </c>
      <c r="M33">
        <f t="shared" si="6"/>
        <v>40.726947937851783</v>
      </c>
      <c r="N33">
        <f t="shared" si="7"/>
        <v>51.312739004872057</v>
      </c>
      <c r="O33">
        <f t="shared" si="8"/>
        <v>64.650000000000006</v>
      </c>
    </row>
    <row r="34" spans="1:26" x14ac:dyDescent="0.3">
      <c r="A34">
        <v>32</v>
      </c>
      <c r="B34">
        <v>2011</v>
      </c>
      <c r="C34">
        <v>57.83</v>
      </c>
      <c r="G34">
        <f t="shared" si="0"/>
        <v>11.033137441143197</v>
      </c>
      <c r="H34">
        <f t="shared" si="1"/>
        <v>13.900882108479571</v>
      </c>
      <c r="I34">
        <f t="shared" si="2"/>
        <v>15.912537733631355</v>
      </c>
      <c r="J34">
        <f t="shared" si="3"/>
        <v>20.048541247848604</v>
      </c>
      <c r="K34">
        <f t="shared" si="4"/>
        <v>25.259579137850078</v>
      </c>
      <c r="L34">
        <f t="shared" si="5"/>
        <v>28.915000000000006</v>
      </c>
      <c r="M34">
        <f t="shared" si="6"/>
        <v>36.430617157710259</v>
      </c>
      <c r="N34">
        <f t="shared" si="7"/>
        <v>45.899701417660488</v>
      </c>
      <c r="O34">
        <f t="shared" si="8"/>
        <v>57.83</v>
      </c>
    </row>
    <row r="35" spans="1:26" x14ac:dyDescent="0.3">
      <c r="A35">
        <v>33</v>
      </c>
      <c r="B35">
        <v>2012</v>
      </c>
      <c r="C35">
        <v>67.03</v>
      </c>
      <c r="G35">
        <f t="shared" si="0"/>
        <v>12.788365946391639</v>
      </c>
      <c r="H35">
        <f t="shared" si="1"/>
        <v>16.112331449617599</v>
      </c>
      <c r="I35">
        <f t="shared" si="2"/>
        <v>18.444015291117235</v>
      </c>
      <c r="J35">
        <f t="shared" si="3"/>
        <v>23.238003109861523</v>
      </c>
      <c r="K35">
        <f t="shared" si="4"/>
        <v>29.278049275637056</v>
      </c>
      <c r="L35">
        <f t="shared" si="5"/>
        <v>33.515000000000008</v>
      </c>
      <c r="M35">
        <f t="shared" si="6"/>
        <v>42.226253987226677</v>
      </c>
      <c r="N35">
        <f t="shared" si="7"/>
        <v>53.201746256714209</v>
      </c>
      <c r="O35">
        <f t="shared" si="8"/>
        <v>67.03</v>
      </c>
      <c r="S35" s="5" t="s">
        <v>15</v>
      </c>
      <c r="U35" s="6" t="s">
        <v>18</v>
      </c>
      <c r="V35" s="6">
        <v>0.54479999999999995</v>
      </c>
    </row>
    <row r="36" spans="1:26" x14ac:dyDescent="0.3">
      <c r="A36">
        <v>34</v>
      </c>
      <c r="B36">
        <v>2013</v>
      </c>
      <c r="C36">
        <v>70.06</v>
      </c>
      <c r="G36">
        <f t="shared" si="0"/>
        <v>13.366446638881072</v>
      </c>
      <c r="H36">
        <f t="shared" si="1"/>
        <v>16.840667482622841</v>
      </c>
      <c r="I36">
        <f t="shared" si="2"/>
        <v>19.277751921463128</v>
      </c>
      <c r="J36">
        <f t="shared" si="3"/>
        <v>24.288445440502738</v>
      </c>
      <c r="K36">
        <f t="shared" si="4"/>
        <v>30.60152367971255</v>
      </c>
      <c r="L36">
        <f t="shared" si="5"/>
        <v>35.030000000000008</v>
      </c>
      <c r="M36">
        <f t="shared" si="6"/>
        <v>44.135034377817412</v>
      </c>
      <c r="N36">
        <f t="shared" si="7"/>
        <v>55.606658850446031</v>
      </c>
      <c r="O36">
        <f t="shared" si="8"/>
        <v>70.06</v>
      </c>
      <c r="S36" s="5" t="s">
        <v>16</v>
      </c>
      <c r="U36" s="6" t="s">
        <v>19</v>
      </c>
      <c r="V36" s="6">
        <v>1.1457999999999999</v>
      </c>
    </row>
    <row r="37" spans="1:26" x14ac:dyDescent="0.3">
      <c r="A37">
        <v>35</v>
      </c>
      <c r="B37">
        <v>2014</v>
      </c>
      <c r="C37">
        <v>52.57</v>
      </c>
      <c r="G37">
        <f t="shared" si="0"/>
        <v>10.029604621838109</v>
      </c>
      <c r="H37">
        <f t="shared" si="1"/>
        <v>12.636509985176744</v>
      </c>
      <c r="I37">
        <f t="shared" si="2"/>
        <v>14.465192956199211</v>
      </c>
      <c r="J37">
        <f t="shared" si="3"/>
        <v>18.225001096306435</v>
      </c>
      <c r="K37">
        <f t="shared" si="4"/>
        <v>22.962062515593615</v>
      </c>
      <c r="L37">
        <f t="shared" si="5"/>
        <v>26.285000000000007</v>
      </c>
      <c r="M37">
        <f t="shared" si="6"/>
        <v>33.117024796486739</v>
      </c>
      <c r="N37">
        <f t="shared" si="7"/>
        <v>41.724836650984123</v>
      </c>
      <c r="O37">
        <f t="shared" si="8"/>
        <v>52.57</v>
      </c>
    </row>
    <row r="38" spans="1:26" x14ac:dyDescent="0.3">
      <c r="A38">
        <v>36</v>
      </c>
      <c r="B38">
        <v>2015</v>
      </c>
      <c r="C38">
        <v>135.44999999999999</v>
      </c>
      <c r="G38">
        <f t="shared" si="0"/>
        <v>25.841924025641465</v>
      </c>
      <c r="H38">
        <f t="shared" si="1"/>
        <v>32.558784049689741</v>
      </c>
      <c r="I38">
        <f t="shared" si="2"/>
        <v>37.270503821898096</v>
      </c>
      <c r="J38">
        <f t="shared" si="3"/>
        <v>46.957892305396733</v>
      </c>
      <c r="K38">
        <f t="shared" si="4"/>
        <v>59.163236974265828</v>
      </c>
      <c r="L38">
        <f t="shared" si="5"/>
        <v>67.725000000000009</v>
      </c>
      <c r="M38">
        <f t="shared" si="6"/>
        <v>85.32815310413028</v>
      </c>
      <c r="N38">
        <f t="shared" si="7"/>
        <v>107.5067362445463</v>
      </c>
      <c r="O38">
        <f t="shared" si="8"/>
        <v>135.44999999999999</v>
      </c>
      <c r="S38" t="s">
        <v>1</v>
      </c>
      <c r="T38">
        <v>2</v>
      </c>
      <c r="U38">
        <v>10</v>
      </c>
      <c r="V38">
        <v>25</v>
      </c>
      <c r="W38">
        <v>50</v>
      </c>
      <c r="X38">
        <v>75</v>
      </c>
      <c r="Y38">
        <v>100</v>
      </c>
      <c r="Z38">
        <v>200</v>
      </c>
    </row>
    <row r="39" spans="1:26" x14ac:dyDescent="0.3">
      <c r="A39">
        <v>37</v>
      </c>
      <c r="B39">
        <v>2016</v>
      </c>
      <c r="C39">
        <v>88.24</v>
      </c>
      <c r="G39">
        <f t="shared" si="0"/>
        <v>16.834930793817666</v>
      </c>
      <c r="H39">
        <f t="shared" si="1"/>
        <v>21.210683680654288</v>
      </c>
      <c r="I39">
        <f t="shared" si="2"/>
        <v>24.280171703538489</v>
      </c>
      <c r="J39">
        <f t="shared" si="3"/>
        <v>30.591099424350006</v>
      </c>
      <c r="K39">
        <f t="shared" si="4"/>
        <v>38.542370104165499</v>
      </c>
      <c r="L39">
        <f t="shared" si="5"/>
        <v>44.120000000000005</v>
      </c>
      <c r="M39">
        <f t="shared" si="6"/>
        <v>55.587716721361801</v>
      </c>
      <c r="N39">
        <f t="shared" si="7"/>
        <v>70.036134412836958</v>
      </c>
      <c r="O39">
        <f t="shared" si="8"/>
        <v>88.24</v>
      </c>
      <c r="S39" s="7" t="s">
        <v>17</v>
      </c>
      <c r="T39">
        <f>(T41-V35)/V36</f>
        <v>-0.15560052314394829</v>
      </c>
      <c r="U39">
        <f>(U41-V35)/V36</f>
        <v>1.4885384249541282</v>
      </c>
      <c r="V39">
        <f>(V41-V35)/V36</f>
        <v>2.3160536406400594</v>
      </c>
      <c r="W39">
        <f>(W41-V35)/V36</f>
        <v>2.929951700066181</v>
      </c>
      <c r="X39">
        <f>(X41-V35)/V36</f>
        <v>3.2867726573169405</v>
      </c>
      <c r="Y39">
        <f>(Y41-V35)/V36</f>
        <v>3.5393168325855915</v>
      </c>
      <c r="Z39">
        <f>(Z41-V35)/V36</f>
        <v>4.1464584940958638</v>
      </c>
    </row>
    <row r="40" spans="1:26" x14ac:dyDescent="0.3">
      <c r="A40">
        <v>38</v>
      </c>
      <c r="B40">
        <v>2017</v>
      </c>
      <c r="C40">
        <v>121.29</v>
      </c>
      <c r="G40">
        <f t="shared" si="0"/>
        <v>23.140398413215603</v>
      </c>
      <c r="H40">
        <f t="shared" si="1"/>
        <v>29.155075063764265</v>
      </c>
      <c r="I40">
        <f t="shared" si="2"/>
        <v>33.374229668202439</v>
      </c>
      <c r="J40">
        <f t="shared" si="3"/>
        <v>42.04889448299425</v>
      </c>
      <c r="K40">
        <f t="shared" si="4"/>
        <v>52.978287283932843</v>
      </c>
      <c r="L40">
        <f t="shared" si="5"/>
        <v>60.645000000000017</v>
      </c>
      <c r="M40">
        <f t="shared" si="6"/>
        <v>76.407912070874588</v>
      </c>
      <c r="N40">
        <f t="shared" si="7"/>
        <v>96.267936796611465</v>
      </c>
      <c r="O40">
        <f t="shared" si="8"/>
        <v>121.29</v>
      </c>
      <c r="S40" s="3" t="s">
        <v>20</v>
      </c>
      <c r="T40">
        <f>LN(LN(2/(2-1)))</f>
        <v>-0.36651292058166435</v>
      </c>
      <c r="U40">
        <f>LN(LN(10/(10-1)))</f>
        <v>-2.2503673273124449</v>
      </c>
      <c r="V40">
        <f>LN(LN(25/(25-1)))</f>
        <v>-3.198534261445384</v>
      </c>
      <c r="W40">
        <f>LN(LN(50/(50-1)))</f>
        <v>-3.9019386579358333</v>
      </c>
      <c r="X40">
        <f>LN(LN(75/(75-1)))</f>
        <v>-4.3107841107537466</v>
      </c>
      <c r="Y40">
        <f>LN(LN(100/(100-1)))</f>
        <v>-4.6001492267765736</v>
      </c>
      <c r="Z40">
        <f>LN(LN(200/(200-1)))</f>
        <v>-5.295812142535044</v>
      </c>
    </row>
    <row r="41" spans="1:26" x14ac:dyDescent="0.3">
      <c r="A41">
        <v>39</v>
      </c>
      <c r="B41">
        <v>2018</v>
      </c>
      <c r="C41">
        <v>30.14</v>
      </c>
      <c r="G41">
        <f t="shared" si="0"/>
        <v>5.750281211759571</v>
      </c>
      <c r="H41">
        <f t="shared" si="1"/>
        <v>7.2449003415108821</v>
      </c>
      <c r="I41">
        <f t="shared" si="2"/>
        <v>8.2933406068070035</v>
      </c>
      <c r="J41">
        <f t="shared" si="3"/>
        <v>10.448954404464066</v>
      </c>
      <c r="K41">
        <f t="shared" si="4"/>
        <v>13.164857603576023</v>
      </c>
      <c r="L41">
        <f t="shared" si="5"/>
        <v>15.070000000000004</v>
      </c>
      <c r="M41">
        <f t="shared" si="6"/>
        <v>18.987010221915739</v>
      </c>
      <c r="N41">
        <f t="shared" si="7"/>
        <v>23.922133853160769</v>
      </c>
      <c r="O41">
        <f t="shared" si="8"/>
        <v>30.14</v>
      </c>
      <c r="T41">
        <v>0.36651292058166401</v>
      </c>
      <c r="U41">
        <v>2.25036732731244</v>
      </c>
      <c r="V41">
        <v>3.19853426144538</v>
      </c>
      <c r="W41">
        <v>3.9019386579358302</v>
      </c>
      <c r="X41">
        <v>4.3107841107537501</v>
      </c>
      <c r="Y41">
        <v>4.60014922677657</v>
      </c>
      <c r="Z41">
        <v>5.2958121425350404</v>
      </c>
    </row>
    <row r="42" spans="1:26" x14ac:dyDescent="0.3">
      <c r="A42">
        <v>40</v>
      </c>
      <c r="B42">
        <v>2019</v>
      </c>
      <c r="C42">
        <v>75.2</v>
      </c>
      <c r="G42">
        <f t="shared" si="0"/>
        <v>14.347085173335094</v>
      </c>
      <c r="H42">
        <f t="shared" si="1"/>
        <v>18.076194614519522</v>
      </c>
      <c r="I42">
        <f t="shared" si="2"/>
        <v>20.692077426406328</v>
      </c>
      <c r="J42">
        <f t="shared" si="3"/>
        <v>26.070383915583868</v>
      </c>
      <c r="K42">
        <f t="shared" si="4"/>
        <v>32.846625474084838</v>
      </c>
      <c r="L42">
        <f t="shared" si="5"/>
        <v>37.600000000000009</v>
      </c>
      <c r="M42">
        <f t="shared" si="6"/>
        <v>47.373031476047231</v>
      </c>
      <c r="N42">
        <f t="shared" si="7"/>
        <v>59.686279554004308</v>
      </c>
      <c r="O42">
        <f t="shared" si="8"/>
        <v>75.2</v>
      </c>
    </row>
    <row r="43" spans="1:26" x14ac:dyDescent="0.3">
      <c r="A43">
        <v>41</v>
      </c>
      <c r="B43">
        <v>2020</v>
      </c>
      <c r="C43">
        <v>69.91</v>
      </c>
      <c r="G43">
        <f t="shared" si="0"/>
        <v>13.337828782817239</v>
      </c>
      <c r="H43">
        <f t="shared" si="1"/>
        <v>16.804611243365155</v>
      </c>
      <c r="I43">
        <f t="shared" si="2"/>
        <v>19.236477830851946</v>
      </c>
      <c r="J43">
        <f t="shared" si="3"/>
        <v>24.236443344926439</v>
      </c>
      <c r="K43">
        <f t="shared" si="4"/>
        <v>30.536005144857324</v>
      </c>
      <c r="L43">
        <f t="shared" si="5"/>
        <v>34.955000000000005</v>
      </c>
      <c r="M43">
        <f t="shared" si="6"/>
        <v>44.040540299075289</v>
      </c>
      <c r="N43">
        <f t="shared" si="7"/>
        <v>55.487603771548414</v>
      </c>
      <c r="O43">
        <f t="shared" si="8"/>
        <v>69.91</v>
      </c>
    </row>
    <row r="44" spans="1:26" x14ac:dyDescent="0.3">
      <c r="A44">
        <v>42</v>
      </c>
      <c r="B44">
        <v>2021</v>
      </c>
      <c r="C44">
        <v>61.05</v>
      </c>
      <c r="G44">
        <f t="shared" si="0"/>
        <v>11.647467417980151</v>
      </c>
      <c r="H44">
        <f t="shared" si="1"/>
        <v>14.67488937787788</v>
      </c>
      <c r="I44">
        <f t="shared" si="2"/>
        <v>16.798554878751414</v>
      </c>
      <c r="J44">
        <f t="shared" si="3"/>
        <v>21.164852899553125</v>
      </c>
      <c r="K44">
        <f t="shared" si="4"/>
        <v>26.666043686075518</v>
      </c>
      <c r="L44">
        <f t="shared" si="5"/>
        <v>30.525000000000006</v>
      </c>
      <c r="M44">
        <f t="shared" si="6"/>
        <v>38.459090048041006</v>
      </c>
      <c r="N44">
        <f t="shared" si="7"/>
        <v>48.45541711132929</v>
      </c>
      <c r="O44">
        <f t="shared" si="8"/>
        <v>61.05</v>
      </c>
    </row>
    <row r="45" spans="1:26" x14ac:dyDescent="0.3">
      <c r="F45" t="s">
        <v>13</v>
      </c>
      <c r="G45" s="3">
        <f t="shared" ref="G45:O45" si="9">AVERAGE(G3:G44)</f>
        <v>21.453943612857074</v>
      </c>
      <c r="H45" s="3">
        <f t="shared" si="9"/>
        <v>27.030275161096295</v>
      </c>
      <c r="I45" s="3">
        <f t="shared" si="9"/>
        <v>30.94194095704248</v>
      </c>
      <c r="J45" s="3">
        <f t="shared" si="9"/>
        <v>38.98440273638213</v>
      </c>
      <c r="K45" s="3">
        <f t="shared" si="9"/>
        <v>49.117269625147152</v>
      </c>
      <c r="L45" s="3">
        <f t="shared" ref="L45:M45" si="10">AVERAGE(L3:L44)</f>
        <v>56.225238095238105</v>
      </c>
      <c r="M45" s="3">
        <f t="shared" si="10"/>
        <v>70.839361011541612</v>
      </c>
      <c r="N45" s="3">
        <f t="shared" si="9"/>
        <v>89.252002099543432</v>
      </c>
      <c r="O45" s="3">
        <f t="shared" si="9"/>
        <v>112.45047619047617</v>
      </c>
    </row>
    <row r="46" spans="1:26" x14ac:dyDescent="0.3">
      <c r="A46" s="1" t="s">
        <v>3</v>
      </c>
      <c r="F46" t="s">
        <v>24</v>
      </c>
      <c r="G46" s="4">
        <f t="shared" ref="G46:O46" si="11">STDEVA(G3:G44)</f>
        <v>16.07925913837493</v>
      </c>
      <c r="H46" s="4">
        <f t="shared" si="11"/>
        <v>20.258597055153075</v>
      </c>
      <c r="I46" s="4">
        <f t="shared" si="11"/>
        <v>23.190304583182716</v>
      </c>
      <c r="J46" s="4">
        <f t="shared" si="11"/>
        <v>29.217952897825473</v>
      </c>
      <c r="K46" s="4">
        <f t="shared" si="11"/>
        <v>36.812313890807204</v>
      </c>
      <c r="L46" s="4">
        <f t="shared" ref="L46:M46" si="12">STDEVA(L3:L44)</f>
        <v>42.139580012150887</v>
      </c>
      <c r="M46" s="4">
        <f t="shared" si="12"/>
        <v>53.092543891038154</v>
      </c>
      <c r="N46" s="4">
        <f t="shared" si="11"/>
        <v>66.892413640786401</v>
      </c>
      <c r="O46" s="4">
        <f t="shared" si="11"/>
        <v>84.279160024301774</v>
      </c>
    </row>
    <row r="47" spans="1:26" x14ac:dyDescent="0.3">
      <c r="E47" t="s">
        <v>27</v>
      </c>
      <c r="G47" s="1" t="s">
        <v>30</v>
      </c>
    </row>
    <row r="48" spans="1:26" x14ac:dyDescent="0.3">
      <c r="E48" t="s">
        <v>28</v>
      </c>
      <c r="G48" s="1" t="s">
        <v>29</v>
      </c>
      <c r="H48" t="s">
        <v>31</v>
      </c>
      <c r="J48" t="s">
        <v>32</v>
      </c>
      <c r="L48" t="s">
        <v>33</v>
      </c>
      <c r="N48" t="s">
        <v>34</v>
      </c>
      <c r="P48" t="s">
        <v>36</v>
      </c>
    </row>
    <row r="49" spans="1:16" x14ac:dyDescent="0.3"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25</v>
      </c>
      <c r="J49" s="8" t="s">
        <v>26</v>
      </c>
      <c r="K49" s="8" t="s">
        <v>25</v>
      </c>
      <c r="L49" s="8" t="s">
        <v>26</v>
      </c>
      <c r="M49" s="8" t="s">
        <v>25</v>
      </c>
      <c r="N49" s="8" t="s">
        <v>26</v>
      </c>
      <c r="O49" s="8" t="s">
        <v>25</v>
      </c>
      <c r="P49" s="8" t="s">
        <v>26</v>
      </c>
    </row>
    <row r="50" spans="1:16" x14ac:dyDescent="0.3">
      <c r="C50">
        <v>0.16667000000000001</v>
      </c>
      <c r="D50">
        <v>10</v>
      </c>
      <c r="E50">
        <v>21.453943612857074</v>
      </c>
      <c r="F50">
        <v>16.07925913837493</v>
      </c>
      <c r="G50">
        <f t="shared" ref="G50:G58" si="13">E50+F50*$T$39</f>
        <v>18.952002479158825</v>
      </c>
      <c r="H50">
        <f t="shared" ref="H50:H58" si="14">G50/C50</f>
        <v>113.70974068013933</v>
      </c>
      <c r="I50">
        <f t="shared" ref="I50:I58" si="15">E50+F50*$U$39</f>
        <v>45.388538685122967</v>
      </c>
      <c r="J50">
        <f t="shared" ref="J50:J58" si="16">I50/C50</f>
        <v>272.32578559502588</v>
      </c>
      <c r="K50">
        <f t="shared" ref="K50:K57" si="17">E50+F50*$V$39</f>
        <v>58.694370279085277</v>
      </c>
      <c r="L50">
        <f>K50/C50</f>
        <v>352.15917849094183</v>
      </c>
      <c r="M50">
        <f>E50+F50*$W$39</f>
        <v>68.565396261143377</v>
      </c>
      <c r="N50">
        <f>M50/C50</f>
        <v>411.38414988386256</v>
      </c>
      <c r="O50">
        <f>E50+F50*$Y$39</f>
        <v>78.363536136813167</v>
      </c>
      <c r="P50">
        <f>O50/C50</f>
        <v>470.17181338461126</v>
      </c>
    </row>
    <row r="51" spans="1:16" x14ac:dyDescent="0.3">
      <c r="C51">
        <f>D51/60</f>
        <v>0.33333333333333331</v>
      </c>
      <c r="D51">
        <v>20</v>
      </c>
      <c r="E51">
        <v>27.030275161096295</v>
      </c>
      <c r="F51">
        <v>20.258597055153075</v>
      </c>
      <c r="G51">
        <f t="shared" si="13"/>
        <v>23.878026861152026</v>
      </c>
      <c r="H51">
        <f t="shared" si="14"/>
        <v>71.634080583456083</v>
      </c>
      <c r="I51">
        <f t="shared" si="15"/>
        <v>57.185975313354191</v>
      </c>
      <c r="J51">
        <f t="shared" si="16"/>
        <v>171.55792594006257</v>
      </c>
      <c r="K51">
        <f t="shared" si="17"/>
        <v>73.950272624943565</v>
      </c>
      <c r="L51">
        <f>K51/C51</f>
        <v>221.85081787483071</v>
      </c>
      <c r="M51">
        <f>E51+F51*$W$39</f>
        <v>86.386986043797776</v>
      </c>
      <c r="N51">
        <f>M51/C51</f>
        <v>259.16095813139333</v>
      </c>
      <c r="O51">
        <f>E51+F51*$Y$39</f>
        <v>98.731868722968471</v>
      </c>
      <c r="P51">
        <f>O51/C51</f>
        <v>296.19560616890544</v>
      </c>
    </row>
    <row r="52" spans="1:16" x14ac:dyDescent="0.3">
      <c r="C52">
        <v>0.5</v>
      </c>
      <c r="D52">
        <v>30</v>
      </c>
      <c r="E52">
        <v>30.94194095704248</v>
      </c>
      <c r="F52">
        <v>23.190304583182716</v>
      </c>
      <c r="G52">
        <f t="shared" si="13"/>
        <v>27.333517432031748</v>
      </c>
      <c r="H52">
        <f t="shared" si="14"/>
        <v>54.667034864063496</v>
      </c>
      <c r="I52">
        <f t="shared" si="15"/>
        <v>65.461600415499774</v>
      </c>
      <c r="J52">
        <f t="shared" si="16"/>
        <v>130.92320083099955</v>
      </c>
      <c r="K52">
        <f t="shared" si="17"/>
        <v>84.651930314474669</v>
      </c>
      <c r="L52">
        <f>K52/C52</f>
        <v>169.30386062894934</v>
      </c>
      <c r="M52">
        <f>E52+F52*$W$39</f>
        <v>98.888413295591221</v>
      </c>
      <c r="N52">
        <f>M52/C52</f>
        <v>197.77682659118244</v>
      </c>
      <c r="O52">
        <f>E52+F52*$Y$39</f>
        <v>113.01977632108785</v>
      </c>
      <c r="P52">
        <f>O52/C52</f>
        <v>226.03955264217569</v>
      </c>
    </row>
    <row r="53" spans="1:16" x14ac:dyDescent="0.3">
      <c r="C53">
        <v>1</v>
      </c>
      <c r="D53">
        <v>60</v>
      </c>
      <c r="E53">
        <v>38.98440273638213</v>
      </c>
      <c r="F53">
        <v>29.217952897825473</v>
      </c>
      <c r="G53">
        <f t="shared" si="13"/>
        <v>34.438073980285246</v>
      </c>
      <c r="H53">
        <f t="shared" si="14"/>
        <v>34.438073980285246</v>
      </c>
      <c r="I53">
        <f t="shared" si="15"/>
        <v>82.476448323295159</v>
      </c>
      <c r="J53">
        <f t="shared" si="16"/>
        <v>82.476448323295159</v>
      </c>
      <c r="K53">
        <f t="shared" si="17"/>
        <v>106.6547489174406</v>
      </c>
      <c r="L53">
        <f>K53/C53</f>
        <v>106.6547489174406</v>
      </c>
      <c r="M53">
        <f>E53+F53*$W$39</f>
        <v>124.59159350181946</v>
      </c>
      <c r="N53">
        <f>M53/C53</f>
        <v>124.59159350181946</v>
      </c>
      <c r="O53">
        <f>E53+F53*$Y$39</f>
        <v>142.3959952413488</v>
      </c>
      <c r="P53">
        <f>O53/C53</f>
        <v>142.3959952413488</v>
      </c>
    </row>
    <row r="54" spans="1:16" x14ac:dyDescent="0.3">
      <c r="C54">
        <v>2</v>
      </c>
      <c r="D54">
        <v>120</v>
      </c>
      <c r="E54">
        <v>49.117269625147152</v>
      </c>
      <c r="F54">
        <v>36.812313890807204</v>
      </c>
      <c r="G54">
        <f t="shared" si="13"/>
        <v>43.389254325598316</v>
      </c>
      <c r="H54">
        <f t="shared" si="14"/>
        <v>21.694627162799158</v>
      </c>
      <c r="I54">
        <f t="shared" si="15"/>
        <v>103.91381336308629</v>
      </c>
      <c r="J54">
        <f t="shared" si="16"/>
        <v>51.956906681543146</v>
      </c>
      <c r="K54">
        <f t="shared" si="17"/>
        <v>134.3765632323358</v>
      </c>
      <c r="L54">
        <f>K54/C54</f>
        <v>67.188281616167899</v>
      </c>
      <c r="M54">
        <f>E54+F54*$W$39</f>
        <v>156.97557129288762</v>
      </c>
      <c r="N54">
        <f>M54/C54</f>
        <v>78.487785646443811</v>
      </c>
      <c r="O54">
        <f>E54+F54*$Y$39</f>
        <v>179.40771182530546</v>
      </c>
      <c r="P54">
        <f>O54/C54</f>
        <v>89.703855912652728</v>
      </c>
    </row>
    <row r="55" spans="1:16" x14ac:dyDescent="0.3">
      <c r="C55">
        <f>D55/60</f>
        <v>3</v>
      </c>
      <c r="D55">
        <v>180</v>
      </c>
      <c r="E55">
        <v>56.225238095238105</v>
      </c>
      <c r="F55">
        <v>42.139580012150887</v>
      </c>
      <c r="G55">
        <f t="shared" si="13"/>
        <v>49.668297400281162</v>
      </c>
      <c r="H55">
        <f t="shared" si="14"/>
        <v>16.556099133427054</v>
      </c>
      <c r="I55">
        <f t="shared" si="15"/>
        <v>118.95162215475365</v>
      </c>
      <c r="J55">
        <f t="shared" si="16"/>
        <v>39.650540718251214</v>
      </c>
      <c r="K55">
        <f t="shared" si="17"/>
        <v>153.82276579742324</v>
      </c>
      <c r="L55">
        <f t="shared" ref="L55:L56" si="18">K55/C55</f>
        <v>51.274255265807746</v>
      </c>
      <c r="M55">
        <f t="shared" ref="M55:M56" si="19">E55+F55*$W$39</f>
        <v>179.69217219191447</v>
      </c>
      <c r="N55">
        <f t="shared" ref="N55:N56" si="20">M55/C55</f>
        <v>59.897390730638158</v>
      </c>
      <c r="O55">
        <f t="shared" ref="O55:O56" si="21">E55+F55*$Y$39</f>
        <v>205.37056295033108</v>
      </c>
      <c r="P55">
        <f t="shared" ref="P55:P56" si="22">O55/C55</f>
        <v>68.456854316777026</v>
      </c>
    </row>
    <row r="56" spans="1:16" x14ac:dyDescent="0.3">
      <c r="C56">
        <f>D56/60</f>
        <v>6</v>
      </c>
      <c r="D56">
        <v>360</v>
      </c>
      <c r="E56">
        <v>70.839361011541612</v>
      </c>
      <c r="F56">
        <v>53.092543891038154</v>
      </c>
      <c r="G56">
        <f t="shared" si="13"/>
        <v>62.578133407053038</v>
      </c>
      <c r="H56">
        <f t="shared" si="14"/>
        <v>10.429688901175506</v>
      </c>
      <c r="I56">
        <f t="shared" si="15"/>
        <v>149.86965267191547</v>
      </c>
      <c r="J56">
        <f t="shared" si="16"/>
        <v>24.978275445319245</v>
      </c>
      <c r="K56">
        <f t="shared" si="17"/>
        <v>193.80454058122268</v>
      </c>
      <c r="L56">
        <f t="shared" si="18"/>
        <v>32.300756763537116</v>
      </c>
      <c r="M56">
        <f t="shared" si="19"/>
        <v>226.39795024592718</v>
      </c>
      <c r="N56">
        <f t="shared" si="20"/>
        <v>37.732991707654527</v>
      </c>
      <c r="O56">
        <f t="shared" si="21"/>
        <v>258.75069528988229</v>
      </c>
      <c r="P56">
        <f t="shared" si="22"/>
        <v>43.125115881647048</v>
      </c>
    </row>
    <row r="57" spans="1:16" x14ac:dyDescent="0.3">
      <c r="C57">
        <v>12</v>
      </c>
      <c r="D57">
        <v>720</v>
      </c>
      <c r="E57">
        <v>89.252002099543432</v>
      </c>
      <c r="F57">
        <v>66.892413640786401</v>
      </c>
      <c r="G57">
        <f t="shared" si="13"/>
        <v>78.843507542675681</v>
      </c>
      <c r="H57">
        <f t="shared" si="14"/>
        <v>6.5702922952229734</v>
      </c>
      <c r="I57">
        <f t="shared" si="15"/>
        <v>188.82393014177967</v>
      </c>
      <c r="J57">
        <f t="shared" si="16"/>
        <v>15.735327511814972</v>
      </c>
      <c r="K57">
        <f t="shared" si="17"/>
        <v>244.17842024348755</v>
      </c>
      <c r="L57">
        <f>K57/C57</f>
        <v>20.348201686957296</v>
      </c>
      <c r="M57">
        <f>E57+F57*$W$39</f>
        <v>285.24354316789572</v>
      </c>
      <c r="N57">
        <f>M57/C57</f>
        <v>23.770295263991311</v>
      </c>
      <c r="O57">
        <f>E57+F57*$Y$39</f>
        <v>326.00544767065674</v>
      </c>
      <c r="P57">
        <f>O57/C57</f>
        <v>27.167120639221395</v>
      </c>
    </row>
    <row r="58" spans="1:16" x14ac:dyDescent="0.3">
      <c r="C58">
        <v>24</v>
      </c>
      <c r="D58">
        <v>1440</v>
      </c>
      <c r="E58">
        <v>112.45047619047617</v>
      </c>
      <c r="F58">
        <v>84.279160024301774</v>
      </c>
      <c r="G58">
        <f t="shared" si="13"/>
        <v>99.336594800562281</v>
      </c>
      <c r="H58">
        <f t="shared" si="14"/>
        <v>4.1390247833567617</v>
      </c>
      <c r="I58">
        <f t="shared" si="15"/>
        <v>237.90324430950727</v>
      </c>
      <c r="J58">
        <f t="shared" si="16"/>
        <v>9.9126351795628036</v>
      </c>
      <c r="K58">
        <f>E58+F58*$V$39</f>
        <v>307.64553159484643</v>
      </c>
      <c r="L58">
        <f>K58/C58</f>
        <v>12.818563816451935</v>
      </c>
      <c r="M58">
        <f>E58+F58*$W$39</f>
        <v>359.38434438382887</v>
      </c>
      <c r="N58">
        <f>M58/C58</f>
        <v>14.974347682659536</v>
      </c>
      <c r="O58">
        <f>E58+F58*$Y$39</f>
        <v>410.74112590066215</v>
      </c>
      <c r="P58">
        <f>O58/C58</f>
        <v>17.114213579194256</v>
      </c>
    </row>
    <row r="60" spans="1:16" x14ac:dyDescent="0.3">
      <c r="A60" t="s">
        <v>42</v>
      </c>
      <c r="B60" t="s">
        <v>43</v>
      </c>
      <c r="C60" t="s">
        <v>44</v>
      </c>
      <c r="D60" t="s">
        <v>45</v>
      </c>
      <c r="E60" t="s">
        <v>46</v>
      </c>
      <c r="F60" t="s">
        <v>47</v>
      </c>
    </row>
    <row r="61" spans="1:16" x14ac:dyDescent="0.3">
      <c r="A61">
        <v>113.70974068013933</v>
      </c>
      <c r="B61">
        <v>2</v>
      </c>
      <c r="C61">
        <v>0.16667000000000001</v>
      </c>
      <c r="D61">
        <v>26.779</v>
      </c>
      <c r="E61">
        <v>0.3629</v>
      </c>
      <c r="F61">
        <v>0.66700000000000004</v>
      </c>
    </row>
    <row r="62" spans="1:16" x14ac:dyDescent="0.3">
      <c r="A62">
        <v>71.634080583456083</v>
      </c>
      <c r="B62">
        <v>2</v>
      </c>
      <c r="C62">
        <v>0.33333333333333331</v>
      </c>
      <c r="D62">
        <v>26.779</v>
      </c>
      <c r="E62">
        <v>0.3629</v>
      </c>
      <c r="F62">
        <v>0.66700000000000004</v>
      </c>
    </row>
    <row r="63" spans="1:16" x14ac:dyDescent="0.3">
      <c r="A63">
        <v>54.667034864063496</v>
      </c>
      <c r="B63">
        <v>2</v>
      </c>
      <c r="C63">
        <v>0.5</v>
      </c>
      <c r="D63">
        <v>26.779</v>
      </c>
      <c r="E63">
        <v>0.3629</v>
      </c>
      <c r="F63">
        <v>0.66700000000000004</v>
      </c>
    </row>
    <row r="64" spans="1:16" x14ac:dyDescent="0.3">
      <c r="A64">
        <v>34.438073980285246</v>
      </c>
      <c r="B64">
        <v>2</v>
      </c>
      <c r="C64">
        <v>1</v>
      </c>
      <c r="D64">
        <v>26.779</v>
      </c>
      <c r="E64">
        <v>0.3629</v>
      </c>
      <c r="F64">
        <v>0.66700000000000004</v>
      </c>
    </row>
    <row r="65" spans="1:6" x14ac:dyDescent="0.3">
      <c r="A65">
        <v>21.694627162799158</v>
      </c>
      <c r="B65">
        <v>2</v>
      </c>
      <c r="C65">
        <v>2</v>
      </c>
      <c r="D65">
        <v>26.779</v>
      </c>
      <c r="E65">
        <v>0.3629</v>
      </c>
      <c r="F65">
        <v>0.66700000000000004</v>
      </c>
    </row>
    <row r="66" spans="1:6" x14ac:dyDescent="0.3">
      <c r="A66">
        <v>16.556099133427054</v>
      </c>
      <c r="B66">
        <v>2</v>
      </c>
      <c r="C66">
        <v>3</v>
      </c>
      <c r="D66">
        <v>26.779</v>
      </c>
      <c r="E66">
        <v>0.3629</v>
      </c>
      <c r="F66">
        <v>0.66700000000000004</v>
      </c>
    </row>
    <row r="67" spans="1:6" x14ac:dyDescent="0.3">
      <c r="A67">
        <v>10.429688901175506</v>
      </c>
      <c r="B67">
        <v>2</v>
      </c>
      <c r="C67">
        <v>6</v>
      </c>
      <c r="D67">
        <v>26.779</v>
      </c>
      <c r="E67">
        <v>0.3629</v>
      </c>
      <c r="F67">
        <v>0.66700000000000004</v>
      </c>
    </row>
    <row r="68" spans="1:6" x14ac:dyDescent="0.3">
      <c r="A68">
        <v>6.5702922952229734</v>
      </c>
      <c r="B68">
        <v>2</v>
      </c>
      <c r="C68">
        <v>12</v>
      </c>
      <c r="D68">
        <v>26.779</v>
      </c>
      <c r="E68">
        <v>0.3629</v>
      </c>
      <c r="F68">
        <v>0.66700000000000004</v>
      </c>
    </row>
    <row r="69" spans="1:6" x14ac:dyDescent="0.3">
      <c r="A69">
        <v>4.1390247833567617</v>
      </c>
      <c r="B69">
        <v>2</v>
      </c>
      <c r="C69">
        <v>24</v>
      </c>
      <c r="D69">
        <v>26.779</v>
      </c>
      <c r="E69">
        <v>0.3629</v>
      </c>
      <c r="F69">
        <v>0.66700000000000004</v>
      </c>
    </row>
    <row r="70" spans="1:6" x14ac:dyDescent="0.3">
      <c r="A70">
        <v>272.32578559502588</v>
      </c>
      <c r="B70">
        <v>10</v>
      </c>
      <c r="C70">
        <v>0.16667000000000001</v>
      </c>
      <c r="D70">
        <v>26.779</v>
      </c>
      <c r="E70">
        <v>0.3629</v>
      </c>
      <c r="F70">
        <v>0.66700000000000004</v>
      </c>
    </row>
    <row r="71" spans="1:6" x14ac:dyDescent="0.3">
      <c r="A71">
        <v>171.55792594006257</v>
      </c>
      <c r="B71">
        <v>10</v>
      </c>
      <c r="C71">
        <v>0.33333333333333331</v>
      </c>
      <c r="D71">
        <v>26.779</v>
      </c>
      <c r="E71">
        <v>0.3629</v>
      </c>
      <c r="F71">
        <v>0.66700000000000004</v>
      </c>
    </row>
    <row r="72" spans="1:6" x14ac:dyDescent="0.3">
      <c r="A72">
        <v>130.92320083099955</v>
      </c>
      <c r="B72">
        <v>10</v>
      </c>
      <c r="C72">
        <v>0.5</v>
      </c>
      <c r="D72">
        <v>26.779</v>
      </c>
      <c r="E72">
        <v>0.3629</v>
      </c>
      <c r="F72">
        <v>0.66700000000000004</v>
      </c>
    </row>
    <row r="73" spans="1:6" x14ac:dyDescent="0.3">
      <c r="A73">
        <v>82.476448323295159</v>
      </c>
      <c r="B73">
        <v>10</v>
      </c>
      <c r="C73">
        <v>1</v>
      </c>
      <c r="D73">
        <v>26.779</v>
      </c>
      <c r="E73">
        <v>0.3629</v>
      </c>
      <c r="F73">
        <v>0.66700000000000004</v>
      </c>
    </row>
    <row r="74" spans="1:6" x14ac:dyDescent="0.3">
      <c r="A74">
        <v>51.956906681543146</v>
      </c>
      <c r="B74">
        <v>10</v>
      </c>
      <c r="C74">
        <v>2</v>
      </c>
      <c r="D74">
        <v>26.779</v>
      </c>
      <c r="E74">
        <v>0.3629</v>
      </c>
      <c r="F74">
        <v>0.66700000000000004</v>
      </c>
    </row>
    <row r="75" spans="1:6" x14ac:dyDescent="0.3">
      <c r="A75">
        <v>39.650540718251214</v>
      </c>
      <c r="B75">
        <v>10</v>
      </c>
      <c r="C75">
        <v>3</v>
      </c>
      <c r="D75">
        <v>26.779</v>
      </c>
      <c r="E75">
        <v>0.3629</v>
      </c>
      <c r="F75">
        <v>0.66700000000000004</v>
      </c>
    </row>
    <row r="76" spans="1:6" x14ac:dyDescent="0.3">
      <c r="A76">
        <v>24.978275445319245</v>
      </c>
      <c r="B76">
        <v>10</v>
      </c>
      <c r="C76">
        <v>6</v>
      </c>
      <c r="D76">
        <v>26.779</v>
      </c>
      <c r="E76">
        <v>0.3629</v>
      </c>
      <c r="F76">
        <v>0.66700000000000004</v>
      </c>
    </row>
    <row r="77" spans="1:6" x14ac:dyDescent="0.3">
      <c r="A77">
        <v>15.735327511814972</v>
      </c>
      <c r="B77">
        <v>10</v>
      </c>
      <c r="C77">
        <v>12</v>
      </c>
      <c r="D77">
        <v>26.779</v>
      </c>
      <c r="E77">
        <v>0.3629</v>
      </c>
      <c r="F77">
        <v>0.66700000000000004</v>
      </c>
    </row>
    <row r="78" spans="1:6" x14ac:dyDescent="0.3">
      <c r="A78">
        <v>9.9126351795628036</v>
      </c>
      <c r="B78">
        <v>10</v>
      </c>
      <c r="C78">
        <v>24</v>
      </c>
      <c r="D78">
        <v>26.779</v>
      </c>
      <c r="E78">
        <v>0.3629</v>
      </c>
      <c r="F78">
        <v>0.66700000000000004</v>
      </c>
    </row>
    <row r="79" spans="1:6" x14ac:dyDescent="0.3">
      <c r="A79">
        <v>352.15917849094183</v>
      </c>
      <c r="B79">
        <v>25</v>
      </c>
      <c r="C79">
        <v>0.16667000000000001</v>
      </c>
      <c r="D79">
        <v>26.779</v>
      </c>
      <c r="E79">
        <v>0.3629</v>
      </c>
      <c r="F79">
        <v>0.66700000000000004</v>
      </c>
    </row>
    <row r="80" spans="1:6" x14ac:dyDescent="0.3">
      <c r="A80">
        <v>221.85081787483071</v>
      </c>
      <c r="B80">
        <v>25</v>
      </c>
      <c r="C80">
        <v>0.33333333333333331</v>
      </c>
      <c r="D80">
        <v>26.779</v>
      </c>
      <c r="E80">
        <v>0.3629</v>
      </c>
      <c r="F80">
        <v>0.66700000000000004</v>
      </c>
    </row>
    <row r="81" spans="1:6" x14ac:dyDescent="0.3">
      <c r="A81">
        <v>169.30386062894934</v>
      </c>
      <c r="B81">
        <v>25</v>
      </c>
      <c r="C81">
        <v>0.5</v>
      </c>
      <c r="D81">
        <v>26.779</v>
      </c>
      <c r="E81">
        <v>0.3629</v>
      </c>
      <c r="F81">
        <v>0.66700000000000004</v>
      </c>
    </row>
    <row r="82" spans="1:6" x14ac:dyDescent="0.3">
      <c r="A82">
        <v>106.6547489174406</v>
      </c>
      <c r="B82">
        <v>25</v>
      </c>
      <c r="C82">
        <v>1</v>
      </c>
      <c r="D82">
        <v>26.779</v>
      </c>
      <c r="E82">
        <v>0.3629</v>
      </c>
      <c r="F82">
        <v>0.66700000000000004</v>
      </c>
    </row>
    <row r="83" spans="1:6" x14ac:dyDescent="0.3">
      <c r="A83">
        <v>67.188281616167899</v>
      </c>
      <c r="B83">
        <v>25</v>
      </c>
      <c r="C83">
        <v>2</v>
      </c>
      <c r="D83">
        <v>26.779</v>
      </c>
      <c r="E83">
        <v>0.3629</v>
      </c>
      <c r="F83">
        <v>0.66700000000000004</v>
      </c>
    </row>
    <row r="84" spans="1:6" x14ac:dyDescent="0.3">
      <c r="A84">
        <v>51.274255265807746</v>
      </c>
      <c r="B84">
        <v>25</v>
      </c>
      <c r="C84">
        <v>3</v>
      </c>
      <c r="D84">
        <v>26.779</v>
      </c>
      <c r="E84">
        <v>0.3629</v>
      </c>
      <c r="F84">
        <v>0.66700000000000004</v>
      </c>
    </row>
    <row r="85" spans="1:6" x14ac:dyDescent="0.3">
      <c r="A85">
        <v>32.300756763537116</v>
      </c>
      <c r="B85">
        <v>25</v>
      </c>
      <c r="C85">
        <v>6</v>
      </c>
      <c r="D85">
        <v>26.779</v>
      </c>
      <c r="E85">
        <v>0.3629</v>
      </c>
      <c r="F85">
        <v>0.66700000000000004</v>
      </c>
    </row>
    <row r="86" spans="1:6" x14ac:dyDescent="0.3">
      <c r="A86">
        <v>20.348201686957296</v>
      </c>
      <c r="B86">
        <v>25</v>
      </c>
      <c r="C86">
        <v>12</v>
      </c>
      <c r="D86">
        <v>26.779</v>
      </c>
      <c r="E86">
        <v>0.3629</v>
      </c>
      <c r="F86">
        <v>0.66700000000000004</v>
      </c>
    </row>
    <row r="87" spans="1:6" x14ac:dyDescent="0.3">
      <c r="A87">
        <v>12.818563816451935</v>
      </c>
      <c r="B87">
        <v>25</v>
      </c>
      <c r="C87">
        <v>24</v>
      </c>
      <c r="D87">
        <v>26.779</v>
      </c>
      <c r="E87">
        <v>0.3629</v>
      </c>
      <c r="F87">
        <v>0.66700000000000004</v>
      </c>
    </row>
    <row r="88" spans="1:6" x14ac:dyDescent="0.3">
      <c r="A88">
        <v>411.38414988386256</v>
      </c>
      <c r="B88">
        <v>50</v>
      </c>
      <c r="C88">
        <v>0.16667000000000001</v>
      </c>
      <c r="D88">
        <v>26.779</v>
      </c>
      <c r="E88">
        <v>0.3629</v>
      </c>
      <c r="F88">
        <v>0.66700000000000004</v>
      </c>
    </row>
    <row r="89" spans="1:6" x14ac:dyDescent="0.3">
      <c r="A89">
        <v>259.16095813139333</v>
      </c>
      <c r="B89">
        <v>50</v>
      </c>
      <c r="C89">
        <v>0.33333333333333331</v>
      </c>
      <c r="D89">
        <v>26.779</v>
      </c>
      <c r="E89">
        <v>0.3629</v>
      </c>
      <c r="F89">
        <v>0.66700000000000004</v>
      </c>
    </row>
    <row r="90" spans="1:6" x14ac:dyDescent="0.3">
      <c r="A90">
        <v>197.77682659118244</v>
      </c>
      <c r="B90">
        <v>50</v>
      </c>
      <c r="C90">
        <v>0.5</v>
      </c>
      <c r="D90">
        <v>26.779</v>
      </c>
      <c r="E90">
        <v>0.3629</v>
      </c>
      <c r="F90">
        <v>0.66700000000000004</v>
      </c>
    </row>
    <row r="91" spans="1:6" x14ac:dyDescent="0.3">
      <c r="A91">
        <v>124.59159350181946</v>
      </c>
      <c r="B91">
        <v>50</v>
      </c>
      <c r="C91">
        <v>1</v>
      </c>
      <c r="D91">
        <v>26.779</v>
      </c>
      <c r="E91">
        <v>0.3629</v>
      </c>
      <c r="F91">
        <v>0.66700000000000004</v>
      </c>
    </row>
    <row r="92" spans="1:6" x14ac:dyDescent="0.3">
      <c r="A92">
        <v>78.487785646443811</v>
      </c>
      <c r="B92">
        <v>50</v>
      </c>
      <c r="C92">
        <v>2</v>
      </c>
      <c r="D92">
        <v>26.779</v>
      </c>
      <c r="E92">
        <v>0.3629</v>
      </c>
      <c r="F92">
        <v>0.66700000000000004</v>
      </c>
    </row>
    <row r="93" spans="1:6" x14ac:dyDescent="0.3">
      <c r="A93">
        <v>59.897390730638158</v>
      </c>
      <c r="B93">
        <v>50</v>
      </c>
      <c r="C93">
        <v>3</v>
      </c>
      <c r="D93">
        <v>26.779</v>
      </c>
      <c r="E93">
        <v>0.3629</v>
      </c>
      <c r="F93">
        <v>0.66700000000000004</v>
      </c>
    </row>
    <row r="94" spans="1:6" x14ac:dyDescent="0.3">
      <c r="A94">
        <v>37.732991707654527</v>
      </c>
      <c r="B94">
        <v>50</v>
      </c>
      <c r="C94">
        <v>6</v>
      </c>
      <c r="D94">
        <v>26.779</v>
      </c>
      <c r="E94">
        <v>0.3629</v>
      </c>
      <c r="F94">
        <v>0.66700000000000004</v>
      </c>
    </row>
    <row r="95" spans="1:6" x14ac:dyDescent="0.3">
      <c r="A95">
        <v>23.770295263991311</v>
      </c>
      <c r="B95">
        <v>50</v>
      </c>
      <c r="C95">
        <v>12</v>
      </c>
      <c r="D95">
        <v>26.779</v>
      </c>
      <c r="E95">
        <v>0.3629</v>
      </c>
      <c r="F95">
        <v>0.66700000000000004</v>
      </c>
    </row>
    <row r="96" spans="1:6" x14ac:dyDescent="0.3">
      <c r="A96">
        <v>14.974347682659536</v>
      </c>
      <c r="B96">
        <v>50</v>
      </c>
      <c r="C96">
        <v>24</v>
      </c>
      <c r="D96">
        <v>26.779</v>
      </c>
      <c r="E96">
        <v>0.3629</v>
      </c>
      <c r="F96">
        <v>0.66700000000000004</v>
      </c>
    </row>
    <row r="97" spans="1:6" x14ac:dyDescent="0.3">
      <c r="A97">
        <v>470.17181338461126</v>
      </c>
      <c r="B97">
        <v>100</v>
      </c>
      <c r="C97">
        <v>0.16667000000000001</v>
      </c>
      <c r="D97">
        <v>26.779</v>
      </c>
      <c r="E97">
        <v>0.3629</v>
      </c>
      <c r="F97">
        <v>0.66700000000000004</v>
      </c>
    </row>
    <row r="98" spans="1:6" x14ac:dyDescent="0.3">
      <c r="A98">
        <v>296.19560616890544</v>
      </c>
      <c r="B98">
        <v>100</v>
      </c>
      <c r="C98">
        <v>0.33333333333333331</v>
      </c>
      <c r="D98">
        <v>26.779</v>
      </c>
      <c r="E98">
        <v>0.3629</v>
      </c>
      <c r="F98">
        <v>0.66700000000000004</v>
      </c>
    </row>
    <row r="99" spans="1:6" x14ac:dyDescent="0.3">
      <c r="A99">
        <v>226.03955264217569</v>
      </c>
      <c r="B99">
        <v>100</v>
      </c>
      <c r="C99">
        <v>0.5</v>
      </c>
      <c r="D99">
        <v>26.779</v>
      </c>
      <c r="E99">
        <v>0.3629</v>
      </c>
      <c r="F99">
        <v>0.66700000000000004</v>
      </c>
    </row>
    <row r="100" spans="1:6" x14ac:dyDescent="0.3">
      <c r="A100">
        <v>142.3959952413488</v>
      </c>
      <c r="B100">
        <v>100</v>
      </c>
      <c r="C100">
        <v>1</v>
      </c>
      <c r="D100">
        <v>26.779</v>
      </c>
      <c r="E100">
        <v>0.3629</v>
      </c>
      <c r="F100">
        <v>0.66700000000000004</v>
      </c>
    </row>
    <row r="101" spans="1:6" x14ac:dyDescent="0.3">
      <c r="A101">
        <v>89.703855912652728</v>
      </c>
      <c r="B101">
        <v>100</v>
      </c>
      <c r="C101">
        <v>2</v>
      </c>
      <c r="D101">
        <v>26.779</v>
      </c>
      <c r="E101">
        <v>0.3629</v>
      </c>
      <c r="F101">
        <v>0.66700000000000004</v>
      </c>
    </row>
    <row r="102" spans="1:6" x14ac:dyDescent="0.3">
      <c r="A102">
        <v>68.456854316777026</v>
      </c>
      <c r="B102">
        <v>100</v>
      </c>
      <c r="C102">
        <v>3</v>
      </c>
      <c r="D102">
        <v>26.779</v>
      </c>
      <c r="E102">
        <v>0.3629</v>
      </c>
      <c r="F102">
        <v>0.66700000000000004</v>
      </c>
    </row>
    <row r="103" spans="1:6" x14ac:dyDescent="0.3">
      <c r="A103">
        <v>43.125115881647048</v>
      </c>
      <c r="B103">
        <v>100</v>
      </c>
      <c r="C103">
        <v>6</v>
      </c>
      <c r="D103">
        <v>26.779</v>
      </c>
      <c r="E103">
        <v>0.3629</v>
      </c>
      <c r="F103">
        <v>0.66700000000000004</v>
      </c>
    </row>
    <row r="104" spans="1:6" x14ac:dyDescent="0.3">
      <c r="A104">
        <v>27.167120639221395</v>
      </c>
      <c r="B104">
        <v>100</v>
      </c>
      <c r="C104">
        <v>12</v>
      </c>
      <c r="D104">
        <v>26.779</v>
      </c>
      <c r="E104">
        <v>0.3629</v>
      </c>
      <c r="F104">
        <v>0.66700000000000004</v>
      </c>
    </row>
    <row r="105" spans="1:6" x14ac:dyDescent="0.3">
      <c r="A105">
        <v>17.114213579194256</v>
      </c>
      <c r="B105">
        <v>100</v>
      </c>
      <c r="C105">
        <v>24</v>
      </c>
      <c r="D105">
        <v>26.779</v>
      </c>
      <c r="E105">
        <v>0.3629</v>
      </c>
      <c r="F105">
        <v>0.66700000000000004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RMSE</vt:lpstr>
      <vt:lpstr>TILPARA</vt:lpstr>
      <vt:lpstr>SURI</vt:lpstr>
      <vt:lpstr>SAINTHIA</vt:lpstr>
      <vt:lpstr>JAMA</vt:lpstr>
      <vt:lpstr>MAHARO</vt:lpstr>
      <vt:lpstr>DUMKA</vt:lpstr>
      <vt:lpstr>MASSANJORE</vt:lpstr>
      <vt:lpstr>KUNDAHIT</vt:lpstr>
      <vt:lpstr>KULTORE</vt:lpstr>
      <vt:lpstr>SHYAMBATI</vt:lpstr>
      <vt:lpstr>SEKHAMPORE</vt:lpstr>
      <vt:lpstr>KIRNAHAR</vt:lpstr>
      <vt:lpstr>NARAYANPUR</vt:lpstr>
      <vt:lpstr>KANDI</vt:lpstr>
      <vt:lpstr>SALAR</vt:lpstr>
      <vt:lpstr>BHARATPUR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sayak</cp:lastModifiedBy>
  <dcterms:created xsi:type="dcterms:W3CDTF">2022-08-25T13:36:43Z</dcterms:created>
  <dcterms:modified xsi:type="dcterms:W3CDTF">2022-10-07T19:55:25Z</dcterms:modified>
</cp:coreProperties>
</file>