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49" documentId="8_{7AA5D065-870A-4025-8106-49AB705DD5E8}" xr6:coauthVersionLast="47" xr6:coauthVersionMax="47" xr10:uidLastSave="{6FF2A289-8BFB-488B-B29D-8E3AD412262C}"/>
  <bookViews>
    <workbookView xWindow="-105" yWindow="0" windowWidth="14610" windowHeight="15585" activeTab="1" xr2:uid="{7728A8E7-F94D-4B43-B567-F308AC7DA19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H18" i="2"/>
  <c r="L20" i="2"/>
  <c r="L17" i="2"/>
  <c r="L19" i="2"/>
  <c r="L18" i="2"/>
  <c r="H8" i="2"/>
  <c r="H5" i="2"/>
  <c r="L8" i="2"/>
  <c r="L5" i="2"/>
  <c r="G8" i="2"/>
  <c r="G5" i="2"/>
  <c r="K8" i="2"/>
  <c r="K5" i="2"/>
  <c r="U45" i="2"/>
  <c r="T45" i="2"/>
  <c r="V45" i="2"/>
  <c r="U20" i="2"/>
  <c r="U19" i="2"/>
  <c r="U18" i="2"/>
  <c r="U17" i="2"/>
  <c r="V20" i="2"/>
  <c r="V19" i="2"/>
  <c r="V18" i="2"/>
  <c r="V17" i="2"/>
  <c r="V24" i="2"/>
  <c r="T24" i="2"/>
  <c r="U24" i="2"/>
  <c r="T10" i="2"/>
  <c r="T6" i="2"/>
  <c r="T8" i="2" s="1"/>
  <c r="T5" i="2"/>
  <c r="U10" i="2"/>
  <c r="U8" i="2"/>
  <c r="U5" i="2"/>
  <c r="V10" i="2"/>
  <c r="V8" i="2"/>
  <c r="V5" i="2"/>
  <c r="V2" i="2"/>
  <c r="W2" i="2" s="1"/>
  <c r="X2" i="2" s="1"/>
  <c r="Y2" i="2" s="1"/>
  <c r="Z2" i="2" s="1"/>
  <c r="AA2" i="2" s="1"/>
  <c r="AB2" i="2" s="1"/>
  <c r="AC2" i="2" s="1"/>
  <c r="AD2" i="2" s="1"/>
  <c r="AE2" i="2" s="1"/>
  <c r="M7" i="1"/>
  <c r="M4" i="1"/>
  <c r="H9" i="2" l="1"/>
  <c r="H11" i="2" s="1"/>
  <c r="H13" i="2" s="1"/>
  <c r="L9" i="2"/>
  <c r="L11" i="2" s="1"/>
  <c r="L13" i="2" s="1"/>
  <c r="G9" i="2"/>
  <c r="G11" i="2" s="1"/>
  <c r="G13" i="2" s="1"/>
  <c r="K9" i="2"/>
  <c r="K11" i="2" s="1"/>
  <c r="K13" i="2" s="1"/>
  <c r="V9" i="2"/>
  <c r="V11" i="2" s="1"/>
  <c r="V13" i="2" s="1"/>
  <c r="T9" i="2"/>
  <c r="T11" i="2" s="1"/>
  <c r="T13" i="2" s="1"/>
  <c r="U9" i="2"/>
  <c r="U11" i="2" s="1"/>
  <c r="U13" i="2" s="1"/>
</calcChain>
</file>

<file path=xl/sharedStrings.xml><?xml version="1.0" encoding="utf-8"?>
<sst xmlns="http://schemas.openxmlformats.org/spreadsheetml/2006/main" count="54" uniqueCount="49">
  <si>
    <t>Price</t>
  </si>
  <si>
    <t>Shares</t>
  </si>
  <si>
    <t>MC</t>
  </si>
  <si>
    <t>Cash</t>
  </si>
  <si>
    <t>Debt</t>
  </si>
  <si>
    <t>EV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</si>
  <si>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</si>
  <si>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</si>
  <si>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</si>
  <si>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</si>
  <si>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</si>
  <si>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</si>
  <si>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</si>
  <si>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</si>
  <si>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</si>
  <si>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</si>
  <si>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Net sales</t>
  </si>
  <si>
    <t>COGS</t>
  </si>
  <si>
    <t>Gross Profit</t>
  </si>
  <si>
    <t>SM&amp;RD</t>
  </si>
  <si>
    <t>Administration</t>
  </si>
  <si>
    <t>OPEX</t>
  </si>
  <si>
    <t>Operating Profit</t>
  </si>
  <si>
    <t>Interest Income</t>
  </si>
  <si>
    <t>EBITDA</t>
  </si>
  <si>
    <t>Taxes</t>
  </si>
  <si>
    <t>NI</t>
  </si>
  <si>
    <t>EPS</t>
  </si>
  <si>
    <t>NC</t>
  </si>
  <si>
    <t>PPE</t>
  </si>
  <si>
    <t>RUA</t>
  </si>
  <si>
    <t>Intangibles</t>
  </si>
  <si>
    <t>Investments</t>
  </si>
  <si>
    <t>Receivebles</t>
  </si>
  <si>
    <t>Inventory</t>
  </si>
  <si>
    <t>Assets</t>
  </si>
  <si>
    <t>Interest</t>
  </si>
  <si>
    <t>Payables</t>
  </si>
  <si>
    <t>Provisions</t>
  </si>
  <si>
    <t>Liabilities</t>
  </si>
  <si>
    <t>Revenue y/y</t>
  </si>
  <si>
    <t>Gross %</t>
  </si>
  <si>
    <t>Operating %</t>
  </si>
  <si>
    <t>NI y/y</t>
  </si>
  <si>
    <t>CFFF</t>
  </si>
  <si>
    <t>CFFI</t>
  </si>
  <si>
    <t>CFFO</t>
  </si>
  <si>
    <t>FCF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</si>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</sst>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A490-C2B1-4926-8A36-BE58CDF93692}">
  <dimension ref="L2:M7"/>
  <sheetViews>
    <sheetView topLeftCell="F1" workbookViewId="0">
      <selection activeCell="M10" sqref="M10"/>
    </sheetView>
  </sheetViews>
  <sheetFormatPr defaultRowHeight="15" x14ac:dyDescent="0.25"/>
  <sheetData>
    <row r="2" spans="12:13" x14ac:dyDescent="0.25">
      <c r="L2" t="s">
        <v>0</v>
      </c>
      <c r="M2" s="1">
        <v>8.1999999999999993</v>
      </c>
    </row>
    <row r="3" spans="12:13" x14ac:dyDescent="0.25">
      <c r="L3" t="s">
        <v>1</v>
      </c>
      <c r="M3" s="1">
        <v>138.92099999999999</v>
      </c>
    </row>
    <row r="4" spans="12:13" x14ac:dyDescent="0.25">
      <c r="L4" t="s">
        <v>2</v>
      </c>
      <c r="M4" s="1">
        <f>+M3*M2</f>
        <v>1139.1521999999998</v>
      </c>
    </row>
    <row r="5" spans="12:13" x14ac:dyDescent="0.25">
      <c r="L5" t="s">
        <v>3</v>
      </c>
      <c r="M5" s="1">
        <v>124.9</v>
      </c>
    </row>
    <row r="6" spans="12:13" x14ac:dyDescent="0.25">
      <c r="L6" t="s">
        <v>4</v>
      </c>
      <c r="M6" s="1">
        <v>0</v>
      </c>
    </row>
    <row r="7" spans="12:13" x14ac:dyDescent="0.25">
      <c r="L7" t="s">
        <v>5</v>
      </c>
      <c r="M7" s="1">
        <f>+M4-M5+M6</f>
        <v>1014.2521999999998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3034-9780-417C-A6B1-0BD803D46D06}">
  <dimension ref="B2:AE45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W23" sqref="W23"/>
    </sheetView>
  </sheetViews>
  <sheetFormatPr defaultRowHeight="15" x14ac:dyDescent="0.25"/>
  <cols>
    <col min="2" max="2" width="15.42578125" bestFit="1" customWidth="1"/>
  </cols>
  <sheetData>
    <row r="2" spans="2:31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T2">
        <v>2022</v>
      </c>
      <c r="U2">
        <v>2023</v>
      </c>
      <c r="V2">
        <f>+U2+1</f>
        <v>2024</v>
      </c>
      <c r="W2">
        <f t="shared" ref="W2:AE2" si="0">+V2+1</f>
        <v>2025</v>
      </c>
      <c r="X2">
        <f t="shared" si="0"/>
        <v>2026</v>
      </c>
      <c r="Y2">
        <f t="shared" si="0"/>
        <v>2027</v>
      </c>
      <c r="Z2">
        <f t="shared" si="0"/>
        <v>2028</v>
      </c>
      <c r="AA2">
        <f t="shared" si="0"/>
        <v>2029</v>
      </c>
      <c r="AB2">
        <f t="shared" si="0"/>
        <v>2030</v>
      </c>
      <c r="AC2">
        <f t="shared" si="0"/>
        <v>2031</v>
      </c>
      <c r="AD2">
        <f t="shared" si="0"/>
        <v>2032</v>
      </c>
      <c r="AE2">
        <f t="shared" si="0"/>
        <v>2033</v>
      </c>
    </row>
    <row r="3" spans="2:31" x14ac:dyDescent="0.25">
      <c r="B3" t="s">
        <v>16</v>
      </c>
      <c r="G3">
        <v>236.6</v>
      </c>
      <c r="H3">
        <v>343.7</v>
      </c>
      <c r="K3">
        <v>269.5</v>
      </c>
      <c r="L3">
        <v>326.60000000000002</v>
      </c>
      <c r="T3">
        <v>1350.5</v>
      </c>
      <c r="U3">
        <v>1173.5999999999999</v>
      </c>
      <c r="V3">
        <v>1289.8</v>
      </c>
    </row>
    <row r="4" spans="2:31" x14ac:dyDescent="0.25">
      <c r="B4" t="s">
        <v>17</v>
      </c>
      <c r="G4">
        <v>-207.4</v>
      </c>
      <c r="H4">
        <v>-268.5</v>
      </c>
      <c r="K4">
        <v>-245.7</v>
      </c>
      <c r="L4">
        <v>-260.5</v>
      </c>
      <c r="T4">
        <v>-1048.0999999999999</v>
      </c>
      <c r="U4">
        <v>-932.5</v>
      </c>
      <c r="V4">
        <v>-1056</v>
      </c>
    </row>
    <row r="5" spans="2:31" s="2" customFormat="1" x14ac:dyDescent="0.25">
      <c r="B5" s="2" t="s">
        <v>18</v>
      </c>
      <c r="G5" s="2">
        <f>+G3+G4</f>
        <v>29.199999999999989</v>
      </c>
      <c r="H5" s="2">
        <f>+H3+H4</f>
        <v>75.199999999999989</v>
      </c>
      <c r="K5" s="2">
        <f>+K3+K4</f>
        <v>23.800000000000011</v>
      </c>
      <c r="L5" s="2">
        <f>+L3+L4</f>
        <v>66.100000000000023</v>
      </c>
      <c r="T5" s="2">
        <f>+T3+T4</f>
        <v>302.40000000000009</v>
      </c>
      <c r="U5" s="2">
        <f>+U3+U4</f>
        <v>241.09999999999991</v>
      </c>
      <c r="V5" s="2">
        <f>+V3+V4</f>
        <v>233.79999999999995</v>
      </c>
    </row>
    <row r="6" spans="2:31" x14ac:dyDescent="0.25">
      <c r="B6" t="s">
        <v>19</v>
      </c>
      <c r="G6">
        <v>-37.4</v>
      </c>
      <c r="H6">
        <v>-40.299999999999997</v>
      </c>
      <c r="K6">
        <v>-39.799999999999997</v>
      </c>
      <c r="L6">
        <v>-37.9</v>
      </c>
      <c r="T6">
        <f>-165.6</f>
        <v>-165.6</v>
      </c>
      <c r="U6">
        <v>-143.1</v>
      </c>
      <c r="V6">
        <v>-157</v>
      </c>
    </row>
    <row r="7" spans="2:31" x14ac:dyDescent="0.25">
      <c r="B7" t="s">
        <v>20</v>
      </c>
      <c r="G7">
        <v>-18.399999999999999</v>
      </c>
      <c r="H7">
        <v>-20</v>
      </c>
      <c r="K7">
        <v>-19.7</v>
      </c>
      <c r="L7">
        <v>-18.600000000000001</v>
      </c>
      <c r="T7">
        <v>-79.7</v>
      </c>
      <c r="U7">
        <v>-71.099999999999994</v>
      </c>
      <c r="V7">
        <v>-75.900000000000006</v>
      </c>
    </row>
    <row r="8" spans="2:31" x14ac:dyDescent="0.25">
      <c r="B8" t="s">
        <v>21</v>
      </c>
      <c r="G8">
        <f>+G6+G7</f>
        <v>-55.8</v>
      </c>
      <c r="H8">
        <f>+H6+H7</f>
        <v>-60.3</v>
      </c>
      <c r="K8">
        <f>+K6+K7</f>
        <v>-59.5</v>
      </c>
      <c r="L8">
        <f>+L6+L7</f>
        <v>-56.5</v>
      </c>
      <c r="T8">
        <f>+T6+T7</f>
        <v>-245.3</v>
      </c>
      <c r="U8">
        <f>+U6+U7</f>
        <v>-214.2</v>
      </c>
      <c r="V8">
        <f>+V6+V7</f>
        <v>-232.9</v>
      </c>
    </row>
    <row r="9" spans="2:31" s="2" customFormat="1" x14ac:dyDescent="0.25">
      <c r="B9" s="2" t="s">
        <v>22</v>
      </c>
      <c r="G9" s="2">
        <f>+G5+G8</f>
        <v>-26.600000000000009</v>
      </c>
      <c r="H9" s="2">
        <f>+H5+H8</f>
        <v>14.899999999999991</v>
      </c>
      <c r="K9" s="2">
        <f>+K5+K8</f>
        <v>-35.699999999999989</v>
      </c>
      <c r="L9" s="2">
        <f>+L5+L8</f>
        <v>9.6000000000000227</v>
      </c>
      <c r="T9" s="2">
        <f>+T5+T8</f>
        <v>57.10000000000008</v>
      </c>
      <c r="U9" s="2">
        <f>+U5+U8</f>
        <v>26.89999999999992</v>
      </c>
      <c r="V9" s="2">
        <f>+V5+V8</f>
        <v>0.89999999999994884</v>
      </c>
    </row>
    <row r="10" spans="2:31" x14ac:dyDescent="0.25">
      <c r="B10" t="s">
        <v>23</v>
      </c>
      <c r="G10">
        <v>-5.4</v>
      </c>
      <c r="H10">
        <v>-12.4</v>
      </c>
      <c r="K10">
        <v>-11.4</v>
      </c>
      <c r="L10">
        <v>-7.1</v>
      </c>
      <c r="T10">
        <f>241.1-286.6</f>
        <v>-45.500000000000028</v>
      </c>
      <c r="U10">
        <f>68.5-86.3</f>
        <v>-17.799999999999997</v>
      </c>
      <c r="V10">
        <f>37-70.2</f>
        <v>-33.200000000000003</v>
      </c>
    </row>
    <row r="11" spans="2:31" x14ac:dyDescent="0.25">
      <c r="B11" t="s">
        <v>24</v>
      </c>
      <c r="G11">
        <f>+G9+G10</f>
        <v>-32.000000000000007</v>
      </c>
      <c r="H11">
        <f>+H9+H10</f>
        <v>2.4999999999999911</v>
      </c>
      <c r="K11">
        <f>+K9+K10</f>
        <v>-47.099999999999987</v>
      </c>
      <c r="L11">
        <f>+L9+L10</f>
        <v>2.5000000000000231</v>
      </c>
      <c r="T11">
        <f>+T9+T10</f>
        <v>11.600000000000051</v>
      </c>
      <c r="U11">
        <f>+U9+U10</f>
        <v>9.0999999999999233</v>
      </c>
      <c r="V11">
        <f>+V9+V10</f>
        <v>-32.300000000000054</v>
      </c>
    </row>
    <row r="12" spans="2:31" x14ac:dyDescent="0.25">
      <c r="B12" t="s">
        <v>25</v>
      </c>
      <c r="G12">
        <v>6.2</v>
      </c>
      <c r="H12">
        <v>-1.7</v>
      </c>
      <c r="K12">
        <v>9.5</v>
      </c>
      <c r="L12">
        <v>-0.5</v>
      </c>
      <c r="T12">
        <v>4.0999999999999996</v>
      </c>
      <c r="U12">
        <v>-1.7</v>
      </c>
      <c r="V12">
        <v>8.6999999999999993</v>
      </c>
    </row>
    <row r="13" spans="2:31" s="2" customFormat="1" x14ac:dyDescent="0.25">
      <c r="B13" s="2" t="s">
        <v>26</v>
      </c>
      <c r="G13" s="2">
        <f>+G11+G12</f>
        <v>-25.800000000000008</v>
      </c>
      <c r="H13" s="2">
        <f>+H11+H12</f>
        <v>0.79999999999999116</v>
      </c>
      <c r="K13" s="2">
        <f>+K11+K12</f>
        <v>-37.599999999999987</v>
      </c>
      <c r="L13" s="2">
        <f>+L11+L12</f>
        <v>2.0000000000000231</v>
      </c>
      <c r="T13" s="2">
        <f>+T11+T12</f>
        <v>15.700000000000051</v>
      </c>
      <c r="U13" s="2">
        <f>+U11+U12</f>
        <v>7.3999999999999231</v>
      </c>
      <c r="V13" s="2">
        <f>+V11+V12</f>
        <v>-23.600000000000055</v>
      </c>
    </row>
    <row r="14" spans="2:31" x14ac:dyDescent="0.25">
      <c r="B14" t="s">
        <v>27</v>
      </c>
      <c r="G14">
        <v>-0.18</v>
      </c>
      <c r="H14">
        <v>0</v>
      </c>
      <c r="K14">
        <v>-0.27</v>
      </c>
      <c r="L14">
        <v>0.01</v>
      </c>
      <c r="T14">
        <v>0.11</v>
      </c>
      <c r="U14">
        <v>0.09</v>
      </c>
      <c r="V14">
        <v>-0.17</v>
      </c>
    </row>
    <row r="15" spans="2:31" x14ac:dyDescent="0.25">
      <c r="B15" t="s">
        <v>1</v>
      </c>
    </row>
    <row r="17" spans="2:22" x14ac:dyDescent="0.25">
      <c r="B17" t="s">
        <v>40</v>
      </c>
      <c r="H17" s="3" t="s">
        <v>48</v>
      </c>
      <c r="L17" s="3">
        <f>+L3/H3-1</f>
        <v>-4.9752691300552709E-2</v>
      </c>
      <c r="U17" s="3">
        <f>+U3/T3-1</f>
        <v>-0.13098852276934481</v>
      </c>
      <c r="V17" s="3">
        <f>+V3/U3-1</f>
        <v>9.9011588275391915E-2</v>
      </c>
    </row>
    <row r="18" spans="2:22" x14ac:dyDescent="0.25">
      <c r="B18" t="s">
        <v>41</v>
      </c>
      <c r="H18" s="3">
        <f>+H5/H3</f>
        <v>0.21879546115798659</v>
      </c>
      <c r="L18" s="3">
        <f>+L5/L3</f>
        <v>0.20238824249846912</v>
      </c>
      <c r="U18" s="3">
        <f>+U5/U3</f>
        <v>0.20543626448534419</v>
      </c>
      <c r="V18" s="3">
        <f>+V5/V3</f>
        <v>0.18126841370755153</v>
      </c>
    </row>
    <row r="19" spans="2:22" x14ac:dyDescent="0.25">
      <c r="B19" t="s">
        <v>42</v>
      </c>
      <c r="H19" s="3">
        <f>+H9/H3</f>
        <v>4.3351760256037215E-2</v>
      </c>
      <c r="L19" s="3">
        <f>+L9/L3</f>
        <v>2.9393753827311762E-2</v>
      </c>
      <c r="U19" s="3">
        <f>+U9/U3</f>
        <v>2.292092706203129E-2</v>
      </c>
      <c r="V19" s="3">
        <f>+V9/V3</f>
        <v>6.9778260195375169E-4</v>
      </c>
    </row>
    <row r="20" spans="2:22" x14ac:dyDescent="0.25">
      <c r="B20" t="s">
        <v>43</v>
      </c>
      <c r="H20" s="3"/>
      <c r="L20" s="3">
        <f>+ABS(G13/L13-1)</f>
        <v>13.899999999999855</v>
      </c>
      <c r="U20" s="3">
        <f>+U13/T13-1</f>
        <v>-0.52866242038217204</v>
      </c>
      <c r="V20" s="3">
        <f>+V13/U13-1</f>
        <v>-4.1891891891892303</v>
      </c>
    </row>
    <row r="24" spans="2:22" x14ac:dyDescent="0.25">
      <c r="B24" t="s">
        <v>28</v>
      </c>
      <c r="T24">
        <f>+T25-T35</f>
        <v>529.9</v>
      </c>
      <c r="U24">
        <f>+U25-U35</f>
        <v>414.9</v>
      </c>
      <c r="V24">
        <f>+V25-V35</f>
        <v>176.1</v>
      </c>
    </row>
    <row r="25" spans="2:22" x14ac:dyDescent="0.25">
      <c r="B25" t="s">
        <v>3</v>
      </c>
      <c r="T25">
        <v>529.9</v>
      </c>
      <c r="U25">
        <v>414.9</v>
      </c>
      <c r="V25">
        <v>176.1</v>
      </c>
    </row>
    <row r="26" spans="2:22" x14ac:dyDescent="0.25">
      <c r="B26" t="s">
        <v>29</v>
      </c>
    </row>
    <row r="27" spans="2:22" x14ac:dyDescent="0.25">
      <c r="B27" t="s">
        <v>30</v>
      </c>
    </row>
    <row r="28" spans="2:22" x14ac:dyDescent="0.25">
      <c r="B28" t="s">
        <v>31</v>
      </c>
    </row>
    <row r="29" spans="2:22" x14ac:dyDescent="0.25">
      <c r="B29" t="s">
        <v>32</v>
      </c>
    </row>
    <row r="30" spans="2:22" x14ac:dyDescent="0.25">
      <c r="B30" t="s">
        <v>33</v>
      </c>
    </row>
    <row r="31" spans="2:22" x14ac:dyDescent="0.25">
      <c r="B31" t="s">
        <v>25</v>
      </c>
    </row>
    <row r="32" spans="2:22" x14ac:dyDescent="0.25">
      <c r="B32" t="s">
        <v>34</v>
      </c>
    </row>
    <row r="33" spans="2:22" x14ac:dyDescent="0.25">
      <c r="B33" t="s">
        <v>35</v>
      </c>
      <c r="T33">
        <v>2209.6999999999998</v>
      </c>
      <c r="U33">
        <v>2325.1999999999998</v>
      </c>
      <c r="V33">
        <v>2423.6999999999998</v>
      </c>
    </row>
    <row r="35" spans="2:22" x14ac:dyDescent="0.25">
      <c r="B35" t="s">
        <v>4</v>
      </c>
      <c r="T35">
        <v>0</v>
      </c>
      <c r="U35">
        <v>0</v>
      </c>
      <c r="V35">
        <v>0</v>
      </c>
    </row>
    <row r="36" spans="2:22" x14ac:dyDescent="0.25">
      <c r="B36" t="s">
        <v>25</v>
      </c>
    </row>
    <row r="37" spans="2:22" x14ac:dyDescent="0.25">
      <c r="B37" t="s">
        <v>36</v>
      </c>
    </row>
    <row r="38" spans="2:22" x14ac:dyDescent="0.25">
      <c r="B38" t="s">
        <v>37</v>
      </c>
    </row>
    <row r="39" spans="2:22" x14ac:dyDescent="0.25">
      <c r="B39" t="s">
        <v>38</v>
      </c>
    </row>
    <row r="40" spans="2:22" x14ac:dyDescent="0.25">
      <c r="B40" t="s">
        <v>39</v>
      </c>
      <c r="T40">
        <v>776.6</v>
      </c>
      <c r="U40">
        <v>977.6</v>
      </c>
      <c r="V40">
        <v>1151.3</v>
      </c>
    </row>
    <row r="42" spans="2:22" x14ac:dyDescent="0.25">
      <c r="B42" t="s">
        <v>46</v>
      </c>
      <c r="T42">
        <v>-4.3</v>
      </c>
      <c r="U42">
        <v>82.4</v>
      </c>
      <c r="V42">
        <v>77.400000000000006</v>
      </c>
    </row>
    <row r="43" spans="2:22" x14ac:dyDescent="0.25">
      <c r="B43" t="s">
        <v>45</v>
      </c>
      <c r="T43">
        <v>-126.9</v>
      </c>
      <c r="U43">
        <v>-52.7</v>
      </c>
      <c r="V43">
        <v>-349.3</v>
      </c>
    </row>
    <row r="44" spans="2:22" x14ac:dyDescent="0.25">
      <c r="B44" t="s">
        <v>44</v>
      </c>
      <c r="T44">
        <v>5.0999999999999996</v>
      </c>
      <c r="U44">
        <v>129.80000000000001</v>
      </c>
      <c r="V44">
        <v>33.5</v>
      </c>
    </row>
    <row r="45" spans="2:22" x14ac:dyDescent="0.25">
      <c r="B45" t="s">
        <v>47</v>
      </c>
      <c r="T45">
        <f t="shared" ref="T45:U45" si="1">+T44+T43+T42</f>
        <v>-126.10000000000001</v>
      </c>
      <c r="U45">
        <f t="shared" si="1"/>
        <v>159.5</v>
      </c>
      <c r="V45">
        <f>+V44+V43+V42</f>
        <v>-238.4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2025-08-21T09:09:35Z</dcterms:created>
  <dcterms:modified xsi:type="dcterms:W3CDTF">2025-08-21T11:45:12Z</dcterms:modified>
</cp:coreProperties>
</file>