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disegutl-my.sharepoint.com/personal/l59357_aln_iseg_ulisboa_pt/Documents/Models/"/>
    </mc:Choice>
  </mc:AlternateContent>
  <xr:revisionPtr revIDLastSave="66" documentId="8_{5B962DF7-EB2B-415B-8FEF-4C4D2C3BB958}" xr6:coauthVersionLast="47" xr6:coauthVersionMax="47" xr10:uidLastSave="{C91EE448-DBBA-4D38-82B3-3968BEC9A017}"/>
  <bookViews>
    <workbookView xWindow="11424" yWindow="0" windowWidth="11712" windowHeight="12336" activeTab="1" xr2:uid="{9B22226A-3289-4694-AE5F-4438647EEAA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F22" i="2"/>
  <c r="E22" i="2"/>
  <c r="D22" i="2"/>
  <c r="C22" i="2"/>
  <c r="H22" i="2"/>
  <c r="D16" i="2"/>
  <c r="D15" i="2"/>
  <c r="G18" i="2"/>
  <c r="F18" i="2"/>
  <c r="E18" i="2"/>
  <c r="D18" i="2"/>
  <c r="C18" i="2"/>
  <c r="H18" i="2"/>
  <c r="H15" i="2"/>
  <c r="G11" i="2"/>
  <c r="F11" i="2"/>
  <c r="E11" i="2"/>
  <c r="D11" i="2"/>
  <c r="C11" i="2"/>
  <c r="H11" i="2"/>
  <c r="G9" i="2"/>
  <c r="F9" i="2"/>
  <c r="E9" i="2"/>
  <c r="D9" i="2"/>
  <c r="C9" i="2"/>
  <c r="H9" i="2"/>
  <c r="L7" i="1"/>
  <c r="L3" i="1" a="1"/>
  <c r="L3" i="1" s="1"/>
  <c r="L5" i="1" s="1"/>
  <c r="L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<sst xmlns="http://schemas.openxmlformats.org/spreadsheetml/2006/main" count="31" uniqueCount="31">
  <si>
    <t>Ticket</t>
  </si>
  <si>
    <t>Price</t>
  </si>
  <si>
    <t>Shares</t>
  </si>
  <si>
    <t>MC</t>
  </si>
  <si>
    <t>Cash</t>
  </si>
  <si>
    <t>Debt</t>
  </si>
  <si>
    <t>EV</t>
  </si>
  <si>
    <t>Q1 2023</t>
  </si>
  <si>
    <t>Q2 2023</t>
  </si>
  <si>
    <t>Q3 2023</t>
  </si>
  <si>
    <t>Q4 2023</t>
  </si>
  <si>
    <t>Q1 2024</t>
  </si>
  <si>
    <t>Q2 2024</t>
  </si>
  <si>
    <t>Term licenses, maintenance and support</t>
  </si>
  <si>
    <t>Perpetual licenses</t>
  </si>
  <si>
    <t>Services</t>
  </si>
  <si>
    <t>Hardware</t>
  </si>
  <si>
    <t>Other</t>
  </si>
  <si>
    <t>Revenue</t>
  </si>
  <si>
    <t>COGS</t>
  </si>
  <si>
    <t>Gross Profit</t>
  </si>
  <si>
    <t>G&amp;A</t>
  </si>
  <si>
    <t>S&amp;M</t>
  </si>
  <si>
    <t>R&amp;D</t>
  </si>
  <si>
    <t>D&amp;A</t>
  </si>
  <si>
    <t>SBC</t>
  </si>
  <si>
    <t>FX</t>
  </si>
  <si>
    <t>Operating Income</t>
  </si>
  <si>
    <t>CFFO</t>
  </si>
  <si>
    <t>CAPEX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</si>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</sst>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1009]* #,##0.00_-;\-[$$-1009]* #,##0.00_-;_-[$$-1009]* &quot;-&quot;??_-;_-@_-"/>
  </numFmts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https://www.bing.com/financeapi/forcetrigger?t=ab63w7&amp;q=XTSE%3aVHI&amp;form=skydnc</v>
    <v>Learn more on Bing</v>
  </rv>
  <rv s="1">
    <v>en-GB</v>
    <v>ab63w7</v>
    <v>268435456</v>
    <v>1</v>
    <v>Powered by Refinitiv</v>
    <v>0</v>
    <v>VITALHUB CORP. (XTSE:VHI)</v>
    <v>2</v>
    <v>3</v>
    <v>Finance</v>
    <v>4</v>
    <v>9.7799999999999994</v>
    <v>2.75</v>
    <v>1.2588999999999999</v>
    <v>-0.05</v>
    <v>0</v>
    <v>-5.3530000000000001E-3</v>
    <v>0</v>
    <v>CAD</v>
    <v>VitalHub Corp. is a Canada-based software company. The Company offers software for health and human service providers designed to simplify the user experience and optimize outcomes. It offers a comprehensive suite of software-as-a-service (SaaS) solutions, which include electronic health record (EHR), case management, care coordination, and optimization; patient flow, operational visibility, and patient journey optimization; and workforce automation and compliance. Its solutions include Alamac, Beautiful Information, Hicom, Intouch with Health, MCAP, Oculys, SHREWD, Synopsis, B Care, CaseWORKS, Pirouette, S12 Solutions, OrderWise and TREAT. Its clients include hospitals, regional health authorities, mental health and addictions services providers for children and adults, long-term care facilities, correctional services, and community and social services providers. It serves clients across Canada, the United States, the United Kingdom, Australia, the Middle East, and Europe.</v>
    <v>353</v>
    <v>Toronto Stock Exchange</v>
    <v>XTSE</v>
    <v>XTSE</v>
    <v>480 University Avenue, Suite 1001, TORONTO, ON, M5G 1V2 CA</v>
    <v>9.36</v>
    <v>Healthcare Equipment &amp; Supplies</v>
    <v>Stock</v>
    <v>45587.833333333336</v>
    <v>0</v>
    <v>9.25</v>
    <v>472425206</v>
    <v>VITALHUB CORP.</v>
    <v>VITALHUB CORP.</v>
    <v>9.26</v>
    <v>90.267700000000005</v>
    <v>9.34</v>
    <v>9.2899999999999991</v>
    <v>9.2899999999999991</v>
    <v>50853090</v>
    <v>VHI</v>
    <v>VITALHUB CORP. (XTSE:VHI)</v>
    <v>53552</v>
    <v>92900</v>
    <v>2015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GMT</v>
      <v>Delayed 20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_-[$$-en-CA]* #,##0.00_-;-[$$-en-CA]* #,##0.00_-;_-[$$-en-CA]* "-"??_-;_-@_-</rpv>
    </rSty>
    <rSty dxfid="5">
      <rpv i="0">#,##0.00</rpv>
    </rSty>
    <rSty>
      <rpv i="1">1</rpv>
    </rSty>
    <rSty dxfid="4">
      <rpv i="0">#,##0</rpv>
    </rSty>
    <rSty dxfid="3"/>
    <rSty dxfid="1">
      <rpv i="0">_-[$$-en-CA]* #,##0_-;-[$$-en-CA]* #,##0_-;_-[$$-en-CA]* "-"_-;_-@_-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E4C4-F3E7-41C1-A73A-5956C0E9FCC8}">
  <dimension ref="K2:L8"/>
  <sheetViews>
    <sheetView topLeftCell="B1" workbookViewId="0">
      <selection activeCell="H6" sqref="H6"/>
    </sheetView>
  </sheetViews>
  <sheetFormatPr defaultRowHeight="13.8" x14ac:dyDescent="0.3"/>
  <cols>
    <col min="1" max="16384" width="8.88671875" style="2"/>
  </cols>
  <sheetData>
    <row r="2" spans="11:12" x14ac:dyDescent="0.3">
      <c r="K2" s="1" t="s">
        <v>0</v>
      </c>
      <c r="L2" s="2" t="e" vm="1">
        <v>#VALUE!</v>
      </c>
    </row>
    <row r="3" spans="11:12" x14ac:dyDescent="0.3">
      <c r="K3" s="1" t="s">
        <v>1</v>
      </c>
      <c r="L3" s="3" cm="1">
        <f t="array" aca="1" ref="L3" ca="1">+_FV(L2,"Price")</f>
        <v>9.2899999999999991</v>
      </c>
    </row>
    <row r="4" spans="11:12" x14ac:dyDescent="0.3">
      <c r="K4" s="1" t="s">
        <v>2</v>
      </c>
      <c r="L4" s="2">
        <v>49.965234000000002</v>
      </c>
    </row>
    <row r="5" spans="11:12" x14ac:dyDescent="0.3">
      <c r="K5" s="1" t="s">
        <v>3</v>
      </c>
      <c r="L5" s="4">
        <f ca="1">+L3*L4</f>
        <v>464.17702385999996</v>
      </c>
    </row>
    <row r="6" spans="11:12" x14ac:dyDescent="0.3">
      <c r="K6" s="1" t="s">
        <v>4</v>
      </c>
      <c r="L6" s="4">
        <v>71.570487999999997</v>
      </c>
    </row>
    <row r="7" spans="11:12" x14ac:dyDescent="0.3">
      <c r="K7" s="1" t="s">
        <v>5</v>
      </c>
      <c r="L7" s="4">
        <f>0.306349+0.79661</f>
        <v>1.102959</v>
      </c>
    </row>
    <row r="8" spans="11:12" x14ac:dyDescent="0.3">
      <c r="K8" s="1" t="s">
        <v>6</v>
      </c>
      <c r="L8" s="4">
        <f ca="1">+L5-L6+L7</f>
        <v>393.70949485999995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2F7B-3D89-47AA-A1AC-EA6C3326C5B7}">
  <dimension ref="B2:H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2" sqref="B22"/>
    </sheetView>
  </sheetViews>
  <sheetFormatPr defaultRowHeight="13.2" x14ac:dyDescent="0.25"/>
  <cols>
    <col min="1" max="1" width="8.88671875" style="5"/>
    <col min="2" max="2" width="34" style="5" bestFit="1" customWidth="1"/>
    <col min="3" max="16384" width="8.88671875" style="5"/>
  </cols>
  <sheetData>
    <row r="2" spans="2:8" x14ac:dyDescent="0.25"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2:8" x14ac:dyDescent="0.25">
      <c r="B3" s="5" t="s">
        <v>13</v>
      </c>
      <c r="C3" s="6"/>
      <c r="D3" s="6">
        <v>10.210645</v>
      </c>
      <c r="E3" s="6"/>
      <c r="F3" s="6"/>
      <c r="G3" s="6"/>
      <c r="H3" s="6">
        <v>13.039369000000001</v>
      </c>
    </row>
    <row r="4" spans="2:8" x14ac:dyDescent="0.25">
      <c r="B4" s="5" t="s">
        <v>14</v>
      </c>
      <c r="C4" s="6"/>
      <c r="D4" s="6">
        <v>0.25505800000000001</v>
      </c>
      <c r="E4" s="6"/>
      <c r="F4" s="6"/>
      <c r="G4" s="6"/>
      <c r="H4" s="6">
        <v>2.2231000000000001E-2</v>
      </c>
    </row>
    <row r="5" spans="2:8" x14ac:dyDescent="0.25">
      <c r="B5" s="5" t="s">
        <v>15</v>
      </c>
      <c r="C5" s="6"/>
      <c r="D5" s="6">
        <v>2.2462140000000002</v>
      </c>
      <c r="E5" s="6"/>
      <c r="F5" s="6"/>
      <c r="G5" s="6"/>
      <c r="H5" s="6">
        <v>3.0718380000000001</v>
      </c>
    </row>
    <row r="6" spans="2:8" x14ac:dyDescent="0.25">
      <c r="B6" s="5" t="s">
        <v>16</v>
      </c>
      <c r="C6" s="6"/>
      <c r="D6" s="6">
        <v>0.36344900000000002</v>
      </c>
      <c r="E6" s="6"/>
      <c r="F6" s="6"/>
      <c r="G6" s="6"/>
      <c r="H6" s="6">
        <v>9.3463000000000004E-2</v>
      </c>
    </row>
    <row r="7" spans="2:8" x14ac:dyDescent="0.25">
      <c r="B7" s="5" t="s">
        <v>17</v>
      </c>
      <c r="C7" s="6"/>
      <c r="D7" s="6">
        <v>1.0075000000000001E-2</v>
      </c>
      <c r="E7" s="6"/>
      <c r="F7" s="6"/>
      <c r="G7" s="6"/>
      <c r="H7" s="6">
        <v>1.0704E-2</v>
      </c>
    </row>
    <row r="8" spans="2:8" x14ac:dyDescent="0.25">
      <c r="C8" s="6"/>
      <c r="D8" s="6"/>
      <c r="E8" s="6"/>
      <c r="F8" s="6"/>
      <c r="G8" s="6"/>
      <c r="H8" s="6"/>
    </row>
    <row r="9" spans="2:8" x14ac:dyDescent="0.25">
      <c r="B9" s="7" t="s">
        <v>18</v>
      </c>
      <c r="C9" s="8">
        <f t="shared" ref="C9:G9" si="0">+SUM(C3:C7)</f>
        <v>0</v>
      </c>
      <c r="D9" s="8">
        <f t="shared" si="0"/>
        <v>13.085440999999999</v>
      </c>
      <c r="E9" s="8">
        <f t="shared" si="0"/>
        <v>0</v>
      </c>
      <c r="F9" s="8">
        <f t="shared" si="0"/>
        <v>0</v>
      </c>
      <c r="G9" s="8">
        <f t="shared" si="0"/>
        <v>0</v>
      </c>
      <c r="H9" s="8">
        <f>+SUM(H3:H7)</f>
        <v>16.237605000000002</v>
      </c>
    </row>
    <row r="10" spans="2:8" x14ac:dyDescent="0.25">
      <c r="B10" s="5" t="s">
        <v>19</v>
      </c>
      <c r="C10" s="6"/>
      <c r="D10" s="6">
        <v>2.468871</v>
      </c>
      <c r="E10" s="6"/>
      <c r="F10" s="6"/>
      <c r="G10" s="6"/>
      <c r="H10" s="6">
        <v>3.0688010000000001</v>
      </c>
    </row>
    <row r="11" spans="2:8" x14ac:dyDescent="0.25">
      <c r="B11" s="5" t="s">
        <v>20</v>
      </c>
      <c r="C11" s="6">
        <f t="shared" ref="C11:G11" si="1">+C9-C10</f>
        <v>0</v>
      </c>
      <c r="D11" s="6">
        <f t="shared" si="1"/>
        <v>10.616569999999999</v>
      </c>
      <c r="E11" s="6">
        <f t="shared" si="1"/>
        <v>0</v>
      </c>
      <c r="F11" s="6">
        <f t="shared" si="1"/>
        <v>0</v>
      </c>
      <c r="G11" s="6">
        <f t="shared" si="1"/>
        <v>0</v>
      </c>
      <c r="H11" s="6">
        <f>+H9-H10</f>
        <v>13.168804000000002</v>
      </c>
    </row>
    <row r="12" spans="2:8" x14ac:dyDescent="0.25">
      <c r="B12" s="5" t="s">
        <v>21</v>
      </c>
      <c r="D12" s="5">
        <v>2.5584690000000001</v>
      </c>
      <c r="H12" s="6">
        <v>3.260964</v>
      </c>
    </row>
    <row r="13" spans="2:8" x14ac:dyDescent="0.25">
      <c r="B13" s="5" t="s">
        <v>22</v>
      </c>
      <c r="D13" s="5">
        <v>1.7399789999999999</v>
      </c>
      <c r="H13" s="6">
        <v>1.821834</v>
      </c>
    </row>
    <row r="14" spans="2:8" x14ac:dyDescent="0.25">
      <c r="B14" s="5" t="s">
        <v>23</v>
      </c>
      <c r="D14" s="5">
        <v>3.2936239999999999</v>
      </c>
      <c r="H14" s="6">
        <v>3.6753589999999998</v>
      </c>
    </row>
    <row r="15" spans="2:8" x14ac:dyDescent="0.25">
      <c r="B15" s="5" t="s">
        <v>24</v>
      </c>
      <c r="D15" s="5">
        <f>0.082885+0.101742</f>
        <v>0.18462699999999999</v>
      </c>
      <c r="H15" s="6">
        <f>0.081174+0.111245</f>
        <v>0.19241900000000001</v>
      </c>
    </row>
    <row r="16" spans="2:8" x14ac:dyDescent="0.25">
      <c r="B16" s="5" t="s">
        <v>25</v>
      </c>
      <c r="D16" s="5">
        <f>0.293957+0.09756</f>
        <v>0.391517</v>
      </c>
      <c r="H16" s="6">
        <v>0.675674</v>
      </c>
    </row>
    <row r="17" spans="2:8" x14ac:dyDescent="0.25">
      <c r="B17" s="5" t="s">
        <v>26</v>
      </c>
      <c r="D17" s="5">
        <v>5.4176000000000002E-2</v>
      </c>
      <c r="H17" s="6">
        <v>0.21666199999999999</v>
      </c>
    </row>
    <row r="18" spans="2:8" x14ac:dyDescent="0.25">
      <c r="B18" s="7" t="s">
        <v>27</v>
      </c>
      <c r="C18" s="8">
        <f t="shared" ref="C18:G18" si="2">+C11-SUM(C12:C17)</f>
        <v>0</v>
      </c>
      <c r="D18" s="8">
        <f t="shared" si="2"/>
        <v>2.3941780000000001</v>
      </c>
      <c r="E18" s="8">
        <f t="shared" si="2"/>
        <v>0</v>
      </c>
      <c r="F18" s="8">
        <f t="shared" si="2"/>
        <v>0</v>
      </c>
      <c r="G18" s="8">
        <f t="shared" si="2"/>
        <v>0</v>
      </c>
      <c r="H18" s="8">
        <f>+H11-SUM(H12:H17)</f>
        <v>3.3258920000000014</v>
      </c>
    </row>
    <row r="20" spans="2:8" x14ac:dyDescent="0.25">
      <c r="B20" s="5" t="s">
        <v>28</v>
      </c>
      <c r="C20" s="6"/>
      <c r="D20" s="6">
        <v>8.6713830000000005</v>
      </c>
      <c r="E20" s="6"/>
      <c r="F20" s="6"/>
      <c r="G20" s="6"/>
      <c r="H20" s="6">
        <v>6.1611710000000004</v>
      </c>
    </row>
    <row r="21" spans="2:8" x14ac:dyDescent="0.25">
      <c r="B21" s="5" t="s">
        <v>29</v>
      </c>
      <c r="C21" s="6"/>
      <c r="D21" s="6">
        <v>0.162304</v>
      </c>
      <c r="E21" s="6"/>
      <c r="F21" s="6"/>
      <c r="G21" s="6"/>
      <c r="H21" s="6">
        <v>0.25876900000000003</v>
      </c>
    </row>
    <row r="22" spans="2:8" x14ac:dyDescent="0.25">
      <c r="B22" s="7" t="s">
        <v>30</v>
      </c>
      <c r="C22" s="8">
        <f t="shared" ref="C22:G22" si="3">+C20-C21</f>
        <v>0</v>
      </c>
      <c r="D22" s="8">
        <f t="shared" si="3"/>
        <v>8.5090789999999998</v>
      </c>
      <c r="E22" s="8">
        <f t="shared" si="3"/>
        <v>0</v>
      </c>
      <c r="F22" s="8">
        <f t="shared" si="3"/>
        <v>0</v>
      </c>
      <c r="G22" s="8">
        <f t="shared" si="3"/>
        <v>0</v>
      </c>
      <c r="H22" s="8">
        <f>+H20-H21</f>
        <v>5.9024020000000004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Duarte Morais</dc:creator>
  <cp:lastModifiedBy>Alexandre Duarte Morais</cp:lastModifiedBy>
  <dcterms:created xsi:type="dcterms:W3CDTF">2024-10-22T14:40:50Z</dcterms:created>
  <dcterms:modified xsi:type="dcterms:W3CDTF">2024-10-22T21:18:36Z</dcterms:modified>
</cp:coreProperties>
</file>