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models/"/>
    </mc:Choice>
  </mc:AlternateContent>
  <xr:revisionPtr revIDLastSave="23" documentId="8_{6CAF81E8-F5F8-4749-9629-1C9564166C04}" xr6:coauthVersionLast="47" xr6:coauthVersionMax="47" xr10:uidLastSave="{482EC86D-5D8B-4234-94C8-0E5A1951296A}"/>
  <bookViews>
    <workbookView xWindow="-96" yWindow="0" windowWidth="7164" windowHeight="12336" activeTab="1" xr2:uid="{9E0A166B-F72E-4E1E-B3AB-9403A8F2779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" l="1"/>
  <c r="F20" i="2"/>
  <c r="E20" i="2"/>
  <c r="D20" i="2"/>
  <c r="C20" i="2"/>
  <c r="B20" i="2"/>
  <c r="H20" i="2"/>
  <c r="G16" i="2"/>
  <c r="F16" i="2"/>
  <c r="E16" i="2"/>
  <c r="D16" i="2"/>
  <c r="C16" i="2"/>
  <c r="B16" i="2"/>
  <c r="H16" i="2"/>
  <c r="D10" i="2"/>
  <c r="H10" i="2"/>
  <c r="G7" i="2"/>
  <c r="F7" i="2"/>
  <c r="E7" i="2"/>
  <c r="D7" i="2"/>
  <c r="C7" i="2"/>
  <c r="C8" i="2" s="1"/>
  <c r="C11" i="2" s="1"/>
  <c r="C13" i="2" s="1"/>
  <c r="B7" i="2"/>
  <c r="E8" i="2"/>
  <c r="E11" i="2" s="1"/>
  <c r="E13" i="2" s="1"/>
  <c r="H8" i="2"/>
  <c r="H11" i="2" s="1"/>
  <c r="H13" i="2" s="1"/>
  <c r="H4" i="2"/>
  <c r="H15" i="2" s="1"/>
  <c r="H7" i="2"/>
  <c r="E4" i="2"/>
  <c r="C4" i="2"/>
  <c r="B4" i="2"/>
  <c r="G4" i="2"/>
  <c r="F4" i="2"/>
  <c r="D4" i="2"/>
  <c r="D8" i="2" s="1"/>
  <c r="D11" i="2" s="1"/>
  <c r="D13" i="2" s="1"/>
  <c r="B6" i="1"/>
  <c r="B5" i="1"/>
  <c r="B2" i="1" a="1"/>
  <c r="B2" i="1" s="1"/>
  <c r="B4" i="1" s="1"/>
  <c r="B7" i="1" s="1"/>
  <c r="B8" i="2" l="1"/>
  <c r="B11" i="2" s="1"/>
  <c r="B13" i="2" s="1"/>
  <c r="F8" i="2"/>
  <c r="F11" i="2" s="1"/>
  <c r="F13" i="2" s="1"/>
  <c r="G8" i="2"/>
  <c r="G11" i="2" s="1"/>
  <c r="G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<sst xmlns="http://schemas.openxmlformats.org/spreadsheetml/2006/main" count="27" uniqueCount="27">
  <si>
    <t>ticket</t>
  </si>
  <si>
    <t>price</t>
  </si>
  <si>
    <t>shares</t>
  </si>
  <si>
    <t>mc</t>
  </si>
  <si>
    <t>cash</t>
  </si>
  <si>
    <t>debt</t>
  </si>
  <si>
    <t>ev</t>
  </si>
  <si>
    <t>Income Statement</t>
  </si>
  <si>
    <t>Third parties</t>
  </si>
  <si>
    <t>Related parties</t>
  </si>
  <si>
    <t>Total Revenue</t>
  </si>
  <si>
    <t>Q3 2022</t>
  </si>
  <si>
    <t>Q3 2023</t>
  </si>
  <si>
    <t xml:space="preserve">Opex </t>
  </si>
  <si>
    <t>G&amp;A</t>
  </si>
  <si>
    <t>Total Opex</t>
  </si>
  <si>
    <t>Operating Income</t>
  </si>
  <si>
    <t>Equity income</t>
  </si>
  <si>
    <t>Net Interest</t>
  </si>
  <si>
    <t>Pretax Income</t>
  </si>
  <si>
    <t>Taxes</t>
  </si>
  <si>
    <t>Net Income</t>
  </si>
  <si>
    <t>Revenue Y/Y</t>
  </si>
  <si>
    <t>Operating Margin</t>
  </si>
  <si>
    <t>CFFO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</si>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</sst>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https://www.bing.com/financeapi/forcetrigger?t=a1s2oc&amp;q=XNYS%3aEPD&amp;form=skydnc</v>
    <v>Learn more on Bing</v>
  </rv>
  <rv s="1">
    <v>en-GB</v>
    <v>a1s2oc</v>
    <v>268435456</v>
    <v>1</v>
    <v>Powered by Refinitiv</v>
    <v>0</v>
    <v>ENTERPRISE PRODUCTS PARTNERS UNT (XNYS:EPD)</v>
    <v>2</v>
    <v>3</v>
    <v>Finance</v>
    <v>4</v>
    <v>27.95</v>
    <v>24.66</v>
    <v>-9.5000000000000001E-2</v>
    <v>-3.4660000000000003E-3</v>
    <v>USD</v>
    <v>New York Stock Exchange</v>
    <v>XNYS</v>
    <v>27.48</v>
    <v>ETF</v>
    <v>45320.638678263284</v>
    <v>0</v>
    <v>27.25</v>
    <v>ENTERPRISE PRODUCTS PARTNERS UNT</v>
    <v>27.47</v>
    <v>27.41</v>
    <v>27.315000000000001</v>
    <v>EPD</v>
    <v>ENTERPRISE PRODUCTS PARTNERS UNT (XNYS:EPD)</v>
    <v>1237146</v>
    <v>4750576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High"/>
    <k n="Instrument type" t="s"/>
    <k n="Last trade time"/>
    <k n="LearnMoreOnLink" t="r"/>
    <k n="Low"/>
    <k n="Name" t="s"/>
    <k n="Open"/>
    <k n="Previous close"/>
    <k n="Price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1</v>
      <v>1</v>
      <v>1</v>
      <v>3</v>
      <v>5</v>
      <v>6</v>
    </spb>
    <spb s="4">
      <v>Real-Time Nasdaq Last Sale</v>
      <v>from previous close</v>
      <v>Source: Nasdaq Last Sale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52 week low" t="i"/>
    <k n="52 week high" t="i"/>
    <k n="Previous close" t="i"/>
    <k n="Volume average" t="i"/>
    <k n="Last trade time" t="i"/>
    <k n="`%EntityServiceId" t="i"/>
  </s>
  <s>
    <k n="Price" t="s"/>
    <k n="Change" t="s"/>
    <k n="Ex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4">
      <rpv i="0">#,##0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5EE-9C59-4C26-8DC1-6515FE3C4716}">
  <dimension ref="A1:B7"/>
  <sheetViews>
    <sheetView workbookViewId="0">
      <selection activeCell="B8" sqref="B8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e" vm="1">
        <v>#VALUE!</v>
      </c>
    </row>
    <row r="2" spans="1:2" x14ac:dyDescent="0.3">
      <c r="A2" t="s">
        <v>1</v>
      </c>
      <c r="B2" s="1" cm="1">
        <f t="array" ref="B2">_FV(B1,"Price")</f>
        <v>27.315000000000001</v>
      </c>
    </row>
    <row r="3" spans="1:2" x14ac:dyDescent="0.3">
      <c r="A3" t="s">
        <v>2</v>
      </c>
      <c r="B3">
        <v>2171.879003</v>
      </c>
    </row>
    <row r="4" spans="1:2" x14ac:dyDescent="0.3">
      <c r="A4" t="s">
        <v>3</v>
      </c>
      <c r="B4" s="2">
        <f>B2*B3</f>
        <v>59324.874966945004</v>
      </c>
    </row>
    <row r="5" spans="1:2" x14ac:dyDescent="0.3">
      <c r="A5" t="s">
        <v>4</v>
      </c>
      <c r="B5">
        <f>171+143+2337</f>
        <v>2651</v>
      </c>
    </row>
    <row r="6" spans="1:2" x14ac:dyDescent="0.3">
      <c r="A6" t="s">
        <v>5</v>
      </c>
      <c r="B6">
        <f>1470+27446</f>
        <v>28916</v>
      </c>
    </row>
    <row r="7" spans="1:2" x14ac:dyDescent="0.3">
      <c r="A7" t="s">
        <v>6</v>
      </c>
      <c r="B7" s="2">
        <f>B4-B5+B6</f>
        <v>85589.874966945004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066A-0140-4EC8-B97A-D0D0E645C255}">
  <dimension ref="A1:H20"/>
  <sheetViews>
    <sheetView tabSelected="1" topLeftCell="B4" workbookViewId="0">
      <selection activeCell="A22" sqref="A22"/>
    </sheetView>
  </sheetViews>
  <sheetFormatPr defaultRowHeight="14.4" x14ac:dyDescent="0.3"/>
  <cols>
    <col min="1" max="1" width="23.109375" bestFit="1" customWidth="1"/>
  </cols>
  <sheetData>
    <row r="1" spans="1:8" x14ac:dyDescent="0.3">
      <c r="A1" s="4" t="s">
        <v>7</v>
      </c>
      <c r="B1" s="4"/>
      <c r="C1" s="4"/>
      <c r="D1" s="4" t="s">
        <v>11</v>
      </c>
      <c r="E1" s="4"/>
      <c r="F1" s="4"/>
      <c r="G1" s="4"/>
      <c r="H1" s="4" t="s">
        <v>12</v>
      </c>
    </row>
    <row r="2" spans="1:8" x14ac:dyDescent="0.3">
      <c r="A2" t="s">
        <v>8</v>
      </c>
      <c r="D2">
        <v>15448</v>
      </c>
      <c r="H2">
        <v>11980</v>
      </c>
    </row>
    <row r="3" spans="1:8" x14ac:dyDescent="0.3">
      <c r="A3" t="s">
        <v>9</v>
      </c>
      <c r="D3">
        <v>20</v>
      </c>
      <c r="H3">
        <v>18</v>
      </c>
    </row>
    <row r="4" spans="1:8" x14ac:dyDescent="0.3">
      <c r="A4" t="s">
        <v>10</v>
      </c>
      <c r="B4">
        <f t="shared" ref="B4:C4" si="0">B2+B3</f>
        <v>0</v>
      </c>
      <c r="C4">
        <f t="shared" si="0"/>
        <v>0</v>
      </c>
      <c r="D4">
        <f>D2+D3</f>
        <v>15468</v>
      </c>
      <c r="E4">
        <f>E2+E3</f>
        <v>0</v>
      </c>
      <c r="F4">
        <f t="shared" ref="F4:G4" si="1">F2+F3</f>
        <v>0</v>
      </c>
      <c r="G4">
        <f t="shared" si="1"/>
        <v>0</v>
      </c>
      <c r="H4">
        <f>H2+H3</f>
        <v>11998</v>
      </c>
    </row>
    <row r="5" spans="1:8" x14ac:dyDescent="0.3">
      <c r="A5" t="s">
        <v>13</v>
      </c>
      <c r="D5">
        <v>13812</v>
      </c>
      <c r="H5">
        <v>10366</v>
      </c>
    </row>
    <row r="6" spans="1:8" x14ac:dyDescent="0.3">
      <c r="A6" t="s">
        <v>14</v>
      </c>
      <c r="D6">
        <v>55</v>
      </c>
      <c r="H6">
        <v>59</v>
      </c>
    </row>
    <row r="7" spans="1:8" x14ac:dyDescent="0.3">
      <c r="A7" t="s">
        <v>15</v>
      </c>
      <c r="B7">
        <f t="shared" ref="B7:G7" si="2">B5+B6</f>
        <v>0</v>
      </c>
      <c r="C7">
        <f t="shared" si="2"/>
        <v>0</v>
      </c>
      <c r="D7">
        <f t="shared" si="2"/>
        <v>13867</v>
      </c>
      <c r="E7">
        <f t="shared" si="2"/>
        <v>0</v>
      </c>
      <c r="F7">
        <f t="shared" si="2"/>
        <v>0</v>
      </c>
      <c r="G7">
        <f t="shared" si="2"/>
        <v>0</v>
      </c>
      <c r="H7">
        <f>H5+H6</f>
        <v>10425</v>
      </c>
    </row>
    <row r="8" spans="1:8" x14ac:dyDescent="0.3">
      <c r="A8" t="s">
        <v>16</v>
      </c>
      <c r="B8">
        <f t="shared" ref="B8:G8" si="3">B4-B7</f>
        <v>0</v>
      </c>
      <c r="C8">
        <f t="shared" si="3"/>
        <v>0</v>
      </c>
      <c r="D8">
        <f t="shared" si="3"/>
        <v>1601</v>
      </c>
      <c r="E8">
        <f t="shared" si="3"/>
        <v>0</v>
      </c>
      <c r="F8">
        <f t="shared" si="3"/>
        <v>0</v>
      </c>
      <c r="G8">
        <f t="shared" si="3"/>
        <v>0</v>
      </c>
      <c r="H8">
        <f>H4-H7</f>
        <v>1573</v>
      </c>
    </row>
    <row r="9" spans="1:8" x14ac:dyDescent="0.3">
      <c r="A9" t="s">
        <v>17</v>
      </c>
      <c r="D9">
        <v>111</v>
      </c>
      <c r="H9">
        <v>122</v>
      </c>
    </row>
    <row r="10" spans="1:8" x14ac:dyDescent="0.3">
      <c r="A10" t="s">
        <v>18</v>
      </c>
      <c r="D10">
        <f>7-309</f>
        <v>-302</v>
      </c>
      <c r="H10">
        <f>5-328</f>
        <v>-323</v>
      </c>
    </row>
    <row r="11" spans="1:8" x14ac:dyDescent="0.3">
      <c r="A11" t="s">
        <v>19</v>
      </c>
      <c r="B11">
        <f t="shared" ref="B11:C11" si="4">B8+B9+B10</f>
        <v>0</v>
      </c>
      <c r="C11">
        <f t="shared" si="4"/>
        <v>0</v>
      </c>
      <c r="D11">
        <f>D8+D9+D10</f>
        <v>1410</v>
      </c>
      <c r="E11">
        <f t="shared" ref="E11:H11" si="5">E8+E9+E10</f>
        <v>0</v>
      </c>
      <c r="F11">
        <f t="shared" si="5"/>
        <v>0</v>
      </c>
      <c r="G11">
        <f t="shared" si="5"/>
        <v>0</v>
      </c>
      <c r="H11">
        <f t="shared" si="5"/>
        <v>1372</v>
      </c>
    </row>
    <row r="12" spans="1:8" x14ac:dyDescent="0.3">
      <c r="A12" t="s">
        <v>20</v>
      </c>
      <c r="D12">
        <v>18</v>
      </c>
      <c r="H12">
        <v>22</v>
      </c>
    </row>
    <row r="13" spans="1:8" x14ac:dyDescent="0.3">
      <c r="A13" t="s">
        <v>21</v>
      </c>
      <c r="B13">
        <f t="shared" ref="B13:G13" si="6">B11-B12</f>
        <v>0</v>
      </c>
      <c r="C13">
        <f t="shared" si="6"/>
        <v>0</v>
      </c>
      <c r="D13">
        <f t="shared" si="6"/>
        <v>1392</v>
      </c>
      <c r="E13">
        <f t="shared" si="6"/>
        <v>0</v>
      </c>
      <c r="F13">
        <f t="shared" si="6"/>
        <v>0</v>
      </c>
      <c r="G13">
        <f t="shared" si="6"/>
        <v>0</v>
      </c>
      <c r="H13">
        <f>H11-H12</f>
        <v>1350</v>
      </c>
    </row>
    <row r="15" spans="1:8" x14ac:dyDescent="0.3">
      <c r="A15" t="s">
        <v>22</v>
      </c>
      <c r="B15" s="3"/>
      <c r="C15" s="3"/>
      <c r="D15" s="3"/>
      <c r="E15" s="3"/>
      <c r="F15" s="3"/>
      <c r="G15" s="3"/>
      <c r="H15" s="3">
        <f>H4/D4-1</f>
        <v>-0.22433410912852336</v>
      </c>
    </row>
    <row r="16" spans="1:8" x14ac:dyDescent="0.3">
      <c r="A16" t="s">
        <v>23</v>
      </c>
      <c r="B16" s="3" t="e">
        <f t="shared" ref="B16:G16" si="7">B8/B4</f>
        <v>#DIV/0!</v>
      </c>
      <c r="C16" s="3" t="e">
        <f t="shared" si="7"/>
        <v>#DIV/0!</v>
      </c>
      <c r="D16" s="3">
        <f t="shared" si="7"/>
        <v>0.10350400827514869</v>
      </c>
      <c r="E16" s="3" t="e">
        <f t="shared" si="7"/>
        <v>#DIV/0!</v>
      </c>
      <c r="F16" s="3" t="e">
        <f t="shared" si="7"/>
        <v>#DIV/0!</v>
      </c>
      <c r="G16" s="3" t="e">
        <f t="shared" si="7"/>
        <v>#DIV/0!</v>
      </c>
      <c r="H16" s="3">
        <f>H8/H4</f>
        <v>0.13110518419736622</v>
      </c>
    </row>
    <row r="18" spans="1:8" x14ac:dyDescent="0.3">
      <c r="A18" t="s">
        <v>24</v>
      </c>
      <c r="D18">
        <v>5314</v>
      </c>
      <c r="H18">
        <v>5203</v>
      </c>
    </row>
    <row r="19" spans="1:8" x14ac:dyDescent="0.3">
      <c r="A19" t="s">
        <v>25</v>
      </c>
      <c r="D19">
        <v>1203</v>
      </c>
      <c r="H19">
        <v>2254</v>
      </c>
    </row>
    <row r="20" spans="1:8" x14ac:dyDescent="0.3">
      <c r="A20" t="s">
        <v>26</v>
      </c>
      <c r="B20">
        <f t="shared" ref="B20:G20" si="8">B18-B19</f>
        <v>0</v>
      </c>
      <c r="C20">
        <f t="shared" si="8"/>
        <v>0</v>
      </c>
      <c r="D20">
        <f t="shared" si="8"/>
        <v>4111</v>
      </c>
      <c r="E20">
        <f t="shared" si="8"/>
        <v>0</v>
      </c>
      <c r="F20">
        <f t="shared" si="8"/>
        <v>0</v>
      </c>
      <c r="G20">
        <f t="shared" si="8"/>
        <v>0</v>
      </c>
      <c r="H20">
        <f>H18-H19</f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Cadal Duarte Morais</dc:creator>
  <cp:lastModifiedBy>Alexandre Duarte Morais</cp:lastModifiedBy>
  <dcterms:created xsi:type="dcterms:W3CDTF">2024-01-29T12:28:50Z</dcterms:created>
  <dcterms:modified xsi:type="dcterms:W3CDTF">2024-01-29T15:20:06Z</dcterms:modified>
</cp:coreProperties>
</file>