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iman/Desktop/MASSpy Personal/MASSpy_Publication/Publication Files/CS3 Computing Functional States of Ecoli Proteome/CS3_data/"/>
    </mc:Choice>
  </mc:AlternateContent>
  <xr:revisionPtr revIDLastSave="0" documentId="13_ncr:1_{70B608DE-731A-7241-8CC5-D1FBE21EB28D}" xr6:coauthVersionLast="45" xr6:coauthVersionMax="45" xr10:uidLastSave="{00000000-0000-0000-0000-000000000000}"/>
  <bookViews>
    <workbookView xWindow="0" yWindow="460" windowWidth="33600" windowHeight="20540" xr2:uid="{8AE448F0-C2EC-2C42-BE8A-281D4C77F26D}"/>
  </bookViews>
  <sheets>
    <sheet name="Flux Growth Data" sheetId="10" r:id="rId1"/>
    <sheet name="Concentration Growth Data" sheetId="2" r:id="rId2"/>
    <sheet name="GPRs" sheetId="5" r:id="rId3"/>
    <sheet name="Equilibrium Constants" sheetId="3" r:id="rId4"/>
    <sheet name="E. coli physiological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E29" i="2"/>
  <c r="D29" i="2"/>
  <c r="D28" i="2"/>
  <c r="E14" i="2"/>
  <c r="E13" i="2"/>
  <c r="D14" i="2"/>
  <c r="D13" i="2"/>
  <c r="C134" i="10"/>
  <c r="C133" i="10"/>
  <c r="C132" i="10"/>
  <c r="C131" i="10"/>
  <c r="C66" i="10"/>
  <c r="C65" i="10"/>
  <c r="C64" i="10"/>
  <c r="C63" i="10"/>
  <c r="C3" i="4" l="1"/>
  <c r="C4" i="4" s="1"/>
  <c r="C8" i="4"/>
  <c r="B8" i="4"/>
  <c r="C6" i="4"/>
  <c r="C9" i="4" s="1"/>
  <c r="B6" i="4"/>
  <c r="B3" i="4"/>
  <c r="B4" i="4" s="1"/>
  <c r="B9" i="4" l="1"/>
  <c r="B7" i="4"/>
  <c r="C7" i="4"/>
  <c r="G6" i="2" l="1"/>
  <c r="G3" i="2"/>
  <c r="G11" i="2"/>
  <c r="G21" i="2"/>
  <c r="G13" i="2"/>
  <c r="G8" i="2"/>
  <c r="G18" i="2"/>
  <c r="G26" i="2"/>
  <c r="G28" i="2"/>
  <c r="F14" i="2"/>
  <c r="G5" i="2"/>
  <c r="G9" i="2"/>
  <c r="G15" i="2"/>
  <c r="G19" i="2"/>
  <c r="G23" i="2"/>
  <c r="G30" i="2"/>
  <c r="G29" i="2"/>
  <c r="G2" i="2"/>
  <c r="G10" i="2"/>
  <c r="G16" i="2"/>
  <c r="G20" i="2"/>
  <c r="G24" i="2"/>
  <c r="G31" i="2"/>
  <c r="G7" i="2"/>
  <c r="G17" i="2"/>
  <c r="G25" i="2"/>
  <c r="G4" i="2"/>
  <c r="G12" i="2"/>
  <c r="G22" i="2"/>
  <c r="F13" i="2"/>
  <c r="F3" i="2"/>
  <c r="F7" i="2"/>
  <c r="F11" i="2"/>
  <c r="F17" i="2"/>
  <c r="F21" i="2"/>
  <c r="F25" i="2"/>
  <c r="F5" i="2"/>
  <c r="F15" i="2"/>
  <c r="F23" i="2"/>
  <c r="G14" i="2"/>
  <c r="F16" i="2"/>
  <c r="F24" i="2"/>
  <c r="F28" i="2"/>
  <c r="F4" i="2"/>
  <c r="F8" i="2"/>
  <c r="F12" i="2"/>
  <c r="F18" i="2"/>
  <c r="F22" i="2"/>
  <c r="F26" i="2"/>
  <c r="F29" i="2"/>
  <c r="F9" i="2"/>
  <c r="F19" i="2"/>
  <c r="F30" i="2"/>
  <c r="F6" i="2"/>
  <c r="F10" i="2"/>
  <c r="F20" i="2"/>
  <c r="F31" i="2"/>
  <c r="F2" i="2"/>
</calcChain>
</file>

<file path=xl/sharedStrings.xml><?xml version="1.0" encoding="utf-8"?>
<sst xmlns="http://schemas.openxmlformats.org/spreadsheetml/2006/main" count="493" uniqueCount="174">
  <si>
    <t>ID</t>
  </si>
  <si>
    <t>Growth Medium</t>
  </si>
  <si>
    <t>Flux (mmol * gDW-1 * h-1)</t>
  </si>
  <si>
    <t>EX_ac_e</t>
  </si>
  <si>
    <t>Glucose</t>
  </si>
  <si>
    <t>EX_fru_e</t>
  </si>
  <si>
    <t>EX_gal_e</t>
  </si>
  <si>
    <t>EX_glc__D_e</t>
  </si>
  <si>
    <t>EX_glyc_e</t>
  </si>
  <si>
    <t>EX_glcn_e</t>
  </si>
  <si>
    <t>EX_pyr_e</t>
  </si>
  <si>
    <t>EX_succ_e</t>
  </si>
  <si>
    <t>EX_fum_e</t>
  </si>
  <si>
    <t>EX_lac__D_e</t>
  </si>
  <si>
    <t>PGI</t>
  </si>
  <si>
    <t>PFK</t>
  </si>
  <si>
    <t>FBP</t>
  </si>
  <si>
    <t>FBA</t>
  </si>
  <si>
    <t>TPI</t>
  </si>
  <si>
    <t>GAPD</t>
  </si>
  <si>
    <t>PGK</t>
  </si>
  <si>
    <t>PGM</t>
  </si>
  <si>
    <t>ENO</t>
  </si>
  <si>
    <t>PYK</t>
  </si>
  <si>
    <t>PPS</t>
  </si>
  <si>
    <t>PDH</t>
  </si>
  <si>
    <t>EDD</t>
  </si>
  <si>
    <t>EDA</t>
  </si>
  <si>
    <t>G6PDH2r</t>
  </si>
  <si>
    <t>PGL</t>
  </si>
  <si>
    <t>GND</t>
  </si>
  <si>
    <t>RPI</t>
  </si>
  <si>
    <t>RPE</t>
  </si>
  <si>
    <t>TKT1</t>
  </si>
  <si>
    <t>TALA</t>
  </si>
  <si>
    <t>TKT2</t>
  </si>
  <si>
    <t>PPC</t>
  </si>
  <si>
    <t>PPCK</t>
  </si>
  <si>
    <t>CS</t>
  </si>
  <si>
    <t>ACONTa</t>
  </si>
  <si>
    <t>ACONTb</t>
  </si>
  <si>
    <t>ICDHyr</t>
  </si>
  <si>
    <t>AKGDH</t>
  </si>
  <si>
    <t>SUCOAS</t>
  </si>
  <si>
    <t>SUCDi</t>
  </si>
  <si>
    <t>FUM</t>
  </si>
  <si>
    <t>MDH</t>
  </si>
  <si>
    <t>ME1</t>
  </si>
  <si>
    <t>ME2</t>
  </si>
  <si>
    <t>ICL</t>
  </si>
  <si>
    <t>MALS</t>
  </si>
  <si>
    <t>Pyruvate</t>
  </si>
  <si>
    <t>Additional Notes</t>
  </si>
  <si>
    <t>Data from Data S1 file (Gerosa, Luca et al., Pseudo-transition Analysis Identifies the Key Regulators of Dynamic Metabolic Adaptations from Steady-State Data)</t>
  </si>
  <si>
    <t>Growth Rate  (mmol * gDW-1 * h-1)</t>
  </si>
  <si>
    <t>Doubling time/minute</t>
  </si>
  <si>
    <t>Cellular Dry Weight (DW) in g</t>
  </si>
  <si>
    <t>Volume (fL)</t>
  </si>
  <si>
    <t>Real Total weight (g)*</t>
  </si>
  <si>
    <t xml:space="preserve"> Assume density is 1.1 g/mL</t>
  </si>
  <si>
    <t>Real Dry Weight**</t>
  </si>
  <si>
    <t>Assume water is 70% of total mass</t>
  </si>
  <si>
    <t>Adjusted Volume (fL)</t>
  </si>
  <si>
    <t>Cell Real Dry Weight /Adjusted Volume (gDW/L)</t>
  </si>
  <si>
    <t>From https://www.ncbi.nlm.nih.gov/pmc/articles/PMC3146540/</t>
  </si>
  <si>
    <t>Reaction</t>
  </si>
  <si>
    <t>Reference</t>
  </si>
  <si>
    <t>http://equilibrator.weizmann.ac.il/</t>
  </si>
  <si>
    <t>LDH_D</t>
  </si>
  <si>
    <t>Equilibrium Constant</t>
  </si>
  <si>
    <t>Name</t>
  </si>
  <si>
    <t>Concentration (µmol * gDW-1)</t>
  </si>
  <si>
    <t>Standard Deviation (µmol * gDW-1)</t>
  </si>
  <si>
    <t>Concentration (mol * L-1)</t>
  </si>
  <si>
    <t>Standard Deviation (mol * L-1)</t>
  </si>
  <si>
    <t>adp_c</t>
  </si>
  <si>
    <t>Adenosine diphosphate</t>
  </si>
  <si>
    <t>amp_c</t>
  </si>
  <si>
    <t>Adenosine monophosphate</t>
  </si>
  <si>
    <t>atp_c</t>
  </si>
  <si>
    <t>Adenosine triphosphate</t>
  </si>
  <si>
    <t>nad_c</t>
  </si>
  <si>
    <t>Nicotinamide-adenine-dinucleotide</t>
  </si>
  <si>
    <t>nadh_c</t>
  </si>
  <si>
    <t>Nicotinamide-adenine-dinucleotide-reduced</t>
  </si>
  <si>
    <t>13dpg_c</t>
  </si>
  <si>
    <t>3-Phospho-D-glyceroyl-phosphate</t>
  </si>
  <si>
    <t>f6p_c</t>
  </si>
  <si>
    <t>D-Fructose-6-phosphate</t>
  </si>
  <si>
    <t>dhap_c</t>
  </si>
  <si>
    <t>Dihydroxyacetone-phosphate</t>
  </si>
  <si>
    <t>g6p_c</t>
  </si>
  <si>
    <t>D-Glucose-6-phosphate</t>
  </si>
  <si>
    <t>pep_c</t>
  </si>
  <si>
    <t>Phosphoenolpyruvate</t>
  </si>
  <si>
    <t>pyr_c</t>
  </si>
  <si>
    <t>2pg_c</t>
  </si>
  <si>
    <t>D-Glycerate-2-phosphate</t>
  </si>
  <si>
    <t>3pg_c</t>
  </si>
  <si>
    <t>D-Glycerate-3-phosphate</t>
  </si>
  <si>
    <t>fdp_c</t>
  </si>
  <si>
    <t>D-Fructose-1-6-bisphosphate</t>
  </si>
  <si>
    <t>gdp_c</t>
  </si>
  <si>
    <t>Guanosine-5'-diphosphate</t>
  </si>
  <si>
    <t>NaN</t>
  </si>
  <si>
    <t>Data given as 2pg + 3pg</t>
  </si>
  <si>
    <t>GPR</t>
  </si>
  <si>
    <t>b4025</t>
  </si>
  <si>
    <t>PFK1</t>
  </si>
  <si>
    <t>b3916</t>
  </si>
  <si>
    <t>PFK2</t>
  </si>
  <si>
    <t>b1723</t>
  </si>
  <si>
    <t>FBP1</t>
  </si>
  <si>
    <t>b4232</t>
  </si>
  <si>
    <t>FBP2</t>
  </si>
  <si>
    <t>b3925</t>
  </si>
  <si>
    <t>FBA1</t>
  </si>
  <si>
    <t>b2925</t>
  </si>
  <si>
    <t>FBA2</t>
  </si>
  <si>
    <t>b2097</t>
  </si>
  <si>
    <t>b3919</t>
  </si>
  <si>
    <t>b1779</t>
  </si>
  <si>
    <t>b2926</t>
  </si>
  <si>
    <t>PGMi</t>
  </si>
  <si>
    <t>b0755</t>
  </si>
  <si>
    <t>PGMd</t>
  </si>
  <si>
    <t>b3612</t>
  </si>
  <si>
    <t>b2779</t>
  </si>
  <si>
    <t>PYK1</t>
  </si>
  <si>
    <t>b1854</t>
  </si>
  <si>
    <t>PYK2</t>
  </si>
  <si>
    <t>b1676</t>
  </si>
  <si>
    <t>b1702</t>
  </si>
  <si>
    <t>b1380</t>
  </si>
  <si>
    <t>Enzyme</t>
  </si>
  <si>
    <t>ACKr</t>
  </si>
  <si>
    <t>ACt2rpp</t>
  </si>
  <si>
    <t>PTAr</t>
  </si>
  <si>
    <t>ACS</t>
  </si>
  <si>
    <t>FRUK</t>
  </si>
  <si>
    <t>GALabcpp</t>
  </si>
  <si>
    <t>GALKr</t>
  </si>
  <si>
    <t>UGLT</t>
  </si>
  <si>
    <t>PGMT</t>
  </si>
  <si>
    <t>GLYCtpp</t>
  </si>
  <si>
    <t>G3PD5</t>
  </si>
  <si>
    <t>GLCNt2rpp</t>
  </si>
  <si>
    <t>GNK</t>
  </si>
  <si>
    <t>PYRt2rpp</t>
  </si>
  <si>
    <t>D_LACt2pp</t>
  </si>
  <si>
    <t>BIOMASS_Ec_iML1515_core_75p37M</t>
  </si>
  <si>
    <t>MDH2</t>
  </si>
  <si>
    <t xml:space="preserve">Data given as ( PFK - FBP ) </t>
  </si>
  <si>
    <t xml:space="preserve">Data given as ( PYK - PPS ) </t>
  </si>
  <si>
    <t>Data given as ( ME1 + ME2), assume even flux split</t>
  </si>
  <si>
    <t>Data given as ( MDH + MDH2 ), assume even flux split</t>
  </si>
  <si>
    <t>GLCt2pp</t>
  </si>
  <si>
    <t>FRUpts2pp</t>
  </si>
  <si>
    <t>GLYCK</t>
  </si>
  <si>
    <t>g6p_c &lt;=&gt; f6p_c</t>
  </si>
  <si>
    <t>atp_c + f6p_c --&gt; adp_c + fdp_c + h_c</t>
  </si>
  <si>
    <t>fdp_c + h2o_c --&gt; f6p_c + pi_c</t>
  </si>
  <si>
    <t>fdp_c &lt;=&gt; dhap_c + g3p_c</t>
  </si>
  <si>
    <t>dhap_c &lt;=&gt; g3p_c</t>
  </si>
  <si>
    <t>adp_c + h_c + pep_c --&gt; atp_c + pyr_c</t>
  </si>
  <si>
    <t>lac__D_c + nad_c &lt;=&gt; h_c + nadh_c + pyr_c</t>
  </si>
  <si>
    <t>Stoichiometry</t>
  </si>
  <si>
    <t>g3p_c + nad_c + pi_c &lt;=&gt; _13dpg_c + h_c + nadh_c</t>
  </si>
  <si>
    <t>_3pg_c + atp_c &lt;=&gt; _13dpg_c + adp_c</t>
  </si>
  <si>
    <t>_2pg_c &lt;=&gt; _3pg_c</t>
  </si>
  <si>
    <t>_2pg_c &lt;=&gt; h2o_c + pep_c</t>
  </si>
  <si>
    <t>atp_c + h2o_c + pyr_c --&gt; amp_c + 2.0 * h_c + pep_c + pi_c</t>
  </si>
  <si>
    <t>From https://www.cell.com/action/showCitFormats?doi=10.1016%2Fj.cels.2015.09.008&amp;pii=S2405-4712%2815%2900146-5</t>
  </si>
  <si>
    <t>Culture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</si>
</sst>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2">
    <xf numFmtId="0" fontId="0" fillId="0" borderId="0" xfId="0"/>
    <xf numFmtId="164" fontId="2" fillId="0" borderId="14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1" fontId="7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65" fontId="1" fillId="2" borderId="0" xfId="1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28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/>
    <xf numFmtId="0" fontId="1" fillId="2" borderId="7" xfId="1" applyBorder="1"/>
    <xf numFmtId="0" fontId="1" fillId="2" borderId="0" xfId="1"/>
    <xf numFmtId="0" fontId="2" fillId="0" borderId="24" xfId="0" applyFont="1" applyBorder="1"/>
    <xf numFmtId="0" fontId="2" fillId="0" borderId="23" xfId="0" applyFont="1" applyBorder="1"/>
    <xf numFmtId="0" fontId="0" fillId="0" borderId="31" xfId="0" applyBorder="1"/>
    <xf numFmtId="0" fontId="0" fillId="0" borderId="4" xfId="0" applyBorder="1"/>
    <xf numFmtId="0" fontId="0" fillId="0" borderId="10" xfId="0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0" fillId="0" borderId="29" xfId="0" applyBorder="1"/>
    <xf numFmtId="0" fontId="0" fillId="0" borderId="0" xfId="0" applyBorder="1"/>
    <xf numFmtId="0" fontId="0" fillId="0" borderId="35" xfId="0" applyBorder="1"/>
    <xf numFmtId="0" fontId="0" fillId="0" borderId="0" xfId="0" applyFill="1" applyBorder="1"/>
    <xf numFmtId="0" fontId="0" fillId="0" borderId="27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37" xfId="0" applyBorder="1"/>
    <xf numFmtId="0" fontId="0" fillId="0" borderId="38" xfId="0" applyBorder="1"/>
    <xf numFmtId="0" fontId="0" fillId="0" borderId="40" xfId="0" applyBorder="1"/>
    <xf numFmtId="0" fontId="0" fillId="0" borderId="8" xfId="0" applyBorder="1"/>
    <xf numFmtId="0" fontId="0" fillId="0" borderId="42" xfId="0" applyBorder="1"/>
    <xf numFmtId="0" fontId="0" fillId="0" borderId="9" xfId="0" applyBorder="1"/>
    <xf numFmtId="0" fontId="0" fillId="0" borderId="39" xfId="0" applyBorder="1"/>
    <xf numFmtId="0" fontId="0" fillId="0" borderId="35" xfId="0" applyFill="1" applyBorder="1"/>
    <xf numFmtId="0" fontId="0" fillId="0" borderId="19" xfId="0" applyBorder="1"/>
    <xf numFmtId="0" fontId="0" fillId="0" borderId="14" xfId="0" applyBorder="1"/>
    <xf numFmtId="0" fontId="0" fillId="0" borderId="39" xfId="0" applyFill="1" applyBorder="1"/>
    <xf numFmtId="0" fontId="0" fillId="0" borderId="25" xfId="0" applyBorder="1"/>
    <xf numFmtId="0" fontId="0" fillId="0" borderId="41" xfId="0" applyBorder="1"/>
    <xf numFmtId="0" fontId="0" fillId="0" borderId="36" xfId="0" applyBorder="1"/>
    <xf numFmtId="0" fontId="6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1913-C41D-3048-9F1B-A0AE9A08F81A}">
  <dimension ref="A1:D137"/>
  <sheetViews>
    <sheetView tabSelected="1" zoomScale="136" zoomScaleNormal="165" workbookViewId="0">
      <selection activeCell="D143" sqref="D143"/>
    </sheetView>
  </sheetViews>
  <sheetFormatPr baseColWidth="10" defaultRowHeight="16" x14ac:dyDescent="0.2"/>
  <cols>
    <col min="1" max="1" width="32.6640625" bestFit="1" customWidth="1"/>
    <col min="2" max="2" width="14.83203125" bestFit="1" customWidth="1"/>
    <col min="3" max="3" width="24.1640625" bestFit="1" customWidth="1"/>
    <col min="4" max="4" width="140.6640625" bestFit="1" customWidth="1"/>
  </cols>
  <sheetData>
    <row r="1" spans="1:4" ht="17" thickBot="1" x14ac:dyDescent="0.25">
      <c r="A1" s="57" t="s">
        <v>0</v>
      </c>
      <c r="B1" s="58" t="s">
        <v>1</v>
      </c>
      <c r="C1" s="58" t="s">
        <v>2</v>
      </c>
      <c r="D1" s="59" t="s">
        <v>52</v>
      </c>
    </row>
    <row r="2" spans="1:4" x14ac:dyDescent="0.2">
      <c r="A2" s="76" t="s">
        <v>3</v>
      </c>
      <c r="B2" s="60" t="s">
        <v>4</v>
      </c>
      <c r="C2" s="60">
        <v>6.8270191799970199</v>
      </c>
      <c r="D2" s="77"/>
    </row>
    <row r="3" spans="1:4" x14ac:dyDescent="0.2">
      <c r="A3" s="65" t="s">
        <v>136</v>
      </c>
      <c r="B3" s="61" t="s">
        <v>4</v>
      </c>
      <c r="C3">
        <v>-6.8270191799970199</v>
      </c>
      <c r="D3" s="44"/>
    </row>
    <row r="4" spans="1:4" x14ac:dyDescent="0.2">
      <c r="A4" s="65" t="s">
        <v>135</v>
      </c>
      <c r="B4" s="61" t="s">
        <v>4</v>
      </c>
      <c r="C4">
        <v>-6.8270191799970199</v>
      </c>
      <c r="D4" s="44"/>
    </row>
    <row r="5" spans="1:4" x14ac:dyDescent="0.2">
      <c r="A5" s="65" t="s">
        <v>137</v>
      </c>
      <c r="B5" s="61" t="s">
        <v>4</v>
      </c>
      <c r="C5">
        <v>6.8270191799970199</v>
      </c>
      <c r="D5" s="44"/>
    </row>
    <row r="6" spans="1:4" x14ac:dyDescent="0.2">
      <c r="A6" s="74" t="s">
        <v>138</v>
      </c>
      <c r="B6" s="62" t="s">
        <v>4</v>
      </c>
      <c r="C6" s="62">
        <v>0</v>
      </c>
      <c r="D6" s="68"/>
    </row>
    <row r="7" spans="1:4" x14ac:dyDescent="0.2">
      <c r="A7" s="79" t="s">
        <v>5</v>
      </c>
      <c r="B7" s="64" t="s">
        <v>4</v>
      </c>
      <c r="C7" s="64">
        <v>0</v>
      </c>
      <c r="D7" s="70"/>
    </row>
    <row r="8" spans="1:4" x14ac:dyDescent="0.2">
      <c r="A8" s="65" t="s">
        <v>157</v>
      </c>
      <c r="B8" s="61" t="s">
        <v>4</v>
      </c>
      <c r="C8" s="63">
        <v>0</v>
      </c>
      <c r="D8" s="44"/>
    </row>
    <row r="9" spans="1:4" x14ac:dyDescent="0.2">
      <c r="A9" s="74" t="s">
        <v>139</v>
      </c>
      <c r="B9" s="62" t="s">
        <v>4</v>
      </c>
      <c r="C9" s="75">
        <v>0</v>
      </c>
      <c r="D9" s="68"/>
    </row>
    <row r="10" spans="1:4" x14ac:dyDescent="0.2">
      <c r="A10" s="65" t="s">
        <v>6</v>
      </c>
      <c r="B10" s="61" t="s">
        <v>4</v>
      </c>
      <c r="C10" s="61">
        <v>0</v>
      </c>
      <c r="D10" s="44"/>
    </row>
    <row r="11" spans="1:4" x14ac:dyDescent="0.2">
      <c r="A11" s="65" t="s">
        <v>140</v>
      </c>
      <c r="B11" s="61" t="s">
        <v>4</v>
      </c>
      <c r="C11" s="61">
        <v>0</v>
      </c>
      <c r="D11" s="44"/>
    </row>
    <row r="12" spans="1:4" x14ac:dyDescent="0.2">
      <c r="A12" s="65" t="s">
        <v>141</v>
      </c>
      <c r="B12" s="61" t="s">
        <v>4</v>
      </c>
      <c r="C12" s="61">
        <v>0</v>
      </c>
      <c r="D12" s="44"/>
    </row>
    <row r="13" spans="1:4" x14ac:dyDescent="0.2">
      <c r="A13" s="65" t="s">
        <v>142</v>
      </c>
      <c r="B13" s="61" t="s">
        <v>4</v>
      </c>
      <c r="C13" s="61">
        <v>0</v>
      </c>
      <c r="D13" s="44"/>
    </row>
    <row r="14" spans="1:4" x14ac:dyDescent="0.2">
      <c r="A14" s="74" t="s">
        <v>143</v>
      </c>
      <c r="B14" s="62" t="s">
        <v>4</v>
      </c>
      <c r="C14" s="62">
        <v>0</v>
      </c>
      <c r="D14" s="68"/>
    </row>
    <row r="15" spans="1:4" x14ac:dyDescent="0.2">
      <c r="A15" s="65" t="s">
        <v>7</v>
      </c>
      <c r="B15" s="61" t="s">
        <v>4</v>
      </c>
      <c r="C15" s="61">
        <v>-9.6539999999999999</v>
      </c>
      <c r="D15" s="44"/>
    </row>
    <row r="16" spans="1:4" x14ac:dyDescent="0.2">
      <c r="A16" s="78" t="s">
        <v>156</v>
      </c>
      <c r="B16" s="75" t="s">
        <v>4</v>
      </c>
      <c r="C16" s="62">
        <v>9.6539999999999999</v>
      </c>
      <c r="D16" s="62"/>
    </row>
    <row r="17" spans="1:4" x14ac:dyDescent="0.2">
      <c r="A17" s="79" t="s">
        <v>8</v>
      </c>
      <c r="B17" s="64" t="s">
        <v>4</v>
      </c>
      <c r="C17" s="64">
        <v>0</v>
      </c>
      <c r="D17" s="70"/>
    </row>
    <row r="18" spans="1:4" x14ac:dyDescent="0.2">
      <c r="A18" s="65" t="s">
        <v>144</v>
      </c>
      <c r="B18" s="61" t="s">
        <v>4</v>
      </c>
      <c r="C18" s="61">
        <v>0</v>
      </c>
      <c r="D18" s="44"/>
    </row>
    <row r="19" spans="1:4" x14ac:dyDescent="0.2">
      <c r="A19" s="65" t="s">
        <v>158</v>
      </c>
      <c r="B19" s="61" t="s">
        <v>4</v>
      </c>
      <c r="C19" s="61">
        <v>0</v>
      </c>
      <c r="D19" s="44"/>
    </row>
    <row r="20" spans="1:4" x14ac:dyDescent="0.2">
      <c r="A20" s="74" t="s">
        <v>145</v>
      </c>
      <c r="B20" s="62" t="s">
        <v>4</v>
      </c>
      <c r="C20" s="62">
        <v>0</v>
      </c>
      <c r="D20" s="68"/>
    </row>
    <row r="21" spans="1:4" x14ac:dyDescent="0.2">
      <c r="A21" s="65" t="s">
        <v>9</v>
      </c>
      <c r="B21" s="61" t="s">
        <v>4</v>
      </c>
      <c r="C21" s="61">
        <v>0</v>
      </c>
      <c r="D21" s="44"/>
    </row>
    <row r="22" spans="1:4" x14ac:dyDescent="0.2">
      <c r="A22" s="65" t="s">
        <v>146</v>
      </c>
      <c r="B22" s="61" t="s">
        <v>4</v>
      </c>
      <c r="C22" s="61">
        <v>0</v>
      </c>
      <c r="D22" s="44"/>
    </row>
    <row r="23" spans="1:4" x14ac:dyDescent="0.2">
      <c r="A23" s="74" t="s">
        <v>147</v>
      </c>
      <c r="B23" s="62" t="s">
        <v>4</v>
      </c>
      <c r="C23" s="62">
        <v>0</v>
      </c>
      <c r="D23" s="68"/>
    </row>
    <row r="24" spans="1:4" x14ac:dyDescent="0.2">
      <c r="A24" s="65" t="s">
        <v>10</v>
      </c>
      <c r="B24" s="61" t="s">
        <v>4</v>
      </c>
      <c r="C24" s="61">
        <v>0</v>
      </c>
      <c r="D24" s="44"/>
    </row>
    <row r="25" spans="1:4" x14ac:dyDescent="0.2">
      <c r="A25" s="74" t="s">
        <v>148</v>
      </c>
      <c r="B25" s="62" t="s">
        <v>4</v>
      </c>
      <c r="C25" s="62">
        <v>0</v>
      </c>
      <c r="D25" s="68"/>
    </row>
    <row r="26" spans="1:4" x14ac:dyDescent="0.2">
      <c r="A26" s="80" t="s">
        <v>11</v>
      </c>
      <c r="B26" s="81" t="s">
        <v>4</v>
      </c>
      <c r="C26" s="81">
        <v>0</v>
      </c>
      <c r="D26" s="69"/>
    </row>
    <row r="27" spans="1:4" x14ac:dyDescent="0.2">
      <c r="A27" s="80" t="s">
        <v>12</v>
      </c>
      <c r="B27" s="81" t="s">
        <v>4</v>
      </c>
      <c r="C27" s="81">
        <v>9.6537323200043831E-8</v>
      </c>
      <c r="D27" s="69"/>
    </row>
    <row r="28" spans="1:4" x14ac:dyDescent="0.2">
      <c r="A28" s="65" t="s">
        <v>13</v>
      </c>
      <c r="B28" s="61" t="s">
        <v>4</v>
      </c>
      <c r="C28" s="61">
        <v>0</v>
      </c>
      <c r="D28" s="44"/>
    </row>
    <row r="29" spans="1:4" x14ac:dyDescent="0.2">
      <c r="A29" s="65" t="s">
        <v>149</v>
      </c>
      <c r="B29" s="61" t="s">
        <v>4</v>
      </c>
      <c r="C29" s="61">
        <v>0</v>
      </c>
      <c r="D29" s="44"/>
    </row>
    <row r="30" spans="1:4" x14ac:dyDescent="0.2">
      <c r="A30" s="74" t="s">
        <v>68</v>
      </c>
      <c r="B30" s="62" t="s">
        <v>4</v>
      </c>
      <c r="C30" s="75">
        <v>0</v>
      </c>
      <c r="D30" s="68"/>
    </row>
    <row r="31" spans="1:4" x14ac:dyDescent="0.2">
      <c r="A31" s="65" t="s">
        <v>14</v>
      </c>
      <c r="B31" s="61" t="s">
        <v>4</v>
      </c>
      <c r="C31" s="61">
        <v>5.6999703230689081</v>
      </c>
      <c r="D31" s="44"/>
    </row>
    <row r="32" spans="1:4" x14ac:dyDescent="0.2">
      <c r="A32" s="65" t="s">
        <v>15</v>
      </c>
      <c r="B32" s="61" t="s">
        <v>4</v>
      </c>
      <c r="C32" s="61">
        <v>7.0584770012810187</v>
      </c>
      <c r="D32" s="44" t="s">
        <v>152</v>
      </c>
    </row>
    <row r="33" spans="1:4" x14ac:dyDescent="0.2">
      <c r="A33" s="65" t="s">
        <v>16</v>
      </c>
      <c r="B33" s="61" t="s">
        <v>4</v>
      </c>
      <c r="C33" s="61">
        <v>0</v>
      </c>
      <c r="D33" s="44" t="s">
        <v>152</v>
      </c>
    </row>
    <row r="34" spans="1:4" x14ac:dyDescent="0.2">
      <c r="A34" s="65" t="s">
        <v>17</v>
      </c>
      <c r="B34" s="61" t="s">
        <v>4</v>
      </c>
      <c r="C34" s="61">
        <v>7.0584770012805373</v>
      </c>
      <c r="D34" s="44"/>
    </row>
    <row r="35" spans="1:4" x14ac:dyDescent="0.2">
      <c r="A35" s="65" t="s">
        <v>18</v>
      </c>
      <c r="B35" s="61" t="s">
        <v>4</v>
      </c>
      <c r="C35" s="61">
        <v>7.0584770012799991</v>
      </c>
      <c r="D35" s="44"/>
    </row>
    <row r="36" spans="1:4" x14ac:dyDescent="0.2">
      <c r="A36" s="65" t="s">
        <v>19</v>
      </c>
      <c r="B36" s="61" t="s">
        <v>4</v>
      </c>
      <c r="C36" s="61">
        <v>15.7103918012915</v>
      </c>
      <c r="D36" s="44"/>
    </row>
    <row r="37" spans="1:4" x14ac:dyDescent="0.2">
      <c r="A37" s="65" t="s">
        <v>20</v>
      </c>
      <c r="B37" s="61" t="s">
        <v>4</v>
      </c>
      <c r="C37" s="61">
        <v>-15.7103918012915</v>
      </c>
      <c r="D37" s="44"/>
    </row>
    <row r="38" spans="1:4" x14ac:dyDescent="0.2">
      <c r="A38" s="65" t="s">
        <v>21</v>
      </c>
      <c r="B38" s="61" t="s">
        <v>4</v>
      </c>
      <c r="C38" s="61">
        <v>-14.5577042012894</v>
      </c>
      <c r="D38" s="44"/>
    </row>
    <row r="39" spans="1:4" x14ac:dyDescent="0.2">
      <c r="A39" s="65" t="s">
        <v>22</v>
      </c>
      <c r="B39" s="61" t="s">
        <v>4</v>
      </c>
      <c r="C39" s="61">
        <v>14.5577042012894</v>
      </c>
      <c r="D39" s="44"/>
    </row>
    <row r="40" spans="1:4" x14ac:dyDescent="0.2">
      <c r="A40" s="65" t="s">
        <v>23</v>
      </c>
      <c r="B40" s="61" t="s">
        <v>4</v>
      </c>
      <c r="C40" s="61">
        <v>2.4873080978376998</v>
      </c>
      <c r="D40" s="44" t="s">
        <v>153</v>
      </c>
    </row>
    <row r="41" spans="1:4" x14ac:dyDescent="0.2">
      <c r="A41" s="65" t="s">
        <v>24</v>
      </c>
      <c r="B41" s="61" t="s">
        <v>4</v>
      </c>
      <c r="C41" s="61">
        <v>0</v>
      </c>
      <c r="D41" s="44" t="s">
        <v>153</v>
      </c>
    </row>
    <row r="42" spans="1:4" x14ac:dyDescent="0.2">
      <c r="A42" s="65" t="s">
        <v>25</v>
      </c>
      <c r="B42" s="61" t="s">
        <v>4</v>
      </c>
      <c r="C42" s="61">
        <v>11.298464268808241</v>
      </c>
      <c r="D42" s="44"/>
    </row>
    <row r="43" spans="1:4" x14ac:dyDescent="0.2">
      <c r="A43" s="65" t="s">
        <v>26</v>
      </c>
      <c r="B43" s="61" t="s">
        <v>4</v>
      </c>
      <c r="C43" s="61">
        <v>1.0869910596271795</v>
      </c>
      <c r="D43" s="44"/>
    </row>
    <row r="44" spans="1:4" x14ac:dyDescent="0.2">
      <c r="A44" s="65" t="s">
        <v>27</v>
      </c>
      <c r="B44" s="61" t="s">
        <v>4</v>
      </c>
      <c r="C44" s="61">
        <v>1.0869910596271795</v>
      </c>
      <c r="D44" s="44"/>
    </row>
    <row r="45" spans="1:4" x14ac:dyDescent="0.2">
      <c r="A45" s="65" t="s">
        <v>28</v>
      </c>
      <c r="B45" s="61" t="s">
        <v>4</v>
      </c>
      <c r="C45" s="61">
        <v>3.9192752769285661</v>
      </c>
      <c r="D45" s="44"/>
    </row>
    <row r="46" spans="1:4" x14ac:dyDescent="0.2">
      <c r="A46" s="65" t="s">
        <v>29</v>
      </c>
      <c r="B46" s="61" t="s">
        <v>4</v>
      </c>
      <c r="C46" s="61">
        <v>3.9192752769285661</v>
      </c>
      <c r="D46" s="44"/>
    </row>
    <row r="47" spans="1:4" x14ac:dyDescent="0.2">
      <c r="A47" s="65" t="s">
        <v>30</v>
      </c>
      <c r="B47" s="61" t="s">
        <v>4</v>
      </c>
      <c r="C47" s="61">
        <v>2.8322842173013867</v>
      </c>
      <c r="D47" s="44"/>
    </row>
    <row r="48" spans="1:4" x14ac:dyDescent="0.2">
      <c r="A48" s="65" t="s">
        <v>31</v>
      </c>
      <c r="B48" s="61" t="s">
        <v>4</v>
      </c>
      <c r="C48" s="61">
        <v>-1.4274383390966501</v>
      </c>
      <c r="D48" s="44"/>
    </row>
    <row r="49" spans="1:4" x14ac:dyDescent="0.2">
      <c r="A49" s="65" t="s">
        <v>32</v>
      </c>
      <c r="B49" s="61" t="s">
        <v>4</v>
      </c>
      <c r="C49" s="61">
        <v>1.4048458782047375</v>
      </c>
      <c r="D49" s="44"/>
    </row>
    <row r="50" spans="1:4" x14ac:dyDescent="0.2">
      <c r="A50" s="65" t="s">
        <v>33</v>
      </c>
      <c r="B50" s="61" t="s">
        <v>4</v>
      </c>
      <c r="C50" s="61">
        <v>0.82020173910364169</v>
      </c>
      <c r="D50" s="44"/>
    </row>
    <row r="51" spans="1:4" x14ac:dyDescent="0.2">
      <c r="A51" s="65" t="s">
        <v>34</v>
      </c>
      <c r="B51" s="61" t="s">
        <v>4</v>
      </c>
      <c r="C51" s="61">
        <v>-0.82020173910364202</v>
      </c>
      <c r="D51" s="44"/>
    </row>
    <row r="52" spans="1:4" x14ac:dyDescent="0.2">
      <c r="A52" s="65" t="s">
        <v>35</v>
      </c>
      <c r="B52" s="61" t="s">
        <v>4</v>
      </c>
      <c r="C52" s="61">
        <v>0.58464413910109581</v>
      </c>
      <c r="D52" s="44"/>
    </row>
    <row r="53" spans="1:4" x14ac:dyDescent="0.2">
      <c r="A53" s="65" t="s">
        <v>36</v>
      </c>
      <c r="B53" s="61" t="s">
        <v>4</v>
      </c>
      <c r="C53" s="61">
        <v>2.4533313292498868</v>
      </c>
      <c r="D53" s="44"/>
    </row>
    <row r="54" spans="1:4" x14ac:dyDescent="0.2">
      <c r="A54" s="65" t="s">
        <v>37</v>
      </c>
      <c r="B54" s="61" t="s">
        <v>4</v>
      </c>
      <c r="C54" s="61">
        <v>0.54087402579424204</v>
      </c>
      <c r="D54" s="44"/>
    </row>
    <row r="55" spans="1:4" x14ac:dyDescent="0.2">
      <c r="A55" s="65" t="s">
        <v>38</v>
      </c>
      <c r="B55" s="61" t="s">
        <v>4</v>
      </c>
      <c r="C55" s="61">
        <v>2.9779712878442943</v>
      </c>
      <c r="D55" s="44"/>
    </row>
    <row r="56" spans="1:4" x14ac:dyDescent="0.2">
      <c r="A56" s="65" t="s">
        <v>39</v>
      </c>
      <c r="B56" s="61" t="s">
        <v>4</v>
      </c>
      <c r="C56" s="61">
        <v>2.9779712878442943</v>
      </c>
      <c r="D56" s="44"/>
    </row>
    <row r="57" spans="1:4" x14ac:dyDescent="0.2">
      <c r="A57" s="65" t="s">
        <v>40</v>
      </c>
      <c r="B57" s="61" t="s">
        <v>4</v>
      </c>
      <c r="C57" s="61">
        <v>2.9779712878442943</v>
      </c>
      <c r="D57" s="44"/>
    </row>
    <row r="58" spans="1:4" x14ac:dyDescent="0.2">
      <c r="A58" s="65" t="s">
        <v>41</v>
      </c>
      <c r="B58" s="61" t="s">
        <v>4</v>
      </c>
      <c r="C58" s="61">
        <v>2.9779712868775738</v>
      </c>
      <c r="D58" s="44"/>
    </row>
    <row r="59" spans="1:4" x14ac:dyDescent="0.2">
      <c r="A59" s="65" t="s">
        <v>42</v>
      </c>
      <c r="B59" s="61" t="s">
        <v>4</v>
      </c>
      <c r="C59" s="61">
        <v>2.1380732868771095</v>
      </c>
      <c r="D59" s="44"/>
    </row>
    <row r="60" spans="1:4" x14ac:dyDescent="0.2">
      <c r="A60" s="65" t="s">
        <v>43</v>
      </c>
      <c r="B60" s="61" t="s">
        <v>4</v>
      </c>
      <c r="C60" s="61">
        <v>-2.13807328687711</v>
      </c>
      <c r="D60" s="44"/>
    </row>
    <row r="61" spans="1:4" x14ac:dyDescent="0.2">
      <c r="A61" s="65" t="s">
        <v>44</v>
      </c>
      <c r="B61" s="61" t="s">
        <v>4</v>
      </c>
      <c r="C61" s="61">
        <v>2.1380732878481599</v>
      </c>
      <c r="D61" s="44"/>
    </row>
    <row r="62" spans="1:4" x14ac:dyDescent="0.2">
      <c r="A62" s="65" t="s">
        <v>45</v>
      </c>
      <c r="B62" s="61" t="s">
        <v>4</v>
      </c>
      <c r="C62" s="61">
        <v>2.1380732878481599</v>
      </c>
      <c r="D62" s="44"/>
    </row>
    <row r="63" spans="1:4" x14ac:dyDescent="0.2">
      <c r="A63" s="65" t="s">
        <v>46</v>
      </c>
      <c r="B63" s="61" t="s">
        <v>4</v>
      </c>
      <c r="C63" s="61">
        <f>2.13807338438951/2</f>
        <v>1.0690366921947549</v>
      </c>
      <c r="D63" s="44" t="s">
        <v>155</v>
      </c>
    </row>
    <row r="64" spans="1:4" x14ac:dyDescent="0.2">
      <c r="A64" s="65" t="s">
        <v>151</v>
      </c>
      <c r="B64" s="61" t="s">
        <v>4</v>
      </c>
      <c r="C64" s="61">
        <f>2.13807338438951/2</f>
        <v>1.0690366921947549</v>
      </c>
      <c r="D64" s="44" t="s">
        <v>155</v>
      </c>
    </row>
    <row r="65" spans="1:4" x14ac:dyDescent="0.2">
      <c r="A65" s="65" t="s">
        <v>47</v>
      </c>
      <c r="B65" s="61" t="s">
        <v>4</v>
      </c>
      <c r="C65" s="61">
        <f>-9.55724246626087E-08/2</f>
        <v>-4.7786212331304348E-8</v>
      </c>
      <c r="D65" s="44" t="s">
        <v>154</v>
      </c>
    </row>
    <row r="66" spans="1:4" x14ac:dyDescent="0.2">
      <c r="A66" s="65" t="s">
        <v>48</v>
      </c>
      <c r="B66" s="61" t="s">
        <v>4</v>
      </c>
      <c r="C66" s="61">
        <f>-9.55724246626087E-08/2</f>
        <v>-4.7786212331304348E-8</v>
      </c>
      <c r="D66" s="44" t="s">
        <v>154</v>
      </c>
    </row>
    <row r="67" spans="1:4" x14ac:dyDescent="0.2">
      <c r="A67" s="65" t="s">
        <v>49</v>
      </c>
      <c r="B67" s="61" t="s">
        <v>4</v>
      </c>
      <c r="C67" s="61">
        <v>9.6540383835552745E-10</v>
      </c>
      <c r="D67" s="44"/>
    </row>
    <row r="68" spans="1:4" x14ac:dyDescent="0.2">
      <c r="A68" s="65" t="s">
        <v>50</v>
      </c>
      <c r="B68" s="61" t="s">
        <v>4</v>
      </c>
      <c r="C68" s="61">
        <v>9.6540383835552745E-10</v>
      </c>
      <c r="D68" s="44"/>
    </row>
    <row r="69" spans="1:4" ht="17" thickBot="1" x14ac:dyDescent="0.25">
      <c r="A69" s="72" t="s">
        <v>150</v>
      </c>
      <c r="B69" s="71" t="s">
        <v>4</v>
      </c>
      <c r="C69" s="71">
        <v>0.65</v>
      </c>
      <c r="D69" s="73" t="s">
        <v>53</v>
      </c>
    </row>
    <row r="70" spans="1:4" ht="17" thickTop="1" x14ac:dyDescent="0.2">
      <c r="A70" s="65" t="s">
        <v>3</v>
      </c>
      <c r="B70" s="61" t="s">
        <v>51</v>
      </c>
      <c r="C70" s="61">
        <v>11.9139097200115</v>
      </c>
      <c r="D70" s="44"/>
    </row>
    <row r="71" spans="1:4" x14ac:dyDescent="0.2">
      <c r="A71" s="65" t="s">
        <v>136</v>
      </c>
      <c r="B71" s="61" t="s">
        <v>51</v>
      </c>
      <c r="C71">
        <v>-11.9139097200115</v>
      </c>
      <c r="D71" s="44"/>
    </row>
    <row r="72" spans="1:4" x14ac:dyDescent="0.2">
      <c r="A72" s="65" t="s">
        <v>135</v>
      </c>
      <c r="B72" s="61" t="s">
        <v>51</v>
      </c>
      <c r="C72">
        <v>-11.9139097200115</v>
      </c>
      <c r="D72" s="44"/>
    </row>
    <row r="73" spans="1:4" x14ac:dyDescent="0.2">
      <c r="A73" s="65" t="s">
        <v>137</v>
      </c>
      <c r="B73" s="61" t="s">
        <v>51</v>
      </c>
      <c r="C73">
        <v>11.9139097200115</v>
      </c>
      <c r="D73" s="44"/>
    </row>
    <row r="74" spans="1:4" x14ac:dyDescent="0.2">
      <c r="A74" s="74" t="s">
        <v>138</v>
      </c>
      <c r="B74" s="62" t="s">
        <v>51</v>
      </c>
      <c r="C74" s="62">
        <v>0</v>
      </c>
      <c r="D74" s="68"/>
    </row>
    <row r="75" spans="1:4" x14ac:dyDescent="0.2">
      <c r="A75" s="79" t="s">
        <v>5</v>
      </c>
      <c r="B75" s="64" t="s">
        <v>51</v>
      </c>
      <c r="C75" s="64">
        <v>0</v>
      </c>
      <c r="D75" s="70"/>
    </row>
    <row r="76" spans="1:4" x14ac:dyDescent="0.2">
      <c r="A76" s="65" t="s">
        <v>157</v>
      </c>
      <c r="B76" s="61" t="s">
        <v>51</v>
      </c>
      <c r="C76" s="63">
        <v>0</v>
      </c>
      <c r="D76" s="44"/>
    </row>
    <row r="77" spans="1:4" x14ac:dyDescent="0.2">
      <c r="A77" s="74" t="s">
        <v>139</v>
      </c>
      <c r="B77" s="62" t="s">
        <v>51</v>
      </c>
      <c r="C77" s="75">
        <v>0</v>
      </c>
      <c r="D77" s="68"/>
    </row>
    <row r="78" spans="1:4" x14ac:dyDescent="0.2">
      <c r="A78" s="65" t="s">
        <v>6</v>
      </c>
      <c r="B78" s="61" t="s">
        <v>51</v>
      </c>
      <c r="C78" s="61">
        <v>0</v>
      </c>
      <c r="D78" s="44"/>
    </row>
    <row r="79" spans="1:4" x14ac:dyDescent="0.2">
      <c r="A79" s="65" t="s">
        <v>140</v>
      </c>
      <c r="B79" s="61" t="s">
        <v>51</v>
      </c>
      <c r="C79" s="61">
        <v>0</v>
      </c>
      <c r="D79" s="44"/>
    </row>
    <row r="80" spans="1:4" x14ac:dyDescent="0.2">
      <c r="A80" s="65" t="s">
        <v>141</v>
      </c>
      <c r="B80" s="61" t="s">
        <v>51</v>
      </c>
      <c r="C80" s="61">
        <v>0</v>
      </c>
      <c r="D80" s="44"/>
    </row>
    <row r="81" spans="1:4" x14ac:dyDescent="0.2">
      <c r="A81" s="65" t="s">
        <v>142</v>
      </c>
      <c r="B81" s="61" t="s">
        <v>51</v>
      </c>
      <c r="C81" s="61">
        <v>0</v>
      </c>
      <c r="D81" s="44"/>
    </row>
    <row r="82" spans="1:4" x14ac:dyDescent="0.2">
      <c r="A82" s="74" t="s">
        <v>143</v>
      </c>
      <c r="B82" s="62" t="s">
        <v>51</v>
      </c>
      <c r="C82" s="62">
        <v>0</v>
      </c>
      <c r="D82" s="68"/>
    </row>
    <row r="83" spans="1:4" x14ac:dyDescent="0.2">
      <c r="A83" s="65" t="s">
        <v>7</v>
      </c>
      <c r="B83" s="61" t="s">
        <v>51</v>
      </c>
      <c r="C83" s="61">
        <v>0</v>
      </c>
      <c r="D83" s="44"/>
    </row>
    <row r="84" spans="1:4" x14ac:dyDescent="0.2">
      <c r="A84" s="78" t="s">
        <v>156</v>
      </c>
      <c r="B84" s="62" t="s">
        <v>51</v>
      </c>
      <c r="C84" s="62">
        <v>0</v>
      </c>
      <c r="D84" s="62"/>
    </row>
    <row r="85" spans="1:4" x14ac:dyDescent="0.2">
      <c r="A85" s="79" t="s">
        <v>8</v>
      </c>
      <c r="B85" s="64" t="s">
        <v>51</v>
      </c>
      <c r="C85" s="64">
        <v>0</v>
      </c>
      <c r="D85" s="70"/>
    </row>
    <row r="86" spans="1:4" x14ac:dyDescent="0.2">
      <c r="A86" s="65" t="s">
        <v>144</v>
      </c>
      <c r="B86" s="61" t="s">
        <v>51</v>
      </c>
      <c r="C86" s="61">
        <v>0</v>
      </c>
      <c r="D86" s="44"/>
    </row>
    <row r="87" spans="1:4" x14ac:dyDescent="0.2">
      <c r="A87" s="65" t="s">
        <v>158</v>
      </c>
      <c r="B87" s="61" t="s">
        <v>51</v>
      </c>
      <c r="C87" s="61">
        <v>0</v>
      </c>
      <c r="D87" s="44"/>
    </row>
    <row r="88" spans="1:4" x14ac:dyDescent="0.2">
      <c r="A88" s="74" t="s">
        <v>145</v>
      </c>
      <c r="B88" s="62" t="s">
        <v>51</v>
      </c>
      <c r="C88" s="62">
        <v>0</v>
      </c>
      <c r="D88" s="68"/>
    </row>
    <row r="89" spans="1:4" x14ac:dyDescent="0.2">
      <c r="A89" s="65" t="s">
        <v>9</v>
      </c>
      <c r="B89" s="61" t="s">
        <v>51</v>
      </c>
      <c r="C89" s="61">
        <v>0</v>
      </c>
      <c r="D89" s="44"/>
    </row>
    <row r="90" spans="1:4" x14ac:dyDescent="0.2">
      <c r="A90" s="65" t="s">
        <v>146</v>
      </c>
      <c r="B90" s="61" t="s">
        <v>51</v>
      </c>
      <c r="C90" s="61">
        <v>0</v>
      </c>
      <c r="D90" s="44"/>
    </row>
    <row r="91" spans="1:4" x14ac:dyDescent="0.2">
      <c r="A91" s="74" t="s">
        <v>147</v>
      </c>
      <c r="B91" s="62" t="s">
        <v>51</v>
      </c>
      <c r="C91" s="62">
        <v>0</v>
      </c>
      <c r="D91" s="68"/>
    </row>
    <row r="92" spans="1:4" x14ac:dyDescent="0.2">
      <c r="A92" s="65" t="s">
        <v>10</v>
      </c>
      <c r="B92" s="61" t="s">
        <v>51</v>
      </c>
      <c r="C92" s="61">
        <v>-26.713999999999999</v>
      </c>
      <c r="D92" s="44"/>
    </row>
    <row r="93" spans="1:4" x14ac:dyDescent="0.2">
      <c r="A93" s="74" t="s">
        <v>148</v>
      </c>
      <c r="B93" s="62" t="s">
        <v>51</v>
      </c>
      <c r="C93" s="62">
        <v>26.713999999999999</v>
      </c>
      <c r="D93" s="68"/>
    </row>
    <row r="94" spans="1:4" x14ac:dyDescent="0.2">
      <c r="A94" s="80" t="s">
        <v>11</v>
      </c>
      <c r="B94" s="81" t="s">
        <v>51</v>
      </c>
      <c r="C94" s="61">
        <v>0</v>
      </c>
      <c r="D94" s="69"/>
    </row>
    <row r="95" spans="1:4" x14ac:dyDescent="0.2">
      <c r="A95" s="80" t="s">
        <v>12</v>
      </c>
      <c r="B95" s="81" t="s">
        <v>51</v>
      </c>
      <c r="C95" s="81">
        <v>0</v>
      </c>
      <c r="D95" s="69"/>
    </row>
    <row r="96" spans="1:4" x14ac:dyDescent="0.2">
      <c r="A96" s="65" t="s">
        <v>13</v>
      </c>
      <c r="B96" s="61" t="s">
        <v>51</v>
      </c>
      <c r="C96" s="61">
        <v>1.1570100539739201</v>
      </c>
      <c r="D96" s="44"/>
    </row>
    <row r="97" spans="1:4" x14ac:dyDescent="0.2">
      <c r="A97" s="65" t="s">
        <v>149</v>
      </c>
      <c r="B97" s="61" t="s">
        <v>51</v>
      </c>
      <c r="C97" s="61">
        <v>-1.1570100539739201</v>
      </c>
      <c r="D97" s="44"/>
    </row>
    <row r="98" spans="1:4" x14ac:dyDescent="0.2">
      <c r="A98" s="74" t="s">
        <v>68</v>
      </c>
      <c r="B98" s="62" t="s">
        <v>51</v>
      </c>
      <c r="C98" s="75">
        <v>-1.1570100539739201</v>
      </c>
      <c r="D98" s="68"/>
    </row>
    <row r="99" spans="1:4" x14ac:dyDescent="0.2">
      <c r="A99" s="65" t="s">
        <v>14</v>
      </c>
      <c r="B99" s="61" t="s">
        <v>51</v>
      </c>
      <c r="C99" s="61">
        <v>-0.89817280811541789</v>
      </c>
      <c r="D99" s="44"/>
    </row>
    <row r="100" spans="1:4" x14ac:dyDescent="0.2">
      <c r="A100" s="65" t="s">
        <v>15</v>
      </c>
      <c r="B100" s="61" t="s">
        <v>51</v>
      </c>
      <c r="C100" s="61">
        <v>0</v>
      </c>
      <c r="D100" s="44" t="s">
        <v>152</v>
      </c>
    </row>
    <row r="101" spans="1:4" x14ac:dyDescent="0.2">
      <c r="A101" s="65" t="s">
        <v>16</v>
      </c>
      <c r="B101" s="61" t="s">
        <v>51</v>
      </c>
      <c r="C101" s="61">
        <v>0.58701167113991104</v>
      </c>
      <c r="D101" s="44" t="s">
        <v>152</v>
      </c>
    </row>
    <row r="102" spans="1:4" x14ac:dyDescent="0.2">
      <c r="A102" s="65" t="s">
        <v>17</v>
      </c>
      <c r="B102" s="61" t="s">
        <v>51</v>
      </c>
      <c r="C102" s="61">
        <v>-0.58701167116697217</v>
      </c>
      <c r="D102" s="44"/>
    </row>
    <row r="103" spans="1:4" x14ac:dyDescent="0.2">
      <c r="A103" s="65" t="s">
        <v>18</v>
      </c>
      <c r="B103" s="61" t="s">
        <v>51</v>
      </c>
      <c r="C103" s="61">
        <v>-0.58701167113177999</v>
      </c>
      <c r="D103" s="44"/>
    </row>
    <row r="104" spans="1:4" x14ac:dyDescent="0.2">
      <c r="A104" s="65" t="s">
        <v>19</v>
      </c>
      <c r="B104" s="61" t="s">
        <v>51</v>
      </c>
      <c r="C104" s="61">
        <v>-1.1293058711585884</v>
      </c>
      <c r="D104" s="44"/>
    </row>
    <row r="105" spans="1:4" x14ac:dyDescent="0.2">
      <c r="A105" s="65" t="s">
        <v>20</v>
      </c>
      <c r="B105" s="61" t="s">
        <v>51</v>
      </c>
      <c r="C105" s="61">
        <v>1.1293058711585899</v>
      </c>
      <c r="D105" s="44"/>
    </row>
    <row r="106" spans="1:4" x14ac:dyDescent="0.2">
      <c r="A106" s="65" t="s">
        <v>21</v>
      </c>
      <c r="B106" s="61" t="s">
        <v>51</v>
      </c>
      <c r="C106" s="61">
        <v>1.7891416711547199</v>
      </c>
      <c r="D106" s="44"/>
    </row>
    <row r="107" spans="1:4" x14ac:dyDescent="0.2">
      <c r="A107" s="65" t="s">
        <v>22</v>
      </c>
      <c r="B107" s="61" t="s">
        <v>51</v>
      </c>
      <c r="C107" s="61">
        <v>-1.7891416711547199</v>
      </c>
      <c r="D107" s="44"/>
    </row>
    <row r="108" spans="1:4" x14ac:dyDescent="0.2">
      <c r="A108" s="65" t="s">
        <v>23</v>
      </c>
      <c r="B108" s="61" t="s">
        <v>51</v>
      </c>
      <c r="C108" s="61">
        <v>0</v>
      </c>
      <c r="D108" s="44" t="s">
        <v>153</v>
      </c>
    </row>
    <row r="109" spans="1:4" x14ac:dyDescent="0.2">
      <c r="A109" s="65" t="s">
        <v>24</v>
      </c>
      <c r="B109" s="61" t="s">
        <v>51</v>
      </c>
      <c r="C109" s="61">
        <v>3.4503841340338699</v>
      </c>
      <c r="D109" s="44" t="s">
        <v>153</v>
      </c>
    </row>
    <row r="110" spans="1:4" x14ac:dyDescent="0.2">
      <c r="A110" s="65" t="s">
        <v>25</v>
      </c>
      <c r="B110" s="61" t="s">
        <v>51</v>
      </c>
      <c r="C110" s="61">
        <v>21.017394241558701</v>
      </c>
      <c r="D110" s="44"/>
    </row>
    <row r="111" spans="1:4" x14ac:dyDescent="0.2">
      <c r="A111" s="65" t="s">
        <v>26</v>
      </c>
      <c r="B111" s="61" t="s">
        <v>51</v>
      </c>
      <c r="C111" s="61">
        <v>2.6714245884544848E-9</v>
      </c>
      <c r="D111" s="44"/>
    </row>
    <row r="112" spans="1:4" x14ac:dyDescent="0.2">
      <c r="A112" s="65" t="s">
        <v>27</v>
      </c>
      <c r="B112" s="61" t="s">
        <v>51</v>
      </c>
      <c r="C112" s="61">
        <v>2.6714245884544848E-9</v>
      </c>
      <c r="D112" s="44"/>
    </row>
    <row r="113" spans="1:4" x14ac:dyDescent="0.2">
      <c r="A113" s="65" t="s">
        <v>28</v>
      </c>
      <c r="B113" s="61" t="s">
        <v>51</v>
      </c>
      <c r="C113" s="61">
        <v>0.87680160813466335</v>
      </c>
      <c r="D113" s="44"/>
    </row>
    <row r="114" spans="1:4" x14ac:dyDescent="0.2">
      <c r="A114" s="65" t="s">
        <v>29</v>
      </c>
      <c r="B114" s="61" t="s">
        <v>51</v>
      </c>
      <c r="C114" s="61">
        <v>0.87680160813466335</v>
      </c>
      <c r="D114" s="44"/>
    </row>
    <row r="115" spans="1:4" x14ac:dyDescent="0.2">
      <c r="A115" s="65" t="s">
        <v>30</v>
      </c>
      <c r="B115" s="61" t="s">
        <v>51</v>
      </c>
      <c r="C115" s="61">
        <v>0.87680160546323871</v>
      </c>
      <c r="D115" s="44"/>
    </row>
    <row r="116" spans="1:4" x14ac:dyDescent="0.2">
      <c r="A116" s="65" t="s">
        <v>31</v>
      </c>
      <c r="B116" s="61" t="s">
        <v>51</v>
      </c>
      <c r="C116" s="61">
        <v>-0.538926468476706</v>
      </c>
      <c r="D116" s="44"/>
    </row>
    <row r="117" spans="1:4" x14ac:dyDescent="0.2">
      <c r="A117" s="65" t="s">
        <v>32</v>
      </c>
      <c r="B117" s="61" t="s">
        <v>51</v>
      </c>
      <c r="C117" s="61">
        <v>0.33787513698653238</v>
      </c>
      <c r="D117" s="44"/>
    </row>
    <row r="118" spans="1:4" x14ac:dyDescent="0.2">
      <c r="A118" s="65" t="s">
        <v>33</v>
      </c>
      <c r="B118" s="61" t="s">
        <v>51</v>
      </c>
      <c r="C118" s="61">
        <v>0.24774386849876848</v>
      </c>
      <c r="D118" s="44"/>
    </row>
    <row r="119" spans="1:4" x14ac:dyDescent="0.2">
      <c r="A119" s="65" t="s">
        <v>34</v>
      </c>
      <c r="B119" s="61" t="s">
        <v>51</v>
      </c>
      <c r="C119" s="61">
        <v>-0.24774386849876801</v>
      </c>
      <c r="D119" s="44"/>
    </row>
    <row r="120" spans="1:4" x14ac:dyDescent="0.2">
      <c r="A120" s="65" t="s">
        <v>35</v>
      </c>
      <c r="B120" s="61" t="s">
        <v>51</v>
      </c>
      <c r="C120" s="61">
        <v>9.0131268487763899E-2</v>
      </c>
      <c r="D120" s="44"/>
    </row>
    <row r="121" spans="1:4" x14ac:dyDescent="0.2">
      <c r="A121" s="65" t="s">
        <v>36</v>
      </c>
      <c r="B121" s="61" t="s">
        <v>51</v>
      </c>
      <c r="C121" s="61">
        <v>2.4894485851232981</v>
      </c>
      <c r="D121" s="44"/>
    </row>
    <row r="122" spans="1:4" x14ac:dyDescent="0.2">
      <c r="A122" s="65" t="s">
        <v>37</v>
      </c>
      <c r="B122" s="61" t="s">
        <v>51</v>
      </c>
      <c r="C122" s="61">
        <v>1.1648025222064504</v>
      </c>
      <c r="D122" s="44"/>
    </row>
    <row r="123" spans="1:4" ht="17" customHeight="1" x14ac:dyDescent="0.2">
      <c r="A123" s="65" t="s">
        <v>38</v>
      </c>
      <c r="B123" s="61" t="s">
        <v>51</v>
      </c>
      <c r="C123" s="61">
        <v>8.0819214904071845</v>
      </c>
      <c r="D123" s="44"/>
    </row>
    <row r="124" spans="1:4" x14ac:dyDescent="0.2">
      <c r="A124" s="65" t="s">
        <v>39</v>
      </c>
      <c r="B124" s="61" t="s">
        <v>51</v>
      </c>
      <c r="C124" s="61">
        <v>8.0819214904071845</v>
      </c>
      <c r="D124" s="44"/>
    </row>
    <row r="125" spans="1:4" x14ac:dyDescent="0.2">
      <c r="A125" s="65" t="s">
        <v>40</v>
      </c>
      <c r="B125" s="61" t="s">
        <v>51</v>
      </c>
      <c r="C125" s="61">
        <v>8.0819214904071845</v>
      </c>
      <c r="D125" s="44"/>
    </row>
    <row r="126" spans="1:4" x14ac:dyDescent="0.2">
      <c r="A126" s="65" t="s">
        <v>41</v>
      </c>
      <c r="B126" s="61" t="s">
        <v>51</v>
      </c>
      <c r="C126" s="61">
        <v>7.9793200592251843</v>
      </c>
      <c r="D126" s="44"/>
    </row>
    <row r="127" spans="1:4" x14ac:dyDescent="0.2">
      <c r="A127" s="65" t="s">
        <v>42</v>
      </c>
      <c r="B127" s="61" t="s">
        <v>51</v>
      </c>
      <c r="C127" s="61">
        <v>7.4156546592494177</v>
      </c>
      <c r="D127" s="44"/>
    </row>
    <row r="128" spans="1:4" x14ac:dyDescent="0.2">
      <c r="A128" s="65" t="s">
        <v>43</v>
      </c>
      <c r="B128" s="61" t="s">
        <v>51</v>
      </c>
      <c r="C128" s="61">
        <v>-7.4156546592494204</v>
      </c>
      <c r="D128" s="44"/>
    </row>
    <row r="129" spans="1:4" x14ac:dyDescent="0.2">
      <c r="A129" s="65" t="s">
        <v>44</v>
      </c>
      <c r="B129" s="61" t="s">
        <v>51</v>
      </c>
      <c r="C129" s="61">
        <v>7.5182560904059086</v>
      </c>
      <c r="D129" s="44"/>
    </row>
    <row r="130" spans="1:4" x14ac:dyDescent="0.2">
      <c r="A130" s="65" t="s">
        <v>45</v>
      </c>
      <c r="B130" s="61" t="s">
        <v>51</v>
      </c>
      <c r="C130" s="61">
        <v>7.5182560904059086</v>
      </c>
      <c r="D130" s="44"/>
    </row>
    <row r="131" spans="1:4" x14ac:dyDescent="0.2">
      <c r="A131" s="65" t="s">
        <v>46</v>
      </c>
      <c r="B131" s="61" t="s">
        <v>51</v>
      </c>
      <c r="C131" s="61">
        <f>7.42779682749186/2</f>
        <v>3.7138984137459299</v>
      </c>
      <c r="D131" s="44" t="s">
        <v>155</v>
      </c>
    </row>
    <row r="132" spans="1:4" x14ac:dyDescent="0.2">
      <c r="A132" s="65" t="s">
        <v>151</v>
      </c>
      <c r="B132" s="61" t="s">
        <v>51</v>
      </c>
      <c r="C132" s="61">
        <f>7.42779682749186/2</f>
        <v>3.7138984137459299</v>
      </c>
      <c r="D132" s="44" t="s">
        <v>155</v>
      </c>
    </row>
    <row r="133" spans="1:4" x14ac:dyDescent="0.2">
      <c r="A133" s="65" t="s">
        <v>47</v>
      </c>
      <c r="B133" s="61" t="s">
        <v>51</v>
      </c>
      <c r="C133" s="61">
        <f>0.193060694059714/2</f>
        <v>9.6530347029856994E-2</v>
      </c>
      <c r="D133" s="44" t="s">
        <v>154</v>
      </c>
    </row>
    <row r="134" spans="1:4" x14ac:dyDescent="0.2">
      <c r="A134" s="65" t="s">
        <v>48</v>
      </c>
      <c r="B134" s="61" t="s">
        <v>51</v>
      </c>
      <c r="C134" s="61">
        <f>0.193060694059714/2</f>
        <v>9.6530347029856994E-2</v>
      </c>
      <c r="D134" s="44" t="s">
        <v>154</v>
      </c>
    </row>
    <row r="135" spans="1:4" x14ac:dyDescent="0.2">
      <c r="A135" s="65" t="s">
        <v>49</v>
      </c>
      <c r="B135" s="61" t="s">
        <v>51</v>
      </c>
      <c r="C135" s="61">
        <v>0.10260143116238521</v>
      </c>
      <c r="D135" s="44"/>
    </row>
    <row r="136" spans="1:4" x14ac:dyDescent="0.2">
      <c r="A136" s="65" t="s">
        <v>50</v>
      </c>
      <c r="B136" s="61" t="s">
        <v>51</v>
      </c>
      <c r="C136" s="61">
        <v>0.10260143116238521</v>
      </c>
      <c r="D136" s="44"/>
    </row>
    <row r="137" spans="1:4" ht="17" thickBot="1" x14ac:dyDescent="0.25">
      <c r="A137" s="66" t="s">
        <v>150</v>
      </c>
      <c r="B137" s="67" t="s">
        <v>51</v>
      </c>
      <c r="C137" s="67">
        <v>0.39</v>
      </c>
      <c r="D137" s="4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630C-8573-094D-875C-74B14239711F}">
  <dimension ref="A1:H31"/>
  <sheetViews>
    <sheetView zoomScaleNormal="125" workbookViewId="0">
      <selection activeCell="A16" sqref="A2:A16"/>
    </sheetView>
  </sheetViews>
  <sheetFormatPr baseColWidth="10" defaultRowHeight="16" x14ac:dyDescent="0.2"/>
  <cols>
    <col min="2" max="2" width="38" bestFit="1" customWidth="1"/>
    <col min="3" max="3" width="14.6640625" bestFit="1" customWidth="1"/>
    <col min="4" max="4" width="27" bestFit="1" customWidth="1"/>
    <col min="5" max="5" width="31.33203125" bestFit="1" customWidth="1"/>
    <col min="6" max="6" width="22.33203125" bestFit="1" customWidth="1"/>
    <col min="7" max="7" width="27" bestFit="1" customWidth="1"/>
    <col min="8" max="8" width="55.33203125" bestFit="1" customWidth="1"/>
  </cols>
  <sheetData>
    <row r="1" spans="1:8" x14ac:dyDescent="0.2">
      <c r="A1" s="23" t="s">
        <v>0</v>
      </c>
      <c r="B1" s="24" t="s">
        <v>70</v>
      </c>
      <c r="C1" s="9" t="s">
        <v>1</v>
      </c>
      <c r="D1" s="25" t="s">
        <v>71</v>
      </c>
      <c r="E1" s="24" t="s">
        <v>72</v>
      </c>
      <c r="F1" s="48" t="s">
        <v>73</v>
      </c>
      <c r="G1" s="26" t="s">
        <v>74</v>
      </c>
      <c r="H1" s="1" t="s">
        <v>52</v>
      </c>
    </row>
    <row r="2" spans="1:8" x14ac:dyDescent="0.2">
      <c r="A2" s="27" t="s">
        <v>75</v>
      </c>
      <c r="B2" s="15" t="s">
        <v>76</v>
      </c>
      <c r="C2" s="28" t="s">
        <v>4</v>
      </c>
      <c r="D2" s="41">
        <v>1.3906084576451025</v>
      </c>
      <c r="E2" s="41">
        <v>1.696599892350974E-2</v>
      </c>
      <c r="F2" s="3">
        <f>D2*10^-6 * 'E. coli physiological data'!$B$9</f>
        <v>2.1852418620137326E-3</v>
      </c>
      <c r="G2" s="35">
        <f>E2*10^-6 * 'E. coli physiological data'!$B$9</f>
        <v>2.6660855451229594E-5</v>
      </c>
      <c r="H2" s="44"/>
    </row>
    <row r="3" spans="1:8" x14ac:dyDescent="0.2">
      <c r="A3" s="27" t="s">
        <v>77</v>
      </c>
      <c r="B3" s="15" t="s">
        <v>78</v>
      </c>
      <c r="C3" s="28" t="s">
        <v>4</v>
      </c>
      <c r="D3" s="41">
        <v>1.1091031423749789</v>
      </c>
      <c r="E3" s="41">
        <v>5.6618515878619213E-2</v>
      </c>
      <c r="F3" s="3">
        <f>D3*10^-6 * 'E. coli physiological data'!$B$9</f>
        <v>1.7428763665892526E-3</v>
      </c>
      <c r="G3" s="28">
        <f>E3*10^-6 * 'E. coli physiological data'!$B$9</f>
        <v>8.8971953523544478E-5</v>
      </c>
      <c r="H3" s="44"/>
    </row>
    <row r="4" spans="1:8" x14ac:dyDescent="0.2">
      <c r="A4" s="27" t="s">
        <v>79</v>
      </c>
      <c r="B4" s="15" t="s">
        <v>80</v>
      </c>
      <c r="C4" s="28" t="s">
        <v>4</v>
      </c>
      <c r="D4" s="41">
        <v>7.9330207912780351</v>
      </c>
      <c r="E4" s="41">
        <v>0.15545850545989603</v>
      </c>
      <c r="F4" s="3">
        <f>D4*10^-6 * 'E. coli physiological data'!$B$9</f>
        <v>1.2466175529151198E-2</v>
      </c>
      <c r="G4" s="28">
        <f>E4*10^-6 * 'E. coli physiological data'!$B$9</f>
        <v>2.4429193715126522E-4</v>
      </c>
      <c r="H4" s="44"/>
    </row>
    <row r="5" spans="1:8" x14ac:dyDescent="0.2">
      <c r="A5" s="27" t="s">
        <v>81</v>
      </c>
      <c r="B5" s="15" t="s">
        <v>82</v>
      </c>
      <c r="C5" s="28" t="s">
        <v>4</v>
      </c>
      <c r="D5" s="41">
        <v>4.859470483300111</v>
      </c>
      <c r="E5" s="41">
        <v>0.28253430431052329</v>
      </c>
      <c r="F5" s="3">
        <f>D5*10^-6 * 'E. coli physiological data'!$B$9</f>
        <v>7.636310759471604E-3</v>
      </c>
      <c r="G5" s="28">
        <f>E5*10^-6 * 'E. coli physiological data'!$B$9</f>
        <v>4.4398247820225085E-4</v>
      </c>
      <c r="H5" s="44"/>
    </row>
    <row r="6" spans="1:8" x14ac:dyDescent="0.2">
      <c r="A6" s="27" t="s">
        <v>83</v>
      </c>
      <c r="B6" s="15" t="s">
        <v>84</v>
      </c>
      <c r="C6" s="28" t="s">
        <v>4</v>
      </c>
      <c r="D6" s="41">
        <v>6.3054798892255209E-2</v>
      </c>
      <c r="E6" s="41">
        <v>3.0118451953556409E-3</v>
      </c>
      <c r="F6" s="3">
        <f>D6*10^-6 * 'E. coli physiological data'!$B$9</f>
        <v>9.9086112544972466E-5</v>
      </c>
      <c r="G6" s="28">
        <f>E6*10^-6 * 'E. coli physiological data'!$B$9</f>
        <v>4.7328995927017213E-6</v>
      </c>
      <c r="H6" s="44"/>
    </row>
    <row r="7" spans="1:8" x14ac:dyDescent="0.2">
      <c r="A7" s="27" t="s">
        <v>85</v>
      </c>
      <c r="B7" s="15" t="s">
        <v>86</v>
      </c>
      <c r="C7" s="28" t="s">
        <v>4</v>
      </c>
      <c r="D7" s="41">
        <v>0.11682670859922618</v>
      </c>
      <c r="E7" s="41">
        <v>4.3711483184512012E-3</v>
      </c>
      <c r="F7" s="3">
        <f>D7*10^-6 * 'E. coli physiological data'!$B$9</f>
        <v>1.8358482779878401E-4</v>
      </c>
      <c r="G7" s="28">
        <f>E7*10^-6 * 'E. coli physiological data'!$B$9</f>
        <v>6.8689473575661731E-6</v>
      </c>
      <c r="H7" s="44"/>
    </row>
    <row r="8" spans="1:8" x14ac:dyDescent="0.2">
      <c r="A8" s="27" t="s">
        <v>87</v>
      </c>
      <c r="B8" s="15" t="s">
        <v>88</v>
      </c>
      <c r="C8" s="28" t="s">
        <v>4</v>
      </c>
      <c r="D8" s="41">
        <v>0.77272461629249922</v>
      </c>
      <c r="E8" s="41">
        <v>6.6810006883807796E-2</v>
      </c>
      <c r="F8" s="3">
        <f>D8*10^-6 * 'E. coli physiological data'!$B$9</f>
        <v>1.2142815398882131E-3</v>
      </c>
      <c r="G8" s="28">
        <f>E8*10^-6 * 'E. coli physiological data'!$B$9</f>
        <v>1.0498715367455511E-4</v>
      </c>
      <c r="H8" s="44"/>
    </row>
    <row r="9" spans="1:8" x14ac:dyDescent="0.2">
      <c r="A9" s="27" t="s">
        <v>89</v>
      </c>
      <c r="B9" s="15" t="s">
        <v>90</v>
      </c>
      <c r="C9" s="28" t="s">
        <v>4</v>
      </c>
      <c r="D9" s="41">
        <v>3.03666439342599</v>
      </c>
      <c r="E9" s="41">
        <v>0.19860280421208934</v>
      </c>
      <c r="F9" s="3">
        <f>D9*10^-6 * 'E. coli physiological data'!$B$9</f>
        <v>4.7719011896694133E-3</v>
      </c>
      <c r="G9" s="28">
        <f>E9*10^-6 * 'E. coli physiological data'!$B$9</f>
        <v>3.1209012090471181E-4</v>
      </c>
      <c r="H9" s="44"/>
    </row>
    <row r="10" spans="1:8" x14ac:dyDescent="0.2">
      <c r="A10" s="27" t="s">
        <v>91</v>
      </c>
      <c r="B10" s="15" t="s">
        <v>92</v>
      </c>
      <c r="C10" s="28" t="s">
        <v>4</v>
      </c>
      <c r="D10" s="41">
        <v>2.1830695336319716</v>
      </c>
      <c r="E10" s="41">
        <v>4.1224169649862204E-2</v>
      </c>
      <c r="F10" s="3">
        <f>D10*10^-6 * 'E. coli physiological data'!$B$9</f>
        <v>3.4305378385645268E-3</v>
      </c>
      <c r="G10" s="28">
        <f>E10*10^-6 * 'E. coli physiological data'!$B$9</f>
        <v>6.4780838021212035E-5</v>
      </c>
      <c r="H10" s="44"/>
    </row>
    <row r="11" spans="1:8" x14ac:dyDescent="0.2">
      <c r="A11" s="27" t="s">
        <v>93</v>
      </c>
      <c r="B11" s="15" t="s">
        <v>94</v>
      </c>
      <c r="C11" s="28" t="s">
        <v>4</v>
      </c>
      <c r="D11" s="41">
        <v>0.81226274071154791</v>
      </c>
      <c r="E11" s="41">
        <v>0.18203867596952542</v>
      </c>
      <c r="F11" s="3">
        <f>D11*10^-6 * 'E. coli physiological data'!$B$9</f>
        <v>1.2764128782610038E-3</v>
      </c>
      <c r="G11" s="28">
        <f>E11*10^-6 * 'E. coli physiological data'!$B$9</f>
        <v>2.8606077652353995E-4</v>
      </c>
      <c r="H11" s="44"/>
    </row>
    <row r="12" spans="1:8" x14ac:dyDescent="0.2">
      <c r="A12" s="27" t="s">
        <v>95</v>
      </c>
      <c r="B12" s="15" t="s">
        <v>51</v>
      </c>
      <c r="C12" s="28" t="s">
        <v>4</v>
      </c>
      <c r="D12" s="41">
        <v>3.2318543927424623</v>
      </c>
      <c r="E12" s="41">
        <v>0.8002235430743293</v>
      </c>
      <c r="F12" s="3">
        <f>D12*10^-6 * 'E. coli physiological data'!$B$9</f>
        <v>5.078628331452441E-3</v>
      </c>
      <c r="G12" s="28">
        <f>E12*10^-6 * 'E. coli physiological data'!$B$9</f>
        <v>1.2574941391168032E-3</v>
      </c>
      <c r="H12" s="44"/>
    </row>
    <row r="13" spans="1:8" s="51" customFormat="1" x14ac:dyDescent="0.2">
      <c r="A13" s="29" t="s">
        <v>96</v>
      </c>
      <c r="B13" s="30" t="s">
        <v>97</v>
      </c>
      <c r="C13" s="31" t="s">
        <v>4</v>
      </c>
      <c r="D13" s="32">
        <f>1.83038611791305</f>
        <v>1.8303861179130501</v>
      </c>
      <c r="E13" s="32">
        <f>0.086431450537089</f>
        <v>8.6431450537089005E-2</v>
      </c>
      <c r="F13" s="47">
        <f>D13*10^-6 * 'E. coli physiological data'!$B$9</f>
        <v>2.8763210424347934E-3</v>
      </c>
      <c r="G13" s="31">
        <f>E13*10^-6 * 'E. coli physiological data'!$B$9</f>
        <v>1.3582085084399702E-4</v>
      </c>
      <c r="H13" s="50" t="s">
        <v>105</v>
      </c>
    </row>
    <row r="14" spans="1:8" s="51" customFormat="1" x14ac:dyDescent="0.2">
      <c r="A14" s="29" t="s">
        <v>98</v>
      </c>
      <c r="B14" s="30" t="s">
        <v>99</v>
      </c>
      <c r="C14" s="31" t="s">
        <v>4</v>
      </c>
      <c r="D14" s="32">
        <f>1.83038611791305</f>
        <v>1.8303861179130501</v>
      </c>
      <c r="E14" s="32">
        <f>0.086431450537089</f>
        <v>8.6431450537089005E-2</v>
      </c>
      <c r="F14" s="47">
        <f>D14*10^-6 * 'E. coli physiological data'!$B$9</f>
        <v>2.8763210424347934E-3</v>
      </c>
      <c r="G14" s="31">
        <f>E14*10^-6 * 'E. coli physiological data'!$B$9</f>
        <v>1.3582085084399702E-4</v>
      </c>
      <c r="H14" s="50" t="s">
        <v>105</v>
      </c>
    </row>
    <row r="15" spans="1:8" x14ac:dyDescent="0.2">
      <c r="A15" s="27" t="s">
        <v>100</v>
      </c>
      <c r="B15" s="15" t="s">
        <v>101</v>
      </c>
      <c r="C15" s="28" t="s">
        <v>4</v>
      </c>
      <c r="D15" s="41">
        <v>2.6702036733787788</v>
      </c>
      <c r="E15" s="41">
        <v>5.2587011341676003E-2</v>
      </c>
      <c r="F15" s="3">
        <f>D15*10^-6 * 'E. coli physiological data'!$B$9</f>
        <v>4.196034343880938E-3</v>
      </c>
      <c r="G15" s="28">
        <f>E15*10^-6 * 'E. coli physiological data'!$B$9</f>
        <v>8.2636732108347998E-5</v>
      </c>
      <c r="H15" s="44"/>
    </row>
    <row r="16" spans="1:8" x14ac:dyDescent="0.2">
      <c r="A16" s="27" t="s">
        <v>102</v>
      </c>
      <c r="B16" s="15" t="s">
        <v>103</v>
      </c>
      <c r="C16" s="28" t="s">
        <v>4</v>
      </c>
      <c r="D16" s="43">
        <v>0.76719946315883003</v>
      </c>
      <c r="E16" s="41">
        <v>7.5792515560979164E-3</v>
      </c>
      <c r="F16" s="3">
        <f>D16*10^-6 * 'E. coli physiological data'!$B$9</f>
        <v>1.2055991563924473E-3</v>
      </c>
      <c r="G16" s="28">
        <f>E16*10^-6 * 'E. coli physiological data'!$B$9</f>
        <v>1.1910252445296725E-5</v>
      </c>
      <c r="H16" s="49"/>
    </row>
    <row r="17" spans="1:8" x14ac:dyDescent="0.2">
      <c r="A17" s="33" t="s">
        <v>75</v>
      </c>
      <c r="B17" s="34" t="s">
        <v>76</v>
      </c>
      <c r="C17" s="35" t="s">
        <v>51</v>
      </c>
      <c r="D17" s="36">
        <v>0.98758437529743426</v>
      </c>
      <c r="E17" s="36">
        <v>4.292494977541142E-2</v>
      </c>
      <c r="F17" s="46">
        <f>D17*10^-6 * 'E. coli physiological data'!$B$9</f>
        <v>1.5519183040388254E-3</v>
      </c>
      <c r="G17" s="35">
        <f>E17*10^-6 * 'E. coli physiological data'!$B$9</f>
        <v>6.7453492504217943E-5</v>
      </c>
      <c r="H17" s="44"/>
    </row>
    <row r="18" spans="1:8" x14ac:dyDescent="0.2">
      <c r="A18" s="27" t="s">
        <v>77</v>
      </c>
      <c r="B18" s="15" t="s">
        <v>78</v>
      </c>
      <c r="C18" s="28" t="s">
        <v>51</v>
      </c>
      <c r="D18" s="41">
        <v>0.77192775276205239</v>
      </c>
      <c r="E18" s="41">
        <v>1.4143278104163839E-2</v>
      </c>
      <c r="F18" s="3">
        <f>D18*10^-6 * 'E. coli physiological data'!$B$9</f>
        <v>1.2130293257689394E-3</v>
      </c>
      <c r="G18" s="28">
        <f>E18*10^-6 * 'E. coli physiological data'!$B$9</f>
        <v>2.2225151306543176E-5</v>
      </c>
      <c r="H18" s="44"/>
    </row>
    <row r="19" spans="1:8" x14ac:dyDescent="0.2">
      <c r="A19" s="27" t="s">
        <v>79</v>
      </c>
      <c r="B19" s="15" t="s">
        <v>80</v>
      </c>
      <c r="C19" s="28" t="s">
        <v>51</v>
      </c>
      <c r="D19" s="41">
        <v>5.7760402297982933</v>
      </c>
      <c r="E19" s="41">
        <v>0.17411605491603524</v>
      </c>
      <c r="F19" s="3">
        <f>D19*10^-6 * 'E. coli physiological data'!$B$9</f>
        <v>9.0766346468258898E-3</v>
      </c>
      <c r="G19" s="28">
        <f>E19*10^-6 * 'E. coli physiological data'!$B$9</f>
        <v>2.7361094343948396E-4</v>
      </c>
      <c r="H19" s="44"/>
    </row>
    <row r="20" spans="1:8" x14ac:dyDescent="0.2">
      <c r="A20" s="27" t="s">
        <v>81</v>
      </c>
      <c r="B20" s="15" t="s">
        <v>82</v>
      </c>
      <c r="C20" s="28" t="s">
        <v>51</v>
      </c>
      <c r="D20" s="41">
        <v>6.7505071913377073</v>
      </c>
      <c r="E20" s="41">
        <v>0.18680055018842814</v>
      </c>
      <c r="F20" s="3">
        <f>D20*10^-6 * 'E. coli physiological data'!$B$9</f>
        <v>1.0607939872102113E-2</v>
      </c>
      <c r="G20" s="28">
        <f>E20*10^-6 * 'E. coli physiological data'!$B$9</f>
        <v>2.9354372172467281E-4</v>
      </c>
      <c r="H20" s="44"/>
    </row>
    <row r="21" spans="1:8" x14ac:dyDescent="0.2">
      <c r="A21" s="27" t="s">
        <v>83</v>
      </c>
      <c r="B21" s="15" t="s">
        <v>84</v>
      </c>
      <c r="C21" s="28" t="s">
        <v>51</v>
      </c>
      <c r="D21" s="41">
        <v>0.20182525579594526</v>
      </c>
      <c r="E21" s="41">
        <v>0.17105350581139198</v>
      </c>
      <c r="F21" s="3">
        <f>D21*10^-6 * 'E. coli physiological data'!$B$9</f>
        <v>3.1715397339362832E-4</v>
      </c>
      <c r="G21" s="28">
        <f>E21*10^-6 * 'E. coli physiological data'!$B$9</f>
        <v>2.6879836627504453E-4</v>
      </c>
      <c r="H21" s="44"/>
    </row>
    <row r="22" spans="1:8" x14ac:dyDescent="0.2">
      <c r="A22" s="27" t="s">
        <v>85</v>
      </c>
      <c r="B22" s="15" t="s">
        <v>86</v>
      </c>
      <c r="C22" s="28" t="s">
        <v>51</v>
      </c>
      <c r="D22" s="41">
        <v>6.6175841014218278E-2</v>
      </c>
      <c r="E22" s="41">
        <v>5.3039918754348532E-3</v>
      </c>
      <c r="F22" s="3">
        <f>D22*10^-6 * 'E. coli physiological data'!$B$9</f>
        <v>1.0399060730805729E-4</v>
      </c>
      <c r="G22" s="28">
        <f>E22*10^-6 * 'E. coli physiological data'!$B$9</f>
        <v>8.3348443756833412E-6</v>
      </c>
      <c r="H22" s="44"/>
    </row>
    <row r="23" spans="1:8" x14ac:dyDescent="0.2">
      <c r="A23" s="27" t="s">
        <v>87</v>
      </c>
      <c r="B23" s="15" t="s">
        <v>88</v>
      </c>
      <c r="C23" s="28" t="s">
        <v>51</v>
      </c>
      <c r="D23" s="41">
        <v>0.6627111621576075</v>
      </c>
      <c r="E23" s="41">
        <v>8.160955116922404E-2</v>
      </c>
      <c r="F23" s="3">
        <f>D23*10^-6 * 'E. coli physiological data'!$B$9</f>
        <v>1.0414032548190977E-3</v>
      </c>
      <c r="G23" s="28">
        <f>E23*10^-6 * 'E. coli physiological data'!$B$9</f>
        <v>1.2824358040878063E-4</v>
      </c>
      <c r="H23" s="44"/>
    </row>
    <row r="24" spans="1:8" x14ac:dyDescent="0.2">
      <c r="A24" s="27" t="s">
        <v>89</v>
      </c>
      <c r="B24" s="15" t="s">
        <v>90</v>
      </c>
      <c r="C24" s="28" t="s">
        <v>51</v>
      </c>
      <c r="D24" s="41">
        <v>1.1061696896285733</v>
      </c>
      <c r="E24" s="41">
        <v>5.1522892060666577E-2</v>
      </c>
      <c r="F24" s="3">
        <f>D24*10^-6 * 'E. coli physiological data'!$B$9</f>
        <v>1.7382666551306154E-3</v>
      </c>
      <c r="G24" s="28">
        <f>E24*10^-6 * 'E. coli physiological data'!$B$9</f>
        <v>8.0964544666761772E-5</v>
      </c>
      <c r="H24" s="44"/>
    </row>
    <row r="25" spans="1:8" x14ac:dyDescent="0.2">
      <c r="A25" s="27" t="s">
        <v>91</v>
      </c>
      <c r="B25" s="15" t="s">
        <v>92</v>
      </c>
      <c r="C25" s="28" t="s">
        <v>51</v>
      </c>
      <c r="D25" s="41">
        <v>1.2891170202398785</v>
      </c>
      <c r="E25" s="41">
        <v>7.1999726843726047E-2</v>
      </c>
      <c r="F25" s="3">
        <f>D25*10^-6 * 'E. coli physiological data'!$B$9</f>
        <v>2.0257553175198092E-3</v>
      </c>
      <c r="G25" s="28">
        <f>E25*10^-6 * 'E. coli physiological data'!$B$9</f>
        <v>1.1314242789728379E-4</v>
      </c>
      <c r="H25" s="44"/>
    </row>
    <row r="26" spans="1:8" x14ac:dyDescent="0.2">
      <c r="A26" s="27" t="s">
        <v>93</v>
      </c>
      <c r="B26" s="15" t="s">
        <v>94</v>
      </c>
      <c r="C26" s="28" t="s">
        <v>51</v>
      </c>
      <c r="D26" s="41">
        <v>0.3970319620175331</v>
      </c>
      <c r="E26" s="41">
        <v>3.1664663654092234E-2</v>
      </c>
      <c r="F26" s="3">
        <f>D26*10^-6 * 'E. coli physiological data'!$B$9</f>
        <v>6.2390736888469486E-4</v>
      </c>
      <c r="G26" s="28">
        <f>E26*10^-6 * 'E. coli physiological data'!$B$9</f>
        <v>4.9758757170716364E-5</v>
      </c>
      <c r="H26" s="44"/>
    </row>
    <row r="27" spans="1:8" x14ac:dyDescent="0.2">
      <c r="A27" s="27" t="s">
        <v>95</v>
      </c>
      <c r="B27" s="15" t="s">
        <v>51</v>
      </c>
      <c r="C27" s="28" t="s">
        <v>51</v>
      </c>
      <c r="D27" s="41" t="s">
        <v>104</v>
      </c>
      <c r="E27" s="41" t="s">
        <v>104</v>
      </c>
      <c r="F27" s="3" t="s">
        <v>104</v>
      </c>
      <c r="G27" s="28" t="s">
        <v>104</v>
      </c>
      <c r="H27" s="44"/>
    </row>
    <row r="28" spans="1:8" s="51" customFormat="1" x14ac:dyDescent="0.2">
      <c r="A28" s="29" t="s">
        <v>96</v>
      </c>
      <c r="B28" s="30" t="s">
        <v>97</v>
      </c>
      <c r="C28" s="31" t="s">
        <v>51</v>
      </c>
      <c r="D28" s="32">
        <f>0.685951776476922</f>
        <v>0.68595177647692196</v>
      </c>
      <c r="E28" s="32">
        <f>0.093539240512015</f>
        <v>9.3539240512014996E-2</v>
      </c>
      <c r="F28" s="47">
        <f>D28*10^-6 * 'E. coli physiological data'!$B$9</f>
        <v>1.0779242201780204E-3</v>
      </c>
      <c r="G28" s="31">
        <f>E28*10^-6 * 'E. coli physiological data'!$B$9</f>
        <v>1.4699023509030928E-4</v>
      </c>
      <c r="H28" s="50" t="s">
        <v>105</v>
      </c>
    </row>
    <row r="29" spans="1:8" s="51" customFormat="1" ht="17" customHeight="1" x14ac:dyDescent="0.2">
      <c r="A29" s="29" t="s">
        <v>98</v>
      </c>
      <c r="B29" s="30" t="s">
        <v>99</v>
      </c>
      <c r="C29" s="31" t="s">
        <v>51</v>
      </c>
      <c r="D29" s="32">
        <f>0.685951776476922</f>
        <v>0.68595177647692196</v>
      </c>
      <c r="E29" s="32">
        <f>0.093539240512015</f>
        <v>9.3539240512014996E-2</v>
      </c>
      <c r="F29" s="47">
        <f>D29*10^-6 * 'E. coli physiological data'!$B$9</f>
        <v>1.0779242201780204E-3</v>
      </c>
      <c r="G29" s="31">
        <f>E29*10^-6 * 'E. coli physiological data'!$B$9</f>
        <v>1.4699023509030928E-4</v>
      </c>
      <c r="H29" s="50" t="s">
        <v>105</v>
      </c>
    </row>
    <row r="30" spans="1:8" x14ac:dyDescent="0.2">
      <c r="A30" s="27" t="s">
        <v>100</v>
      </c>
      <c r="B30" s="42" t="s">
        <v>101</v>
      </c>
      <c r="C30" s="15" t="s">
        <v>51</v>
      </c>
      <c r="D30" s="41">
        <v>0.3157623534687648</v>
      </c>
      <c r="E30" s="41">
        <v>3.8508073194702522E-2</v>
      </c>
      <c r="F30" s="3">
        <f>D30*10^-6 * 'E. coli physiological data'!$B$9</f>
        <v>4.9619798402234471E-4</v>
      </c>
      <c r="G30" s="28">
        <f>E30*10^-6 * 'E. coli physiological data'!$B$9</f>
        <v>6.0512686448818245E-5</v>
      </c>
      <c r="H30" s="44"/>
    </row>
    <row r="31" spans="1:8" ht="17" thickBot="1" x14ac:dyDescent="0.25">
      <c r="A31" s="37" t="s">
        <v>102</v>
      </c>
      <c r="B31" s="20" t="s">
        <v>103</v>
      </c>
      <c r="C31" s="38" t="s">
        <v>51</v>
      </c>
      <c r="D31" s="39">
        <v>0.4258184602936404</v>
      </c>
      <c r="E31" s="40">
        <v>2.5201067619453094E-2</v>
      </c>
      <c r="F31" s="7">
        <f>D31*10^-6 * 'E. coli physiological data'!$B$9</f>
        <v>6.691432947471493E-4</v>
      </c>
      <c r="G31" s="38">
        <f>E31*10^-6 * 'E. coli physiological data'!$B$9</f>
        <v>3.9601677687712001E-5</v>
      </c>
      <c r="H31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0C7D-13AE-334B-A302-B6A6CD93A637}">
  <dimension ref="A1:B18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s="52" t="s">
        <v>134</v>
      </c>
      <c r="B1" s="53" t="s">
        <v>106</v>
      </c>
    </row>
    <row r="2" spans="1:2" x14ac:dyDescent="0.2">
      <c r="A2" s="54" t="s">
        <v>14</v>
      </c>
      <c r="B2" s="44" t="s">
        <v>107</v>
      </c>
    </row>
    <row r="3" spans="1:2" x14ac:dyDescent="0.2">
      <c r="A3" s="55" t="s">
        <v>108</v>
      </c>
      <c r="B3" s="44" t="s">
        <v>109</v>
      </c>
    </row>
    <row r="4" spans="1:2" x14ac:dyDescent="0.2">
      <c r="A4" s="55" t="s">
        <v>110</v>
      </c>
      <c r="B4" s="44" t="s">
        <v>111</v>
      </c>
    </row>
    <row r="5" spans="1:2" x14ac:dyDescent="0.2">
      <c r="A5" s="55" t="s">
        <v>112</v>
      </c>
      <c r="B5" s="44" t="s">
        <v>113</v>
      </c>
    </row>
    <row r="6" spans="1:2" x14ac:dyDescent="0.2">
      <c r="A6" s="55" t="s">
        <v>114</v>
      </c>
      <c r="B6" s="44" t="s">
        <v>115</v>
      </c>
    </row>
    <row r="7" spans="1:2" x14ac:dyDescent="0.2">
      <c r="A7" s="55" t="s">
        <v>116</v>
      </c>
      <c r="B7" s="44" t="s">
        <v>117</v>
      </c>
    </row>
    <row r="8" spans="1:2" x14ac:dyDescent="0.2">
      <c r="A8" s="55" t="s">
        <v>118</v>
      </c>
      <c r="B8" s="44" t="s">
        <v>119</v>
      </c>
    </row>
    <row r="9" spans="1:2" x14ac:dyDescent="0.2">
      <c r="A9" s="55" t="s">
        <v>18</v>
      </c>
      <c r="B9" s="44" t="s">
        <v>120</v>
      </c>
    </row>
    <row r="10" spans="1:2" x14ac:dyDescent="0.2">
      <c r="A10" s="55" t="s">
        <v>19</v>
      </c>
      <c r="B10" s="44" t="s">
        <v>121</v>
      </c>
    </row>
    <row r="11" spans="1:2" x14ac:dyDescent="0.2">
      <c r="A11" s="55" t="s">
        <v>20</v>
      </c>
      <c r="B11" s="44" t="s">
        <v>122</v>
      </c>
    </row>
    <row r="12" spans="1:2" x14ac:dyDescent="0.2">
      <c r="A12" s="55" t="s">
        <v>123</v>
      </c>
      <c r="B12" s="44" t="s">
        <v>124</v>
      </c>
    </row>
    <row r="13" spans="1:2" x14ac:dyDescent="0.2">
      <c r="A13" s="55" t="s">
        <v>125</v>
      </c>
      <c r="B13" s="44" t="s">
        <v>126</v>
      </c>
    </row>
    <row r="14" spans="1:2" x14ac:dyDescent="0.2">
      <c r="A14" s="55" t="s">
        <v>22</v>
      </c>
      <c r="B14" s="44" t="s">
        <v>127</v>
      </c>
    </row>
    <row r="15" spans="1:2" x14ac:dyDescent="0.2">
      <c r="A15" s="55" t="s">
        <v>128</v>
      </c>
      <c r="B15" s="44" t="s">
        <v>129</v>
      </c>
    </row>
    <row r="16" spans="1:2" x14ac:dyDescent="0.2">
      <c r="A16" s="55" t="s">
        <v>130</v>
      </c>
      <c r="B16" s="44" t="s">
        <v>131</v>
      </c>
    </row>
    <row r="17" spans="1:2" x14ac:dyDescent="0.2">
      <c r="A17" s="55" t="s">
        <v>24</v>
      </c>
      <c r="B17" s="44" t="s">
        <v>132</v>
      </c>
    </row>
    <row r="18" spans="1:2" ht="17" thickBot="1" x14ac:dyDescent="0.25">
      <c r="A18" s="56" t="s">
        <v>68</v>
      </c>
      <c r="B18" s="45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8432-46E0-A340-8100-83D4F2F44EAF}">
  <dimension ref="A1:F13"/>
  <sheetViews>
    <sheetView zoomScale="178" workbookViewId="0">
      <selection activeCell="B12" sqref="B12"/>
    </sheetView>
  </sheetViews>
  <sheetFormatPr baseColWidth="10" defaultRowHeight="16" x14ac:dyDescent="0.2"/>
  <cols>
    <col min="2" max="2" width="48.83203125" bestFit="1" customWidth="1"/>
    <col min="3" max="3" width="30.1640625" customWidth="1"/>
    <col min="4" max="4" width="30.33203125" bestFit="1" customWidth="1"/>
  </cols>
  <sheetData>
    <row r="1" spans="1:6" x14ac:dyDescent="0.2">
      <c r="A1" s="10" t="s">
        <v>65</v>
      </c>
      <c r="B1" s="82" t="s">
        <v>166</v>
      </c>
      <c r="C1" s="11" t="s">
        <v>69</v>
      </c>
      <c r="D1" s="12" t="s">
        <v>66</v>
      </c>
      <c r="E1" s="13"/>
      <c r="F1" s="13"/>
    </row>
    <row r="2" spans="1:6" x14ac:dyDescent="0.2">
      <c r="A2" s="14" t="s">
        <v>14</v>
      </c>
      <c r="B2" s="83" t="s">
        <v>159</v>
      </c>
      <c r="C2" s="16">
        <v>0.36399999999999999</v>
      </c>
      <c r="D2" s="17" t="s">
        <v>67</v>
      </c>
      <c r="E2" s="18"/>
      <c r="F2" s="18"/>
    </row>
    <row r="3" spans="1:6" x14ac:dyDescent="0.2">
      <c r="A3" s="14" t="s">
        <v>15</v>
      </c>
      <c r="B3" s="83" t="s">
        <v>160</v>
      </c>
      <c r="C3" s="16">
        <v>2000</v>
      </c>
      <c r="D3" s="17" t="s">
        <v>67</v>
      </c>
      <c r="E3" s="18"/>
      <c r="F3" s="18"/>
    </row>
    <row r="4" spans="1:6" x14ac:dyDescent="0.2">
      <c r="A4" s="14" t="s">
        <v>16</v>
      </c>
      <c r="B4" s="83" t="s">
        <v>161</v>
      </c>
      <c r="C4" s="16">
        <v>41.5</v>
      </c>
      <c r="D4" s="17" t="s">
        <v>67</v>
      </c>
      <c r="E4" s="18"/>
      <c r="F4" s="18"/>
    </row>
    <row r="5" spans="1:6" x14ac:dyDescent="0.2">
      <c r="A5" s="14" t="s">
        <v>17</v>
      </c>
      <c r="B5" s="83" t="s">
        <v>162</v>
      </c>
      <c r="C5" s="16">
        <v>1.6000000000000001E-4</v>
      </c>
      <c r="D5" s="17" t="s">
        <v>67</v>
      </c>
      <c r="E5" s="18"/>
      <c r="F5" s="18"/>
    </row>
    <row r="6" spans="1:6" x14ac:dyDescent="0.2">
      <c r="A6" s="14" t="s">
        <v>18</v>
      </c>
      <c r="B6" s="83" t="s">
        <v>163</v>
      </c>
      <c r="C6" s="16">
        <v>0.10695187</v>
      </c>
      <c r="D6" s="17" t="s">
        <v>67</v>
      </c>
      <c r="E6" s="18"/>
      <c r="F6" s="18"/>
    </row>
    <row r="7" spans="1:6" x14ac:dyDescent="0.2">
      <c r="A7" s="14" t="s">
        <v>19</v>
      </c>
      <c r="B7" s="83" t="s">
        <v>167</v>
      </c>
      <c r="C7" s="16">
        <v>0.45200000000000001</v>
      </c>
      <c r="D7" s="17" t="s">
        <v>67</v>
      </c>
      <c r="E7" s="18"/>
      <c r="F7" s="18"/>
    </row>
    <row r="8" spans="1:6" x14ac:dyDescent="0.2">
      <c r="A8" s="14" t="s">
        <v>20</v>
      </c>
      <c r="B8" s="83" t="s">
        <v>168</v>
      </c>
      <c r="C8" s="16">
        <v>5.2999999999999998E-4</v>
      </c>
      <c r="D8" s="17" t="s">
        <v>67</v>
      </c>
      <c r="E8" s="18"/>
      <c r="F8" s="18"/>
    </row>
    <row r="9" spans="1:6" x14ac:dyDescent="0.2">
      <c r="A9" s="14" t="s">
        <v>21</v>
      </c>
      <c r="B9" s="83" t="s">
        <v>169</v>
      </c>
      <c r="C9" s="16">
        <v>5.3</v>
      </c>
      <c r="D9" s="17" t="s">
        <v>67</v>
      </c>
      <c r="E9" s="18"/>
      <c r="F9" s="18"/>
    </row>
    <row r="10" spans="1:6" x14ac:dyDescent="0.2">
      <c r="A10" s="14" t="s">
        <v>22</v>
      </c>
      <c r="B10" s="83" t="s">
        <v>170</v>
      </c>
      <c r="C10" s="16">
        <v>5.19</v>
      </c>
      <c r="D10" s="17" t="s">
        <v>67</v>
      </c>
      <c r="E10" s="18"/>
      <c r="F10" s="18"/>
    </row>
    <row r="11" spans="1:6" x14ac:dyDescent="0.2">
      <c r="A11" s="14" t="s">
        <v>23</v>
      </c>
      <c r="B11" s="83" t="s">
        <v>164</v>
      </c>
      <c r="C11" s="16">
        <v>21739.130399999998</v>
      </c>
      <c r="D11" s="17" t="s">
        <v>67</v>
      </c>
      <c r="E11" s="18"/>
      <c r="F11" s="18"/>
    </row>
    <row r="12" spans="1:6" x14ac:dyDescent="0.2">
      <c r="A12" s="14" t="s">
        <v>24</v>
      </c>
      <c r="B12" s="83" t="s">
        <v>171</v>
      </c>
      <c r="C12" s="16">
        <v>2.41</v>
      </c>
      <c r="D12" s="17" t="s">
        <v>67</v>
      </c>
      <c r="E12" s="18"/>
      <c r="F12" s="18"/>
    </row>
    <row r="13" spans="1:6" ht="17" thickBot="1" x14ac:dyDescent="0.25">
      <c r="A13" s="19" t="s">
        <v>68</v>
      </c>
      <c r="B13" s="84" t="s">
        <v>165</v>
      </c>
      <c r="C13" s="21">
        <v>6.7000000000000002E-5</v>
      </c>
      <c r="D13" s="22" t="s">
        <v>67</v>
      </c>
      <c r="E13" s="18"/>
      <c r="F1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C536-71FA-9849-8D24-1C641522858A}">
  <dimension ref="A1:D10"/>
  <sheetViews>
    <sheetView zoomScale="135" workbookViewId="0">
      <selection activeCell="B11" sqref="B11"/>
    </sheetView>
  </sheetViews>
  <sheetFormatPr baseColWidth="10" defaultRowHeight="16" x14ac:dyDescent="0.2"/>
  <cols>
    <col min="1" max="1" width="42.33203125" bestFit="1" customWidth="1"/>
    <col min="4" max="4" width="55.5" bestFit="1" customWidth="1"/>
  </cols>
  <sheetData>
    <row r="1" spans="1:4" x14ac:dyDescent="0.2">
      <c r="A1" s="88" t="s">
        <v>1</v>
      </c>
      <c r="B1" s="85" t="s">
        <v>4</v>
      </c>
      <c r="C1" s="2" t="s">
        <v>51</v>
      </c>
    </row>
    <row r="2" spans="1:4" x14ac:dyDescent="0.2">
      <c r="A2" s="89" t="s">
        <v>54</v>
      </c>
      <c r="B2" s="42">
        <v>0.65</v>
      </c>
      <c r="C2" s="4">
        <v>0.39</v>
      </c>
      <c r="D2" t="s">
        <v>172</v>
      </c>
    </row>
    <row r="3" spans="1:4" x14ac:dyDescent="0.2">
      <c r="A3" s="89" t="s">
        <v>55</v>
      </c>
      <c r="B3" s="42">
        <f>LN(2) / B2 * 60</f>
        <v>63.982816667071873</v>
      </c>
      <c r="C3" s="4">
        <f>LN(2) / C2 * 60</f>
        <v>106.63802777845312</v>
      </c>
    </row>
    <row r="4" spans="1:4" x14ac:dyDescent="0.2">
      <c r="A4" s="90" t="s">
        <v>56</v>
      </c>
      <c r="B4" s="42">
        <f>41932*B3^-1.232*10^-15</f>
        <v>2.4973276407776666E-13</v>
      </c>
      <c r="C4" s="4">
        <f>41932*C3^-1.232*10^-15</f>
        <v>1.3309381213381407E-13</v>
      </c>
    </row>
    <row r="5" spans="1:4" x14ac:dyDescent="0.2">
      <c r="A5" s="90" t="s">
        <v>57</v>
      </c>
      <c r="B5" s="86">
        <v>3.2</v>
      </c>
      <c r="C5" s="6">
        <v>2.1</v>
      </c>
      <c r="D5" t="s">
        <v>64</v>
      </c>
    </row>
    <row r="6" spans="1:4" x14ac:dyDescent="0.2">
      <c r="A6" s="89" t="s">
        <v>58</v>
      </c>
      <c r="B6" s="42">
        <f>B5*10^-12*1.1</f>
        <v>3.5200000000000003E-12</v>
      </c>
      <c r="C6" s="4">
        <f>C5*10^-12*1.1</f>
        <v>2.3100000000000001E-12</v>
      </c>
      <c r="D6" s="5" t="s">
        <v>59</v>
      </c>
    </row>
    <row r="7" spans="1:4" x14ac:dyDescent="0.2">
      <c r="A7" s="89" t="s">
        <v>60</v>
      </c>
      <c r="B7" s="42">
        <f>B6*0.3</f>
        <v>1.0560000000000001E-12</v>
      </c>
      <c r="C7" s="4">
        <f>C6*0.3</f>
        <v>6.9299999999999998E-13</v>
      </c>
      <c r="D7" s="5" t="s">
        <v>61</v>
      </c>
    </row>
    <row r="8" spans="1:4" x14ac:dyDescent="0.2">
      <c r="A8" s="89" t="s">
        <v>62</v>
      </c>
      <c r="B8" s="42">
        <f>B5*0.7</f>
        <v>2.2399999999999998</v>
      </c>
      <c r="C8" s="4">
        <f>C5*0.7</f>
        <v>1.47</v>
      </c>
    </row>
    <row r="9" spans="1:4" x14ac:dyDescent="0.2">
      <c r="A9" s="89" t="s">
        <v>63</v>
      </c>
      <c r="B9" s="42">
        <f>B6/(B8*10^-15)</f>
        <v>1571.4285714285716</v>
      </c>
      <c r="C9" s="4">
        <f>C6/(C8*10^-15)</f>
        <v>1571.4285714285713</v>
      </c>
    </row>
    <row r="10" spans="1:4" ht="17" thickBot="1" x14ac:dyDescent="0.25">
      <c r="A10" s="91" t="s">
        <v>173</v>
      </c>
      <c r="B10" s="87">
        <v>313.14999999999998</v>
      </c>
      <c r="C10" s="8">
        <v>313.14999999999998</v>
      </c>
      <c r="D10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Flux Growth Data</vt:lpstr>
      <vt:lpstr>Concentration Growth Data</vt:lpstr>
      <vt:lpstr>GPRs</vt:lpstr>
      <vt:lpstr>Equilibrium Constants</vt:lpstr>
      <vt:lpstr>E. coli physiological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Haiman</dc:creator>
  <cp:lastModifiedBy>Zack Haiman</cp:lastModifiedBy>
  <dcterms:created xsi:type="dcterms:W3CDTF">2020-02-25T02:34:31Z</dcterms:created>
  <dcterms:modified xsi:type="dcterms:W3CDTF">2020-06-26T04:42:11Z</dcterms:modified>
</cp:coreProperties>
</file>