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/Users/elsayed/Dropbox (UCSD SBRG)/ALE ROS tolerance/HPLC analyzed/"/>
    </mc:Choice>
  </mc:AlternateContent>
  <xr:revisionPtr revIDLastSave="0" documentId="8_{906F4F98-8D6B-4C3C-9870-7B6BB93B35BE}" xr6:coauthVersionLast="47" xr6:coauthVersionMax="47" xr10:uidLastSave="{00000000-0000-0000-0000-000000000000}"/>
  <bookViews>
    <workbookView xWindow="-38400" yWindow="500" windowWidth="38400" windowHeight="19980" xr2:uid="{00000000-000D-0000-FFFF-FFFF00000000}"/>
  </bookViews>
  <sheets>
    <sheet name="Samples" sheetId="1" r:id="rId1"/>
    <sheet name="Assump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G14" i="2"/>
  <c r="G13" i="2"/>
  <c r="D9" i="2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K1170" i="1"/>
  <c r="G1170" i="1"/>
  <c r="C1170" i="1"/>
  <c r="K1169" i="1"/>
  <c r="G1169" i="1"/>
  <c r="C1169" i="1"/>
  <c r="K1168" i="1"/>
  <c r="G1168" i="1"/>
  <c r="C1168" i="1"/>
  <c r="H1169" i="1" s="1"/>
  <c r="K1167" i="1"/>
  <c r="G1167" i="1"/>
  <c r="C1167" i="1"/>
  <c r="K1166" i="1"/>
  <c r="G1166" i="1"/>
  <c r="C1166" i="1"/>
  <c r="H1167" i="1" s="1"/>
  <c r="K1165" i="1"/>
  <c r="G1165" i="1"/>
  <c r="C1165" i="1"/>
  <c r="K1164" i="1"/>
  <c r="G1164" i="1"/>
  <c r="C1164" i="1"/>
  <c r="H1165" i="1" s="1"/>
  <c r="K1163" i="1"/>
  <c r="G1163" i="1"/>
  <c r="C1163" i="1"/>
  <c r="K1162" i="1"/>
  <c r="G1162" i="1"/>
  <c r="C1162" i="1"/>
  <c r="H1163" i="1" s="1"/>
  <c r="K1161" i="1"/>
  <c r="G1161" i="1"/>
  <c r="C1161" i="1"/>
  <c r="H1161" i="1" s="1"/>
  <c r="K1160" i="1"/>
  <c r="G1160" i="1"/>
  <c r="C1160" i="1"/>
  <c r="K1159" i="1"/>
  <c r="G1159" i="1"/>
  <c r="C1159" i="1"/>
  <c r="H1159" i="1" s="1"/>
  <c r="K1158" i="1"/>
  <c r="G1158" i="1"/>
  <c r="C1158" i="1"/>
  <c r="K1157" i="1"/>
  <c r="G1157" i="1"/>
  <c r="C1157" i="1"/>
  <c r="H1157" i="1" s="1"/>
  <c r="K1156" i="1"/>
  <c r="G1156" i="1"/>
  <c r="C1156" i="1"/>
  <c r="K1155" i="1"/>
  <c r="G1155" i="1"/>
  <c r="C1155" i="1"/>
  <c r="H1155" i="1" s="1"/>
  <c r="I1155" i="1" s="1"/>
  <c r="K1154" i="1"/>
  <c r="G1154" i="1"/>
  <c r="C1154" i="1"/>
  <c r="J1154" i="1" s="1"/>
  <c r="J1155" i="1" s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S1139" i="1"/>
  <c r="R1139" i="1"/>
  <c r="Q1139" i="1"/>
  <c r="P1139" i="1"/>
  <c r="O1139" i="1"/>
  <c r="N1139" i="1"/>
  <c r="M1139" i="1"/>
  <c r="L1139" i="1"/>
  <c r="K1139" i="1"/>
  <c r="J1139" i="1"/>
  <c r="G1139" i="1"/>
  <c r="F1139" i="1"/>
  <c r="E1139" i="1"/>
  <c r="D1139" i="1"/>
  <c r="C1139" i="1"/>
  <c r="K1133" i="1"/>
  <c r="H1133" i="1"/>
  <c r="G1133" i="1"/>
  <c r="C1133" i="1"/>
  <c r="K1132" i="1"/>
  <c r="G1132" i="1"/>
  <c r="C1132" i="1"/>
  <c r="K1131" i="1"/>
  <c r="H1131" i="1"/>
  <c r="G1131" i="1"/>
  <c r="C1131" i="1"/>
  <c r="K1130" i="1"/>
  <c r="G1130" i="1"/>
  <c r="C1130" i="1"/>
  <c r="K1129" i="1"/>
  <c r="H1129" i="1"/>
  <c r="G1129" i="1"/>
  <c r="C1129" i="1"/>
  <c r="K1128" i="1"/>
  <c r="G1128" i="1"/>
  <c r="C1128" i="1"/>
  <c r="K1127" i="1"/>
  <c r="H1127" i="1"/>
  <c r="G1127" i="1"/>
  <c r="C1127" i="1"/>
  <c r="K1126" i="1"/>
  <c r="G1126" i="1"/>
  <c r="C1126" i="1"/>
  <c r="K1125" i="1"/>
  <c r="H1125" i="1"/>
  <c r="G1125" i="1"/>
  <c r="C1125" i="1"/>
  <c r="K1124" i="1"/>
  <c r="G1124" i="1"/>
  <c r="C1124" i="1"/>
  <c r="K1123" i="1"/>
  <c r="H1123" i="1"/>
  <c r="G1123" i="1"/>
  <c r="C1123" i="1"/>
  <c r="K1122" i="1"/>
  <c r="G1122" i="1"/>
  <c r="C1122" i="1"/>
  <c r="K1121" i="1"/>
  <c r="H1121" i="1"/>
  <c r="G1121" i="1"/>
  <c r="C1121" i="1"/>
  <c r="K1120" i="1"/>
  <c r="G1120" i="1"/>
  <c r="C1120" i="1"/>
  <c r="K1119" i="1"/>
  <c r="H1119" i="1"/>
  <c r="G1119" i="1"/>
  <c r="C1119" i="1"/>
  <c r="K1118" i="1"/>
  <c r="G1118" i="1"/>
  <c r="C1118" i="1"/>
  <c r="J1118" i="1" s="1"/>
  <c r="J1119" i="1" s="1"/>
  <c r="K1117" i="1"/>
  <c r="G1117" i="1"/>
  <c r="C111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S1102" i="1"/>
  <c r="R1102" i="1"/>
  <c r="Q1102" i="1"/>
  <c r="P1102" i="1"/>
  <c r="O1102" i="1"/>
  <c r="N1102" i="1"/>
  <c r="M1102" i="1"/>
  <c r="L1102" i="1"/>
  <c r="K1102" i="1"/>
  <c r="J1102" i="1"/>
  <c r="G1102" i="1"/>
  <c r="F1102" i="1"/>
  <c r="E1102" i="1"/>
  <c r="D1102" i="1"/>
  <c r="C1102" i="1"/>
  <c r="K1096" i="1"/>
  <c r="G1096" i="1"/>
  <c r="C1096" i="1"/>
  <c r="K1095" i="1"/>
  <c r="G1095" i="1"/>
  <c r="C1095" i="1"/>
  <c r="K1094" i="1"/>
  <c r="G1094" i="1"/>
  <c r="C1094" i="1"/>
  <c r="K1093" i="1"/>
  <c r="G1093" i="1"/>
  <c r="C1093" i="1"/>
  <c r="K1092" i="1"/>
  <c r="G1092" i="1"/>
  <c r="C1092" i="1"/>
  <c r="K1091" i="1"/>
  <c r="G1091" i="1"/>
  <c r="C1091" i="1"/>
  <c r="K1090" i="1"/>
  <c r="G1090" i="1"/>
  <c r="C1090" i="1"/>
  <c r="K1089" i="1"/>
  <c r="G1089" i="1"/>
  <c r="C1089" i="1"/>
  <c r="K1088" i="1"/>
  <c r="G1088" i="1"/>
  <c r="C1088" i="1"/>
  <c r="K1087" i="1"/>
  <c r="G1087" i="1"/>
  <c r="C1087" i="1"/>
  <c r="K1086" i="1"/>
  <c r="G1086" i="1"/>
  <c r="C1086" i="1"/>
  <c r="K1085" i="1"/>
  <c r="G1085" i="1"/>
  <c r="C1085" i="1"/>
  <c r="K1084" i="1"/>
  <c r="G1084" i="1"/>
  <c r="C1084" i="1"/>
  <c r="K1083" i="1"/>
  <c r="G1083" i="1"/>
  <c r="C1083" i="1"/>
  <c r="K1082" i="1"/>
  <c r="G1082" i="1"/>
  <c r="C1082" i="1"/>
  <c r="K1081" i="1"/>
  <c r="G1081" i="1"/>
  <c r="C1081" i="1"/>
  <c r="K1080" i="1"/>
  <c r="J1080" i="1"/>
  <c r="G1080" i="1"/>
  <c r="C108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K1059" i="1"/>
  <c r="G1059" i="1"/>
  <c r="C1059" i="1"/>
  <c r="K1058" i="1"/>
  <c r="G1058" i="1"/>
  <c r="C1058" i="1"/>
  <c r="K1057" i="1"/>
  <c r="G1057" i="1"/>
  <c r="C1057" i="1"/>
  <c r="H1058" i="1" s="1"/>
  <c r="K1056" i="1"/>
  <c r="G1056" i="1"/>
  <c r="C1056" i="1"/>
  <c r="K1055" i="1"/>
  <c r="G1055" i="1"/>
  <c r="C1055" i="1"/>
  <c r="H1056" i="1" s="1"/>
  <c r="K1054" i="1"/>
  <c r="G1054" i="1"/>
  <c r="C1054" i="1"/>
  <c r="K1053" i="1"/>
  <c r="G1053" i="1"/>
  <c r="C1053" i="1"/>
  <c r="H1054" i="1" s="1"/>
  <c r="K1052" i="1"/>
  <c r="G1052" i="1"/>
  <c r="C1052" i="1"/>
  <c r="H1052" i="1" s="1"/>
  <c r="K1051" i="1"/>
  <c r="G1051" i="1"/>
  <c r="C1051" i="1"/>
  <c r="K1050" i="1"/>
  <c r="G1050" i="1"/>
  <c r="C1050" i="1"/>
  <c r="H1050" i="1" s="1"/>
  <c r="K1049" i="1"/>
  <c r="G1049" i="1"/>
  <c r="C1049" i="1"/>
  <c r="K1048" i="1"/>
  <c r="G1048" i="1"/>
  <c r="C1048" i="1"/>
  <c r="H1048" i="1" s="1"/>
  <c r="K1047" i="1"/>
  <c r="G1047" i="1"/>
  <c r="C1047" i="1"/>
  <c r="K1046" i="1"/>
  <c r="G1046" i="1"/>
  <c r="C1046" i="1"/>
  <c r="H1046" i="1" s="1"/>
  <c r="K1045" i="1"/>
  <c r="G1045" i="1"/>
  <c r="C1045" i="1"/>
  <c r="K1044" i="1"/>
  <c r="J1044" i="1"/>
  <c r="I1044" i="1"/>
  <c r="G1044" i="1"/>
  <c r="C1044" i="1"/>
  <c r="H1044" i="1" s="1"/>
  <c r="K1043" i="1"/>
  <c r="G1043" i="1"/>
  <c r="C104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K1022" i="1"/>
  <c r="G1022" i="1"/>
  <c r="C1022" i="1"/>
  <c r="K1021" i="1"/>
  <c r="G1021" i="1"/>
  <c r="C1021" i="1"/>
  <c r="K1020" i="1"/>
  <c r="G1020" i="1"/>
  <c r="C1020" i="1"/>
  <c r="K1019" i="1"/>
  <c r="G1019" i="1"/>
  <c r="C1019" i="1"/>
  <c r="K1018" i="1"/>
  <c r="G1018" i="1"/>
  <c r="C1018" i="1"/>
  <c r="K1017" i="1"/>
  <c r="G1017" i="1"/>
  <c r="C1017" i="1"/>
  <c r="K1016" i="1"/>
  <c r="G1016" i="1"/>
  <c r="C1016" i="1"/>
  <c r="K1015" i="1"/>
  <c r="G1015" i="1"/>
  <c r="C1015" i="1"/>
  <c r="K1014" i="1"/>
  <c r="G1014" i="1"/>
  <c r="C1014" i="1"/>
  <c r="K1013" i="1"/>
  <c r="G1013" i="1"/>
  <c r="C1013" i="1"/>
  <c r="K1012" i="1"/>
  <c r="G1012" i="1"/>
  <c r="C1012" i="1"/>
  <c r="K1011" i="1"/>
  <c r="G1011" i="1"/>
  <c r="C1011" i="1"/>
  <c r="K1010" i="1"/>
  <c r="G1010" i="1"/>
  <c r="C1010" i="1"/>
  <c r="K1009" i="1"/>
  <c r="G1009" i="1"/>
  <c r="C1009" i="1"/>
  <c r="K1008" i="1"/>
  <c r="G1008" i="1"/>
  <c r="C1008" i="1"/>
  <c r="K1007" i="1"/>
  <c r="G1007" i="1"/>
  <c r="C1007" i="1"/>
  <c r="K1006" i="1"/>
  <c r="G1006" i="1"/>
  <c r="C1006" i="1"/>
  <c r="H1007" i="1" s="1"/>
  <c r="I1007" i="1" s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S991" i="1"/>
  <c r="R991" i="1"/>
  <c r="Q991" i="1"/>
  <c r="P991" i="1"/>
  <c r="O991" i="1"/>
  <c r="N991" i="1"/>
  <c r="M991" i="1"/>
  <c r="L991" i="1"/>
  <c r="K991" i="1"/>
  <c r="J991" i="1"/>
  <c r="G991" i="1"/>
  <c r="F991" i="1"/>
  <c r="E991" i="1"/>
  <c r="D991" i="1"/>
  <c r="C991" i="1"/>
  <c r="K985" i="1"/>
  <c r="G985" i="1"/>
  <c r="C985" i="1"/>
  <c r="H985" i="1" s="1"/>
  <c r="K984" i="1"/>
  <c r="G984" i="1"/>
  <c r="C984" i="1"/>
  <c r="K983" i="1"/>
  <c r="G983" i="1"/>
  <c r="C983" i="1"/>
  <c r="H983" i="1" s="1"/>
  <c r="K982" i="1"/>
  <c r="G982" i="1"/>
  <c r="C982" i="1"/>
  <c r="K981" i="1"/>
  <c r="G981" i="1"/>
  <c r="C981" i="1"/>
  <c r="H981" i="1" s="1"/>
  <c r="K980" i="1"/>
  <c r="G980" i="1"/>
  <c r="C980" i="1"/>
  <c r="K979" i="1"/>
  <c r="G979" i="1"/>
  <c r="C979" i="1"/>
  <c r="H979" i="1" s="1"/>
  <c r="K978" i="1"/>
  <c r="G978" i="1"/>
  <c r="C978" i="1"/>
  <c r="K977" i="1"/>
  <c r="G977" i="1"/>
  <c r="C977" i="1"/>
  <c r="H977" i="1" s="1"/>
  <c r="K976" i="1"/>
  <c r="G976" i="1"/>
  <c r="C976" i="1"/>
  <c r="K975" i="1"/>
  <c r="G975" i="1"/>
  <c r="C975" i="1"/>
  <c r="H975" i="1" s="1"/>
  <c r="K974" i="1"/>
  <c r="G974" i="1"/>
  <c r="C974" i="1"/>
  <c r="K973" i="1"/>
  <c r="G973" i="1"/>
  <c r="C973" i="1"/>
  <c r="H973" i="1" s="1"/>
  <c r="K972" i="1"/>
  <c r="G972" i="1"/>
  <c r="C972" i="1"/>
  <c r="K971" i="1"/>
  <c r="G971" i="1"/>
  <c r="C971" i="1"/>
  <c r="H971" i="1" s="1"/>
  <c r="K970" i="1"/>
  <c r="G970" i="1"/>
  <c r="C970" i="1"/>
  <c r="J970" i="1" s="1"/>
  <c r="J971" i="1" s="1"/>
  <c r="K969" i="1"/>
  <c r="G969" i="1"/>
  <c r="C96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S954" i="1"/>
  <c r="R954" i="1"/>
  <c r="Q954" i="1"/>
  <c r="P954" i="1"/>
  <c r="O954" i="1"/>
  <c r="N954" i="1"/>
  <c r="M954" i="1"/>
  <c r="L954" i="1"/>
  <c r="K954" i="1"/>
  <c r="J954" i="1"/>
  <c r="G954" i="1"/>
  <c r="F954" i="1"/>
  <c r="E954" i="1"/>
  <c r="D954" i="1"/>
  <c r="C954" i="1"/>
  <c r="K948" i="1"/>
  <c r="G948" i="1"/>
  <c r="C948" i="1"/>
  <c r="K947" i="1"/>
  <c r="H947" i="1"/>
  <c r="G947" i="1"/>
  <c r="C947" i="1"/>
  <c r="K946" i="1"/>
  <c r="G946" i="1"/>
  <c r="C946" i="1"/>
  <c r="K945" i="1"/>
  <c r="H945" i="1"/>
  <c r="G945" i="1"/>
  <c r="C945" i="1"/>
  <c r="K944" i="1"/>
  <c r="G944" i="1"/>
  <c r="C944" i="1"/>
  <c r="K943" i="1"/>
  <c r="H943" i="1"/>
  <c r="G943" i="1"/>
  <c r="C943" i="1"/>
  <c r="K942" i="1"/>
  <c r="G942" i="1"/>
  <c r="C942" i="1"/>
  <c r="K941" i="1"/>
  <c r="H941" i="1"/>
  <c r="G941" i="1"/>
  <c r="C941" i="1"/>
  <c r="K940" i="1"/>
  <c r="G940" i="1"/>
  <c r="C940" i="1"/>
  <c r="K939" i="1"/>
  <c r="H939" i="1"/>
  <c r="G939" i="1"/>
  <c r="C939" i="1"/>
  <c r="K938" i="1"/>
  <c r="G938" i="1"/>
  <c r="C938" i="1"/>
  <c r="K937" i="1"/>
  <c r="H937" i="1"/>
  <c r="G937" i="1"/>
  <c r="C937" i="1"/>
  <c r="K936" i="1"/>
  <c r="G936" i="1"/>
  <c r="C936" i="1"/>
  <c r="K935" i="1"/>
  <c r="H935" i="1"/>
  <c r="G935" i="1"/>
  <c r="C935" i="1"/>
  <c r="K934" i="1"/>
  <c r="G934" i="1"/>
  <c r="C934" i="1"/>
  <c r="K933" i="1"/>
  <c r="H933" i="1"/>
  <c r="I933" i="1" s="1"/>
  <c r="G933" i="1"/>
  <c r="C933" i="1"/>
  <c r="K932" i="1"/>
  <c r="G932" i="1"/>
  <c r="C932" i="1"/>
  <c r="J932" i="1" s="1"/>
  <c r="J933" i="1" s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K911" i="1"/>
  <c r="G911" i="1"/>
  <c r="C911" i="1"/>
  <c r="K910" i="1"/>
  <c r="G910" i="1"/>
  <c r="C910" i="1"/>
  <c r="K909" i="1"/>
  <c r="G909" i="1"/>
  <c r="C909" i="1"/>
  <c r="K908" i="1"/>
  <c r="G908" i="1"/>
  <c r="C908" i="1"/>
  <c r="K907" i="1"/>
  <c r="G907" i="1"/>
  <c r="C907" i="1"/>
  <c r="K906" i="1"/>
  <c r="G906" i="1"/>
  <c r="C906" i="1"/>
  <c r="K905" i="1"/>
  <c r="G905" i="1"/>
  <c r="C905" i="1"/>
  <c r="K904" i="1"/>
  <c r="G904" i="1"/>
  <c r="C904" i="1"/>
  <c r="K903" i="1"/>
  <c r="G903" i="1"/>
  <c r="C903" i="1"/>
  <c r="K902" i="1"/>
  <c r="G902" i="1"/>
  <c r="C902" i="1"/>
  <c r="K901" i="1"/>
  <c r="G901" i="1"/>
  <c r="C901" i="1"/>
  <c r="K900" i="1"/>
  <c r="G900" i="1"/>
  <c r="C900" i="1"/>
  <c r="K899" i="1"/>
  <c r="G899" i="1"/>
  <c r="C899" i="1"/>
  <c r="K898" i="1"/>
  <c r="G898" i="1"/>
  <c r="C898" i="1"/>
  <c r="K897" i="1"/>
  <c r="G897" i="1"/>
  <c r="C897" i="1"/>
  <c r="K896" i="1"/>
  <c r="G896" i="1"/>
  <c r="C896" i="1"/>
  <c r="J896" i="1" s="1"/>
  <c r="K895" i="1"/>
  <c r="G895" i="1"/>
  <c r="C89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K874" i="1"/>
  <c r="H874" i="1"/>
  <c r="G874" i="1"/>
  <c r="C874" i="1"/>
  <c r="K873" i="1"/>
  <c r="H873" i="1"/>
  <c r="G873" i="1"/>
  <c r="C873" i="1"/>
  <c r="K872" i="1"/>
  <c r="H872" i="1"/>
  <c r="G872" i="1"/>
  <c r="C872" i="1"/>
  <c r="K871" i="1"/>
  <c r="H871" i="1"/>
  <c r="G871" i="1"/>
  <c r="C871" i="1"/>
  <c r="K870" i="1"/>
  <c r="H870" i="1"/>
  <c r="G870" i="1"/>
  <c r="C870" i="1"/>
  <c r="K869" i="1"/>
  <c r="H869" i="1"/>
  <c r="G869" i="1"/>
  <c r="C869" i="1"/>
  <c r="K868" i="1"/>
  <c r="H868" i="1"/>
  <c r="G868" i="1"/>
  <c r="C868" i="1"/>
  <c r="K867" i="1"/>
  <c r="H867" i="1"/>
  <c r="G867" i="1"/>
  <c r="C867" i="1"/>
  <c r="K866" i="1"/>
  <c r="H866" i="1"/>
  <c r="G866" i="1"/>
  <c r="C866" i="1"/>
  <c r="K865" i="1"/>
  <c r="H865" i="1"/>
  <c r="G865" i="1"/>
  <c r="C865" i="1"/>
  <c r="K864" i="1"/>
  <c r="H864" i="1"/>
  <c r="G864" i="1"/>
  <c r="C864" i="1"/>
  <c r="K863" i="1"/>
  <c r="H863" i="1"/>
  <c r="G863" i="1"/>
  <c r="C863" i="1"/>
  <c r="K862" i="1"/>
  <c r="H862" i="1"/>
  <c r="G862" i="1"/>
  <c r="C862" i="1"/>
  <c r="K861" i="1"/>
  <c r="H861" i="1"/>
  <c r="G861" i="1"/>
  <c r="C861" i="1"/>
  <c r="K860" i="1"/>
  <c r="H860" i="1"/>
  <c r="G860" i="1"/>
  <c r="C860" i="1"/>
  <c r="K859" i="1"/>
  <c r="G859" i="1"/>
  <c r="C859" i="1"/>
  <c r="K858" i="1"/>
  <c r="G858" i="1"/>
  <c r="C85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S843" i="1"/>
  <c r="R843" i="1"/>
  <c r="Q843" i="1"/>
  <c r="P843" i="1"/>
  <c r="O843" i="1"/>
  <c r="N843" i="1"/>
  <c r="M843" i="1"/>
  <c r="L843" i="1"/>
  <c r="K843" i="1"/>
  <c r="J843" i="1"/>
  <c r="G843" i="1"/>
  <c r="F843" i="1"/>
  <c r="E843" i="1"/>
  <c r="D843" i="1"/>
  <c r="C843" i="1"/>
  <c r="K837" i="1"/>
  <c r="H837" i="1"/>
  <c r="G837" i="1"/>
  <c r="C837" i="1"/>
  <c r="K836" i="1"/>
  <c r="G836" i="1"/>
  <c r="C836" i="1"/>
  <c r="K835" i="1"/>
  <c r="G835" i="1"/>
  <c r="C835" i="1"/>
  <c r="K834" i="1"/>
  <c r="H834" i="1"/>
  <c r="G834" i="1"/>
  <c r="C834" i="1"/>
  <c r="K833" i="1"/>
  <c r="G833" i="1"/>
  <c r="C833" i="1"/>
  <c r="K832" i="1"/>
  <c r="H832" i="1"/>
  <c r="G832" i="1"/>
  <c r="C832" i="1"/>
  <c r="K831" i="1"/>
  <c r="G831" i="1"/>
  <c r="C831" i="1"/>
  <c r="H831" i="1" s="1"/>
  <c r="K830" i="1"/>
  <c r="H830" i="1"/>
  <c r="G830" i="1"/>
  <c r="C830" i="1"/>
  <c r="K829" i="1"/>
  <c r="G829" i="1"/>
  <c r="C829" i="1"/>
  <c r="H829" i="1" s="1"/>
  <c r="K828" i="1"/>
  <c r="H828" i="1"/>
  <c r="G828" i="1"/>
  <c r="C828" i="1"/>
  <c r="K827" i="1"/>
  <c r="G827" i="1"/>
  <c r="C827" i="1"/>
  <c r="H827" i="1" s="1"/>
  <c r="K826" i="1"/>
  <c r="H826" i="1"/>
  <c r="G826" i="1"/>
  <c r="C826" i="1"/>
  <c r="K825" i="1"/>
  <c r="G825" i="1"/>
  <c r="C825" i="1"/>
  <c r="H825" i="1" s="1"/>
  <c r="K824" i="1"/>
  <c r="H824" i="1"/>
  <c r="G824" i="1"/>
  <c r="C824" i="1"/>
  <c r="K823" i="1"/>
  <c r="I823" i="1"/>
  <c r="G823" i="1"/>
  <c r="C823" i="1"/>
  <c r="H823" i="1" s="1"/>
  <c r="K822" i="1"/>
  <c r="J822" i="1"/>
  <c r="G822" i="1"/>
  <c r="C822" i="1"/>
  <c r="J823" i="1" s="1"/>
  <c r="J824" i="1" s="1"/>
  <c r="K821" i="1"/>
  <c r="G821" i="1"/>
  <c r="C821" i="1"/>
  <c r="H822" i="1" s="1"/>
  <c r="I822" i="1" s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S806" i="1"/>
  <c r="R806" i="1"/>
  <c r="Q806" i="1"/>
  <c r="P806" i="1"/>
  <c r="O806" i="1"/>
  <c r="N806" i="1"/>
  <c r="M806" i="1"/>
  <c r="L806" i="1"/>
  <c r="K806" i="1"/>
  <c r="J806" i="1"/>
  <c r="G806" i="1"/>
  <c r="F806" i="1"/>
  <c r="E806" i="1"/>
  <c r="D806" i="1"/>
  <c r="C806" i="1"/>
  <c r="K800" i="1"/>
  <c r="G800" i="1"/>
  <c r="C800" i="1"/>
  <c r="K799" i="1"/>
  <c r="G799" i="1"/>
  <c r="C799" i="1"/>
  <c r="K798" i="1"/>
  <c r="G798" i="1"/>
  <c r="C798" i="1"/>
  <c r="K797" i="1"/>
  <c r="G797" i="1"/>
  <c r="C797" i="1"/>
  <c r="K796" i="1"/>
  <c r="G796" i="1"/>
  <c r="C796" i="1"/>
  <c r="K795" i="1"/>
  <c r="G795" i="1"/>
  <c r="C795" i="1"/>
  <c r="K794" i="1"/>
  <c r="G794" i="1"/>
  <c r="C794" i="1"/>
  <c r="K793" i="1"/>
  <c r="G793" i="1"/>
  <c r="C793" i="1"/>
  <c r="K792" i="1"/>
  <c r="G792" i="1"/>
  <c r="C792" i="1"/>
  <c r="K791" i="1"/>
  <c r="G791" i="1"/>
  <c r="C791" i="1"/>
  <c r="K790" i="1"/>
  <c r="G790" i="1"/>
  <c r="C790" i="1"/>
  <c r="K789" i="1"/>
  <c r="G789" i="1"/>
  <c r="C789" i="1"/>
  <c r="K788" i="1"/>
  <c r="G788" i="1"/>
  <c r="C788" i="1"/>
  <c r="K787" i="1"/>
  <c r="G787" i="1"/>
  <c r="C787" i="1"/>
  <c r="K786" i="1"/>
  <c r="G786" i="1"/>
  <c r="C786" i="1"/>
  <c r="K785" i="1"/>
  <c r="G785" i="1"/>
  <c r="C785" i="1"/>
  <c r="K784" i="1"/>
  <c r="G784" i="1"/>
  <c r="C784" i="1"/>
  <c r="J784" i="1" s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K763" i="1"/>
  <c r="G763" i="1"/>
  <c r="C763" i="1"/>
  <c r="H763" i="1" s="1"/>
  <c r="K762" i="1"/>
  <c r="G762" i="1"/>
  <c r="C762" i="1"/>
  <c r="H762" i="1" s="1"/>
  <c r="K761" i="1"/>
  <c r="G761" i="1"/>
  <c r="C761" i="1"/>
  <c r="H761" i="1" s="1"/>
  <c r="K760" i="1"/>
  <c r="G760" i="1"/>
  <c r="C760" i="1"/>
  <c r="H760" i="1" s="1"/>
  <c r="K759" i="1"/>
  <c r="G759" i="1"/>
  <c r="C759" i="1"/>
  <c r="H759" i="1" s="1"/>
  <c r="K758" i="1"/>
  <c r="G758" i="1"/>
  <c r="C758" i="1"/>
  <c r="H758" i="1" s="1"/>
  <c r="K757" i="1"/>
  <c r="G757" i="1"/>
  <c r="C757" i="1"/>
  <c r="H757" i="1" s="1"/>
  <c r="K756" i="1"/>
  <c r="G756" i="1"/>
  <c r="C756" i="1"/>
  <c r="H756" i="1" s="1"/>
  <c r="K755" i="1"/>
  <c r="G755" i="1"/>
  <c r="C755" i="1"/>
  <c r="H755" i="1" s="1"/>
  <c r="K754" i="1"/>
  <c r="G754" i="1"/>
  <c r="C754" i="1"/>
  <c r="H754" i="1" s="1"/>
  <c r="K753" i="1"/>
  <c r="G753" i="1"/>
  <c r="C753" i="1"/>
  <c r="H753" i="1" s="1"/>
  <c r="K752" i="1"/>
  <c r="G752" i="1"/>
  <c r="C752" i="1"/>
  <c r="H752" i="1" s="1"/>
  <c r="K751" i="1"/>
  <c r="G751" i="1"/>
  <c r="C751" i="1"/>
  <c r="H751" i="1" s="1"/>
  <c r="K750" i="1"/>
  <c r="G750" i="1"/>
  <c r="C750" i="1"/>
  <c r="H750" i="1" s="1"/>
  <c r="K749" i="1"/>
  <c r="G749" i="1"/>
  <c r="C749" i="1"/>
  <c r="H749" i="1" s="1"/>
  <c r="K748" i="1"/>
  <c r="J748" i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G748" i="1"/>
  <c r="C748" i="1"/>
  <c r="H748" i="1" s="1"/>
  <c r="I748" i="1" s="1"/>
  <c r="K747" i="1"/>
  <c r="G747" i="1"/>
  <c r="C74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K726" i="1"/>
  <c r="G726" i="1"/>
  <c r="C726" i="1"/>
  <c r="K725" i="1"/>
  <c r="H725" i="1"/>
  <c r="G725" i="1"/>
  <c r="C725" i="1"/>
  <c r="K724" i="1"/>
  <c r="G724" i="1"/>
  <c r="C724" i="1"/>
  <c r="K723" i="1"/>
  <c r="H723" i="1"/>
  <c r="G723" i="1"/>
  <c r="C723" i="1"/>
  <c r="K722" i="1"/>
  <c r="G722" i="1"/>
  <c r="C722" i="1"/>
  <c r="K721" i="1"/>
  <c r="H721" i="1"/>
  <c r="G721" i="1"/>
  <c r="C721" i="1"/>
  <c r="K720" i="1"/>
  <c r="G720" i="1"/>
  <c r="C720" i="1"/>
  <c r="K719" i="1"/>
  <c r="H719" i="1"/>
  <c r="G719" i="1"/>
  <c r="C719" i="1"/>
  <c r="K718" i="1"/>
  <c r="G718" i="1"/>
  <c r="C718" i="1"/>
  <c r="H718" i="1" s="1"/>
  <c r="K717" i="1"/>
  <c r="H717" i="1"/>
  <c r="G717" i="1"/>
  <c r="C717" i="1"/>
  <c r="K716" i="1"/>
  <c r="G716" i="1"/>
  <c r="C716" i="1"/>
  <c r="H716" i="1" s="1"/>
  <c r="K715" i="1"/>
  <c r="H715" i="1"/>
  <c r="G715" i="1"/>
  <c r="C715" i="1"/>
  <c r="K714" i="1"/>
  <c r="G714" i="1"/>
  <c r="C714" i="1"/>
  <c r="H714" i="1" s="1"/>
  <c r="K713" i="1"/>
  <c r="H713" i="1"/>
  <c r="G713" i="1"/>
  <c r="C713" i="1"/>
  <c r="K712" i="1"/>
  <c r="G712" i="1"/>
  <c r="C712" i="1"/>
  <c r="H712" i="1" s="1"/>
  <c r="K711" i="1"/>
  <c r="H711" i="1"/>
  <c r="I711" i="1" s="1"/>
  <c r="G711" i="1"/>
  <c r="C711" i="1"/>
  <c r="J711" i="1" s="1"/>
  <c r="K710" i="1"/>
  <c r="J710" i="1"/>
  <c r="G710" i="1"/>
  <c r="C71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S695" i="1"/>
  <c r="R695" i="1"/>
  <c r="Q695" i="1"/>
  <c r="P695" i="1"/>
  <c r="O695" i="1"/>
  <c r="N695" i="1"/>
  <c r="M695" i="1"/>
  <c r="L695" i="1"/>
  <c r="K695" i="1"/>
  <c r="J695" i="1"/>
  <c r="G695" i="1"/>
  <c r="F695" i="1"/>
  <c r="E695" i="1"/>
  <c r="D695" i="1"/>
  <c r="C695" i="1"/>
  <c r="K689" i="1"/>
  <c r="G689" i="1"/>
  <c r="C689" i="1"/>
  <c r="K688" i="1"/>
  <c r="G688" i="1"/>
  <c r="C688" i="1"/>
  <c r="K687" i="1"/>
  <c r="G687" i="1"/>
  <c r="C687" i="1"/>
  <c r="K686" i="1"/>
  <c r="G686" i="1"/>
  <c r="C686" i="1"/>
  <c r="K685" i="1"/>
  <c r="G685" i="1"/>
  <c r="C685" i="1"/>
  <c r="K684" i="1"/>
  <c r="G684" i="1"/>
  <c r="C684" i="1"/>
  <c r="K683" i="1"/>
  <c r="G683" i="1"/>
  <c r="C683" i="1"/>
  <c r="K682" i="1"/>
  <c r="G682" i="1"/>
  <c r="C682" i="1"/>
  <c r="K681" i="1"/>
  <c r="G681" i="1"/>
  <c r="C681" i="1"/>
  <c r="K680" i="1"/>
  <c r="G680" i="1"/>
  <c r="C680" i="1"/>
  <c r="K679" i="1"/>
  <c r="G679" i="1"/>
  <c r="C679" i="1"/>
  <c r="K678" i="1"/>
  <c r="G678" i="1"/>
  <c r="C678" i="1"/>
  <c r="K677" i="1"/>
  <c r="G677" i="1"/>
  <c r="C677" i="1"/>
  <c r="K676" i="1"/>
  <c r="G676" i="1"/>
  <c r="C676" i="1"/>
  <c r="K675" i="1"/>
  <c r="G675" i="1"/>
  <c r="C675" i="1"/>
  <c r="K674" i="1"/>
  <c r="J674" i="1"/>
  <c r="H674" i="1"/>
  <c r="I674" i="1" s="1"/>
  <c r="G674" i="1"/>
  <c r="C674" i="1"/>
  <c r="K673" i="1"/>
  <c r="G673" i="1"/>
  <c r="C67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S658" i="1"/>
  <c r="R658" i="1"/>
  <c r="Q658" i="1"/>
  <c r="P658" i="1"/>
  <c r="O658" i="1"/>
  <c r="N658" i="1"/>
  <c r="M658" i="1"/>
  <c r="L658" i="1"/>
  <c r="K658" i="1"/>
  <c r="J658" i="1"/>
  <c r="G658" i="1"/>
  <c r="F658" i="1"/>
  <c r="E658" i="1"/>
  <c r="D658" i="1"/>
  <c r="C658" i="1"/>
  <c r="K652" i="1"/>
  <c r="H652" i="1"/>
  <c r="G652" i="1"/>
  <c r="C652" i="1"/>
  <c r="K651" i="1"/>
  <c r="H651" i="1"/>
  <c r="G651" i="1"/>
  <c r="C651" i="1"/>
  <c r="K650" i="1"/>
  <c r="H650" i="1"/>
  <c r="G650" i="1"/>
  <c r="C650" i="1"/>
  <c r="K649" i="1"/>
  <c r="H649" i="1"/>
  <c r="G649" i="1"/>
  <c r="C649" i="1"/>
  <c r="K648" i="1"/>
  <c r="H648" i="1"/>
  <c r="G648" i="1"/>
  <c r="C648" i="1"/>
  <c r="K647" i="1"/>
  <c r="H647" i="1"/>
  <c r="G647" i="1"/>
  <c r="C647" i="1"/>
  <c r="K646" i="1"/>
  <c r="H646" i="1"/>
  <c r="G646" i="1"/>
  <c r="C646" i="1"/>
  <c r="K645" i="1"/>
  <c r="H645" i="1"/>
  <c r="G645" i="1"/>
  <c r="C645" i="1"/>
  <c r="K644" i="1"/>
  <c r="H644" i="1"/>
  <c r="G644" i="1"/>
  <c r="C644" i="1"/>
  <c r="K643" i="1"/>
  <c r="H643" i="1"/>
  <c r="G643" i="1"/>
  <c r="C643" i="1"/>
  <c r="K642" i="1"/>
  <c r="H642" i="1"/>
  <c r="G642" i="1"/>
  <c r="C642" i="1"/>
  <c r="K641" i="1"/>
  <c r="H641" i="1"/>
  <c r="G641" i="1"/>
  <c r="C641" i="1"/>
  <c r="K640" i="1"/>
  <c r="H640" i="1"/>
  <c r="G640" i="1"/>
  <c r="C640" i="1"/>
  <c r="K639" i="1"/>
  <c r="H639" i="1"/>
  <c r="G639" i="1"/>
  <c r="C639" i="1"/>
  <c r="K638" i="1"/>
  <c r="H638" i="1"/>
  <c r="G638" i="1"/>
  <c r="C638" i="1"/>
  <c r="K637" i="1"/>
  <c r="G637" i="1"/>
  <c r="C637" i="1"/>
  <c r="K636" i="1"/>
  <c r="G636" i="1"/>
  <c r="C63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K615" i="1"/>
  <c r="G615" i="1"/>
  <c r="C615" i="1"/>
  <c r="K614" i="1"/>
  <c r="G614" i="1"/>
  <c r="C614" i="1"/>
  <c r="K613" i="1"/>
  <c r="H613" i="1"/>
  <c r="G613" i="1"/>
  <c r="C613" i="1"/>
  <c r="K612" i="1"/>
  <c r="G612" i="1"/>
  <c r="C612" i="1"/>
  <c r="K611" i="1"/>
  <c r="G611" i="1"/>
  <c r="C611" i="1"/>
  <c r="K610" i="1"/>
  <c r="G610" i="1"/>
  <c r="C610" i="1"/>
  <c r="K609" i="1"/>
  <c r="G609" i="1"/>
  <c r="C609" i="1"/>
  <c r="K608" i="1"/>
  <c r="G608" i="1"/>
  <c r="C608" i="1"/>
  <c r="K607" i="1"/>
  <c r="G607" i="1"/>
  <c r="C607" i="1"/>
  <c r="K606" i="1"/>
  <c r="G606" i="1"/>
  <c r="C606" i="1"/>
  <c r="K605" i="1"/>
  <c r="G605" i="1"/>
  <c r="C605" i="1"/>
  <c r="H605" i="1" s="1"/>
  <c r="K604" i="1"/>
  <c r="H604" i="1"/>
  <c r="G604" i="1"/>
  <c r="C604" i="1"/>
  <c r="K603" i="1"/>
  <c r="G603" i="1"/>
  <c r="C603" i="1"/>
  <c r="K602" i="1"/>
  <c r="G602" i="1"/>
  <c r="C602" i="1"/>
  <c r="K601" i="1"/>
  <c r="G601" i="1"/>
  <c r="C601" i="1"/>
  <c r="K600" i="1"/>
  <c r="G600" i="1"/>
  <c r="C600" i="1"/>
  <c r="K599" i="1"/>
  <c r="G599" i="1"/>
  <c r="C59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K578" i="1"/>
  <c r="G578" i="1"/>
  <c r="C578" i="1"/>
  <c r="H578" i="1" s="1"/>
  <c r="K577" i="1"/>
  <c r="G577" i="1"/>
  <c r="C577" i="1"/>
  <c r="K576" i="1"/>
  <c r="G576" i="1"/>
  <c r="C576" i="1"/>
  <c r="H577" i="1" s="1"/>
  <c r="K575" i="1"/>
  <c r="G575" i="1"/>
  <c r="C575" i="1"/>
  <c r="K574" i="1"/>
  <c r="G574" i="1"/>
  <c r="C574" i="1"/>
  <c r="H575" i="1" s="1"/>
  <c r="K573" i="1"/>
  <c r="G573" i="1"/>
  <c r="C573" i="1"/>
  <c r="K572" i="1"/>
  <c r="G572" i="1"/>
  <c r="C572" i="1"/>
  <c r="H573" i="1" s="1"/>
  <c r="K571" i="1"/>
  <c r="G571" i="1"/>
  <c r="C571" i="1"/>
  <c r="K570" i="1"/>
  <c r="G570" i="1"/>
  <c r="C570" i="1"/>
  <c r="H571" i="1" s="1"/>
  <c r="K569" i="1"/>
  <c r="G569" i="1"/>
  <c r="C569" i="1"/>
  <c r="K568" i="1"/>
  <c r="G568" i="1"/>
  <c r="C568" i="1"/>
  <c r="H569" i="1" s="1"/>
  <c r="K567" i="1"/>
  <c r="G567" i="1"/>
  <c r="C567" i="1"/>
  <c r="K566" i="1"/>
  <c r="G566" i="1"/>
  <c r="C566" i="1"/>
  <c r="H567" i="1" s="1"/>
  <c r="K565" i="1"/>
  <c r="J565" i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G565" i="1"/>
  <c r="C565" i="1"/>
  <c r="H565" i="1" s="1"/>
  <c r="K564" i="1"/>
  <c r="G564" i="1"/>
  <c r="C564" i="1"/>
  <c r="H564" i="1" s="1"/>
  <c r="K563" i="1"/>
  <c r="J563" i="1"/>
  <c r="J564" i="1" s="1"/>
  <c r="G563" i="1"/>
  <c r="C563" i="1"/>
  <c r="H563" i="1" s="1"/>
  <c r="I563" i="1" s="1"/>
  <c r="K562" i="1"/>
  <c r="J562" i="1"/>
  <c r="G562" i="1"/>
  <c r="C56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S547" i="1"/>
  <c r="R547" i="1"/>
  <c r="Q547" i="1"/>
  <c r="P547" i="1"/>
  <c r="O547" i="1"/>
  <c r="N547" i="1"/>
  <c r="M547" i="1"/>
  <c r="L547" i="1"/>
  <c r="K547" i="1"/>
  <c r="J547" i="1"/>
  <c r="G547" i="1"/>
  <c r="F547" i="1"/>
  <c r="E547" i="1"/>
  <c r="D547" i="1"/>
  <c r="C547" i="1"/>
  <c r="K541" i="1"/>
  <c r="H541" i="1"/>
  <c r="G541" i="1"/>
  <c r="C541" i="1"/>
  <c r="K540" i="1"/>
  <c r="H540" i="1"/>
  <c r="G540" i="1"/>
  <c r="C540" i="1"/>
  <c r="K539" i="1"/>
  <c r="H539" i="1"/>
  <c r="G539" i="1"/>
  <c r="C539" i="1"/>
  <c r="K538" i="1"/>
  <c r="H538" i="1"/>
  <c r="G538" i="1"/>
  <c r="C538" i="1"/>
  <c r="K537" i="1"/>
  <c r="H537" i="1"/>
  <c r="G537" i="1"/>
  <c r="C537" i="1"/>
  <c r="K536" i="1"/>
  <c r="H536" i="1"/>
  <c r="G536" i="1"/>
  <c r="C536" i="1"/>
  <c r="K535" i="1"/>
  <c r="H535" i="1"/>
  <c r="G535" i="1"/>
  <c r="C535" i="1"/>
  <c r="K534" i="1"/>
  <c r="H534" i="1"/>
  <c r="G534" i="1"/>
  <c r="C534" i="1"/>
  <c r="K533" i="1"/>
  <c r="H533" i="1"/>
  <c r="G533" i="1"/>
  <c r="C533" i="1"/>
  <c r="K532" i="1"/>
  <c r="H532" i="1"/>
  <c r="G532" i="1"/>
  <c r="C532" i="1"/>
  <c r="J532" i="1" s="1"/>
  <c r="J533" i="1" s="1"/>
  <c r="K531" i="1"/>
  <c r="H531" i="1"/>
  <c r="G531" i="1"/>
  <c r="C531" i="1"/>
  <c r="K530" i="1"/>
  <c r="H530" i="1"/>
  <c r="G530" i="1"/>
  <c r="C530" i="1"/>
  <c r="J530" i="1" s="1"/>
  <c r="J531" i="1" s="1"/>
  <c r="K529" i="1"/>
  <c r="H529" i="1"/>
  <c r="G529" i="1"/>
  <c r="C529" i="1"/>
  <c r="K528" i="1"/>
  <c r="H528" i="1"/>
  <c r="G528" i="1"/>
  <c r="C528" i="1"/>
  <c r="J528" i="1" s="1"/>
  <c r="J529" i="1" s="1"/>
  <c r="K527" i="1"/>
  <c r="H527" i="1"/>
  <c r="G527" i="1"/>
  <c r="C527" i="1"/>
  <c r="K526" i="1"/>
  <c r="I526" i="1"/>
  <c r="H526" i="1"/>
  <c r="G526" i="1"/>
  <c r="C526" i="1"/>
  <c r="J526" i="1" s="1"/>
  <c r="J527" i="1" s="1"/>
  <c r="K525" i="1"/>
  <c r="G525" i="1"/>
  <c r="C52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S510" i="1"/>
  <c r="R510" i="1"/>
  <c r="Q510" i="1"/>
  <c r="P510" i="1"/>
  <c r="O510" i="1"/>
  <c r="N510" i="1"/>
  <c r="M510" i="1"/>
  <c r="L510" i="1"/>
  <c r="K510" i="1"/>
  <c r="J510" i="1"/>
  <c r="G510" i="1"/>
  <c r="F510" i="1"/>
  <c r="E510" i="1"/>
  <c r="D510" i="1"/>
  <c r="C510" i="1"/>
  <c r="K504" i="1"/>
  <c r="G504" i="1"/>
  <c r="C504" i="1"/>
  <c r="K503" i="1"/>
  <c r="G503" i="1"/>
  <c r="C503" i="1"/>
  <c r="K502" i="1"/>
  <c r="G502" i="1"/>
  <c r="C502" i="1"/>
  <c r="K501" i="1"/>
  <c r="G501" i="1"/>
  <c r="C501" i="1"/>
  <c r="K500" i="1"/>
  <c r="G500" i="1"/>
  <c r="C500" i="1"/>
  <c r="K499" i="1"/>
  <c r="G499" i="1"/>
  <c r="C499" i="1"/>
  <c r="K498" i="1"/>
  <c r="G498" i="1"/>
  <c r="C498" i="1"/>
  <c r="K497" i="1"/>
  <c r="G497" i="1"/>
  <c r="C497" i="1"/>
  <c r="K496" i="1"/>
  <c r="G496" i="1"/>
  <c r="C496" i="1"/>
  <c r="K495" i="1"/>
  <c r="G495" i="1"/>
  <c r="C495" i="1"/>
  <c r="K494" i="1"/>
  <c r="G494" i="1"/>
  <c r="C494" i="1"/>
  <c r="K493" i="1"/>
  <c r="G493" i="1"/>
  <c r="C493" i="1"/>
  <c r="K492" i="1"/>
  <c r="G492" i="1"/>
  <c r="C492" i="1"/>
  <c r="K491" i="1"/>
  <c r="G491" i="1"/>
  <c r="C491" i="1"/>
  <c r="K490" i="1"/>
  <c r="G490" i="1"/>
  <c r="C490" i="1"/>
  <c r="K489" i="1"/>
  <c r="G489" i="1"/>
  <c r="C489" i="1"/>
  <c r="J489" i="1" s="1"/>
  <c r="K488" i="1"/>
  <c r="G488" i="1"/>
  <c r="C488" i="1"/>
  <c r="J488" i="1" s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K467" i="1"/>
  <c r="G467" i="1"/>
  <c r="C467" i="1"/>
  <c r="K466" i="1"/>
  <c r="G466" i="1"/>
  <c r="C466" i="1"/>
  <c r="H466" i="1" s="1"/>
  <c r="K465" i="1"/>
  <c r="G465" i="1"/>
  <c r="C465" i="1"/>
  <c r="K464" i="1"/>
  <c r="G464" i="1"/>
  <c r="C464" i="1"/>
  <c r="H464" i="1" s="1"/>
  <c r="K463" i="1"/>
  <c r="G463" i="1"/>
  <c r="C463" i="1"/>
  <c r="K462" i="1"/>
  <c r="G462" i="1"/>
  <c r="C462" i="1"/>
  <c r="H462" i="1" s="1"/>
  <c r="K461" i="1"/>
  <c r="G461" i="1"/>
  <c r="C461" i="1"/>
  <c r="K460" i="1"/>
  <c r="G460" i="1"/>
  <c r="C460" i="1"/>
  <c r="H460" i="1" s="1"/>
  <c r="K459" i="1"/>
  <c r="G459" i="1"/>
  <c r="C459" i="1"/>
  <c r="K458" i="1"/>
  <c r="G458" i="1"/>
  <c r="C458" i="1"/>
  <c r="H458" i="1" s="1"/>
  <c r="K457" i="1"/>
  <c r="G457" i="1"/>
  <c r="C457" i="1"/>
  <c r="K456" i="1"/>
  <c r="G456" i="1"/>
  <c r="C456" i="1"/>
  <c r="H456" i="1" s="1"/>
  <c r="K455" i="1"/>
  <c r="G455" i="1"/>
  <c r="C455" i="1"/>
  <c r="H455" i="1" s="1"/>
  <c r="K454" i="1"/>
  <c r="G454" i="1"/>
  <c r="C454" i="1"/>
  <c r="H454" i="1" s="1"/>
  <c r="K453" i="1"/>
  <c r="G453" i="1"/>
  <c r="C453" i="1"/>
  <c r="H453" i="1" s="1"/>
  <c r="K452" i="1"/>
  <c r="G452" i="1"/>
  <c r="C452" i="1"/>
  <c r="H452" i="1" s="1"/>
  <c r="I452" i="1" s="1"/>
  <c r="K451" i="1"/>
  <c r="G451" i="1"/>
  <c r="C45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K420" i="1"/>
  <c r="G420" i="1"/>
  <c r="C420" i="1"/>
  <c r="K419" i="1"/>
  <c r="G419" i="1"/>
  <c r="C419" i="1"/>
  <c r="K418" i="1"/>
  <c r="G418" i="1"/>
  <c r="C418" i="1"/>
  <c r="K417" i="1"/>
  <c r="G417" i="1"/>
  <c r="C417" i="1"/>
  <c r="K416" i="1"/>
  <c r="G416" i="1"/>
  <c r="C416" i="1"/>
  <c r="K415" i="1"/>
  <c r="G415" i="1"/>
  <c r="C415" i="1"/>
  <c r="K414" i="1"/>
  <c r="G414" i="1"/>
  <c r="C414" i="1"/>
  <c r="J414" i="1" s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S399" i="1"/>
  <c r="R399" i="1"/>
  <c r="Q399" i="1"/>
  <c r="P399" i="1"/>
  <c r="O399" i="1"/>
  <c r="N399" i="1"/>
  <c r="M399" i="1"/>
  <c r="L399" i="1"/>
  <c r="K399" i="1"/>
  <c r="J399" i="1"/>
  <c r="G399" i="1"/>
  <c r="F399" i="1"/>
  <c r="E399" i="1"/>
  <c r="D399" i="1"/>
  <c r="C399" i="1"/>
  <c r="K383" i="1"/>
  <c r="G383" i="1"/>
  <c r="C383" i="1"/>
  <c r="K382" i="1"/>
  <c r="H382" i="1"/>
  <c r="G382" i="1"/>
  <c r="C382" i="1"/>
  <c r="H383" i="1" s="1"/>
  <c r="K381" i="1"/>
  <c r="G381" i="1"/>
  <c r="C381" i="1"/>
  <c r="K380" i="1"/>
  <c r="H380" i="1"/>
  <c r="G380" i="1"/>
  <c r="C380" i="1"/>
  <c r="H381" i="1" s="1"/>
  <c r="K379" i="1"/>
  <c r="G379" i="1"/>
  <c r="C379" i="1"/>
  <c r="K378" i="1"/>
  <c r="G378" i="1"/>
  <c r="C378" i="1"/>
  <c r="H379" i="1" s="1"/>
  <c r="K377" i="1"/>
  <c r="G377" i="1"/>
  <c r="C377" i="1"/>
  <c r="J378" i="1" s="1"/>
  <c r="J379" i="1" s="1"/>
  <c r="J380" i="1" s="1"/>
  <c r="J381" i="1" s="1"/>
  <c r="J382" i="1" s="1"/>
  <c r="J383" i="1" s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S362" i="1"/>
  <c r="R362" i="1"/>
  <c r="Q362" i="1"/>
  <c r="P362" i="1"/>
  <c r="O362" i="1"/>
  <c r="N362" i="1"/>
  <c r="M362" i="1"/>
  <c r="L362" i="1"/>
  <c r="K362" i="1"/>
  <c r="J362" i="1"/>
  <c r="G362" i="1"/>
  <c r="F362" i="1"/>
  <c r="E362" i="1"/>
  <c r="D362" i="1"/>
  <c r="C362" i="1"/>
  <c r="K347" i="1"/>
  <c r="H347" i="1"/>
  <c r="G347" i="1"/>
  <c r="C347" i="1"/>
  <c r="K346" i="1"/>
  <c r="G346" i="1"/>
  <c r="C346" i="1"/>
  <c r="K345" i="1"/>
  <c r="H345" i="1"/>
  <c r="G345" i="1"/>
  <c r="C345" i="1"/>
  <c r="H346" i="1" s="1"/>
  <c r="K344" i="1"/>
  <c r="G344" i="1"/>
  <c r="C344" i="1"/>
  <c r="K343" i="1"/>
  <c r="H343" i="1"/>
  <c r="G343" i="1"/>
  <c r="C343" i="1"/>
  <c r="H344" i="1" s="1"/>
  <c r="K342" i="1"/>
  <c r="G342" i="1"/>
  <c r="C342" i="1"/>
  <c r="K341" i="1"/>
  <c r="H341" i="1"/>
  <c r="I341" i="1" s="1"/>
  <c r="G341" i="1"/>
  <c r="C341" i="1"/>
  <c r="H342" i="1" s="1"/>
  <c r="K340" i="1"/>
  <c r="G340" i="1"/>
  <c r="C340" i="1"/>
  <c r="J340" i="1" s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K309" i="1"/>
  <c r="G309" i="1"/>
  <c r="C309" i="1"/>
  <c r="K308" i="1"/>
  <c r="G308" i="1"/>
  <c r="C308" i="1"/>
  <c r="K307" i="1"/>
  <c r="G307" i="1"/>
  <c r="C307" i="1"/>
  <c r="K306" i="1"/>
  <c r="G306" i="1"/>
  <c r="C306" i="1"/>
  <c r="K305" i="1"/>
  <c r="G305" i="1"/>
  <c r="C305" i="1"/>
  <c r="K304" i="1"/>
  <c r="J304" i="1"/>
  <c r="G304" i="1"/>
  <c r="C304" i="1"/>
  <c r="H304" i="1" s="1"/>
  <c r="I304" i="1" s="1"/>
  <c r="K303" i="1"/>
  <c r="G303" i="1"/>
  <c r="C30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K273" i="1"/>
  <c r="H273" i="1"/>
  <c r="G273" i="1"/>
  <c r="C273" i="1"/>
  <c r="K272" i="1"/>
  <c r="H272" i="1"/>
  <c r="G272" i="1"/>
  <c r="C272" i="1"/>
  <c r="K271" i="1"/>
  <c r="H271" i="1"/>
  <c r="G271" i="1"/>
  <c r="C271" i="1"/>
  <c r="K270" i="1"/>
  <c r="H270" i="1"/>
  <c r="G270" i="1"/>
  <c r="C270" i="1"/>
  <c r="K269" i="1"/>
  <c r="H269" i="1"/>
  <c r="G269" i="1"/>
  <c r="C269" i="1"/>
  <c r="K268" i="1"/>
  <c r="I268" i="1"/>
  <c r="H268" i="1"/>
  <c r="G268" i="1"/>
  <c r="C268" i="1"/>
  <c r="K267" i="1"/>
  <c r="H267" i="1"/>
  <c r="I267" i="1" s="1"/>
  <c r="G267" i="1"/>
  <c r="C267" i="1"/>
  <c r="K266" i="1"/>
  <c r="G266" i="1"/>
  <c r="C266" i="1"/>
  <c r="J266" i="1" s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S251" i="1"/>
  <c r="R251" i="1"/>
  <c r="Q251" i="1"/>
  <c r="P251" i="1"/>
  <c r="O251" i="1"/>
  <c r="N251" i="1"/>
  <c r="M251" i="1"/>
  <c r="L251" i="1"/>
  <c r="K251" i="1"/>
  <c r="J251" i="1"/>
  <c r="G251" i="1"/>
  <c r="F251" i="1"/>
  <c r="E251" i="1"/>
  <c r="D251" i="1"/>
  <c r="C251" i="1"/>
  <c r="K235" i="1"/>
  <c r="G235" i="1"/>
  <c r="C235" i="1"/>
  <c r="K234" i="1"/>
  <c r="G234" i="1"/>
  <c r="C234" i="1"/>
  <c r="K233" i="1"/>
  <c r="G233" i="1"/>
  <c r="C233" i="1"/>
  <c r="K232" i="1"/>
  <c r="G232" i="1"/>
  <c r="C232" i="1"/>
  <c r="K231" i="1"/>
  <c r="G231" i="1"/>
  <c r="C231" i="1"/>
  <c r="K230" i="1"/>
  <c r="G230" i="1"/>
  <c r="C230" i="1"/>
  <c r="K229" i="1"/>
  <c r="G229" i="1"/>
  <c r="C22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S214" i="1"/>
  <c r="R214" i="1"/>
  <c r="Q214" i="1"/>
  <c r="P214" i="1"/>
  <c r="O214" i="1"/>
  <c r="N214" i="1"/>
  <c r="M214" i="1"/>
  <c r="L214" i="1"/>
  <c r="K214" i="1"/>
  <c r="J214" i="1"/>
  <c r="G214" i="1"/>
  <c r="F214" i="1"/>
  <c r="E214" i="1"/>
  <c r="D214" i="1"/>
  <c r="C214" i="1"/>
  <c r="K198" i="1"/>
  <c r="G198" i="1"/>
  <c r="C198" i="1"/>
  <c r="H198" i="1" s="1"/>
  <c r="K197" i="1"/>
  <c r="H197" i="1"/>
  <c r="G197" i="1"/>
  <c r="C197" i="1"/>
  <c r="K196" i="1"/>
  <c r="G196" i="1"/>
  <c r="C196" i="1"/>
  <c r="H196" i="1" s="1"/>
  <c r="K195" i="1"/>
  <c r="H195" i="1"/>
  <c r="G195" i="1"/>
  <c r="C195" i="1"/>
  <c r="K194" i="1"/>
  <c r="G194" i="1"/>
  <c r="C194" i="1"/>
  <c r="H194" i="1" s="1"/>
  <c r="K193" i="1"/>
  <c r="H193" i="1"/>
  <c r="I193" i="1" s="1"/>
  <c r="I194" i="1" s="1"/>
  <c r="G193" i="1"/>
  <c r="C193" i="1"/>
  <c r="K192" i="1"/>
  <c r="J192" i="1"/>
  <c r="J193" i="1" s="1"/>
  <c r="J194" i="1" s="1"/>
  <c r="G192" i="1"/>
  <c r="C19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K161" i="1"/>
  <c r="H161" i="1"/>
  <c r="G161" i="1"/>
  <c r="C161" i="1"/>
  <c r="K160" i="1"/>
  <c r="G160" i="1"/>
  <c r="C160" i="1"/>
  <c r="K159" i="1"/>
  <c r="G159" i="1"/>
  <c r="C159" i="1"/>
  <c r="K158" i="1"/>
  <c r="G158" i="1"/>
  <c r="C158" i="1"/>
  <c r="K157" i="1"/>
  <c r="G157" i="1"/>
  <c r="C157" i="1"/>
  <c r="K156" i="1"/>
  <c r="G156" i="1"/>
  <c r="C156" i="1"/>
  <c r="H156" i="1" s="1"/>
  <c r="I156" i="1" s="1"/>
  <c r="K155" i="1"/>
  <c r="G155" i="1"/>
  <c r="C155" i="1"/>
  <c r="J156" i="1" s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K124" i="1"/>
  <c r="G124" i="1"/>
  <c r="C124" i="1"/>
  <c r="K123" i="1"/>
  <c r="G123" i="1"/>
  <c r="C123" i="1"/>
  <c r="K122" i="1"/>
  <c r="G122" i="1"/>
  <c r="C122" i="1"/>
  <c r="K121" i="1"/>
  <c r="G121" i="1"/>
  <c r="C121" i="1"/>
  <c r="K120" i="1"/>
  <c r="G120" i="1"/>
  <c r="C120" i="1"/>
  <c r="K119" i="1"/>
  <c r="G119" i="1"/>
  <c r="C119" i="1"/>
  <c r="K118" i="1"/>
  <c r="G118" i="1"/>
  <c r="C118" i="1"/>
  <c r="J118" i="1" s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S103" i="1"/>
  <c r="R103" i="1"/>
  <c r="Q103" i="1"/>
  <c r="P103" i="1"/>
  <c r="O103" i="1"/>
  <c r="N103" i="1"/>
  <c r="M103" i="1"/>
  <c r="L103" i="1"/>
  <c r="K103" i="1"/>
  <c r="J103" i="1"/>
  <c r="G103" i="1"/>
  <c r="F103" i="1"/>
  <c r="E103" i="1"/>
  <c r="D103" i="1"/>
  <c r="C103" i="1"/>
  <c r="K87" i="1"/>
  <c r="G87" i="1"/>
  <c r="C87" i="1"/>
  <c r="K86" i="1"/>
  <c r="G86" i="1"/>
  <c r="C86" i="1"/>
  <c r="K85" i="1"/>
  <c r="G85" i="1"/>
  <c r="C85" i="1"/>
  <c r="K84" i="1"/>
  <c r="G84" i="1"/>
  <c r="C84" i="1"/>
  <c r="K83" i="1"/>
  <c r="G83" i="1"/>
  <c r="C83" i="1"/>
  <c r="K82" i="1"/>
  <c r="G82" i="1"/>
  <c r="C82" i="1"/>
  <c r="J82" i="1" s="1"/>
  <c r="K81" i="1"/>
  <c r="G81" i="1"/>
  <c r="C81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78" i="1"/>
  <c r="Q78" i="1"/>
  <c r="P78" i="1"/>
  <c r="O78" i="1"/>
  <c r="N78" i="1"/>
  <c r="L78" i="1"/>
  <c r="K78" i="1"/>
  <c r="J78" i="1"/>
  <c r="I78" i="1"/>
  <c r="H78" i="1"/>
  <c r="G78" i="1"/>
  <c r="F78" i="1"/>
  <c r="E78" i="1"/>
  <c r="D78" i="1"/>
  <c r="C78" i="1"/>
  <c r="B78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66" i="1"/>
  <c r="R66" i="1"/>
  <c r="Q66" i="1"/>
  <c r="P66" i="1"/>
  <c r="O66" i="1"/>
  <c r="N66" i="1"/>
  <c r="M66" i="1"/>
  <c r="L66" i="1"/>
  <c r="K66" i="1"/>
  <c r="J66" i="1"/>
  <c r="G66" i="1"/>
  <c r="F66" i="1"/>
  <c r="E66" i="1"/>
  <c r="D66" i="1"/>
  <c r="C66" i="1"/>
  <c r="K51" i="1"/>
  <c r="G51" i="1"/>
  <c r="C51" i="1"/>
  <c r="K50" i="1"/>
  <c r="G50" i="1"/>
  <c r="C50" i="1"/>
  <c r="K49" i="1"/>
  <c r="G49" i="1"/>
  <c r="C49" i="1"/>
  <c r="K48" i="1"/>
  <c r="G48" i="1"/>
  <c r="C48" i="1"/>
  <c r="K47" i="1"/>
  <c r="G47" i="1"/>
  <c r="C47" i="1"/>
  <c r="K46" i="1"/>
  <c r="G46" i="1"/>
  <c r="C46" i="1"/>
  <c r="K45" i="1"/>
  <c r="G45" i="1"/>
  <c r="C45" i="1"/>
  <c r="K44" i="1"/>
  <c r="G44" i="1"/>
  <c r="C44" i="1"/>
  <c r="J44" i="1" s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K14" i="1"/>
  <c r="G14" i="1"/>
  <c r="C14" i="1"/>
  <c r="K13" i="1"/>
  <c r="G13" i="1"/>
  <c r="C13" i="1"/>
  <c r="H13" i="1" s="1"/>
  <c r="K12" i="1"/>
  <c r="G12" i="1"/>
  <c r="C12" i="1"/>
  <c r="K11" i="1"/>
  <c r="G11" i="1"/>
  <c r="C11" i="1"/>
  <c r="H11" i="1" s="1"/>
  <c r="K10" i="1"/>
  <c r="G10" i="1"/>
  <c r="C10" i="1"/>
  <c r="K9" i="1"/>
  <c r="G9" i="1"/>
  <c r="C9" i="1"/>
  <c r="K8" i="1"/>
  <c r="G8" i="1"/>
  <c r="C8" i="1"/>
  <c r="K7" i="1"/>
  <c r="G7" i="1"/>
  <c r="C7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M999" i="1"/>
  <c r="C733" i="1"/>
  <c r="R770" i="1"/>
  <c r="M326" i="1"/>
  <c r="O217" i="1"/>
  <c r="O479" i="1"/>
  <c r="I66" i="1"/>
  <c r="I659" i="1"/>
  <c r="C516" i="1"/>
  <c r="H991" i="1"/>
  <c r="P883" i="1"/>
  <c r="M664" i="1"/>
  <c r="P400" i="1"/>
  <c r="H215" i="1"/>
  <c r="S740" i="1"/>
  <c r="H66" i="1"/>
  <c r="O555" i="1"/>
  <c r="S814" i="1"/>
  <c r="S775" i="1"/>
  <c r="P775" i="1"/>
  <c r="I806" i="1"/>
  <c r="S846" i="1"/>
  <c r="Q1105" i="1"/>
  <c r="P1066" i="1"/>
  <c r="M775" i="1"/>
  <c r="H399" i="1"/>
  <c r="C104" i="1"/>
  <c r="P474" i="1"/>
  <c r="P402" i="1"/>
  <c r="P1147" i="1"/>
  <c r="Q1145" i="1"/>
  <c r="M814" i="1"/>
  <c r="P777" i="1"/>
  <c r="M1105" i="1"/>
  <c r="M918" i="1"/>
  <c r="N957" i="1"/>
  <c r="P627" i="1"/>
  <c r="Q518" i="1"/>
  <c r="N222" i="1"/>
  <c r="C405" i="1"/>
  <c r="N661" i="1"/>
  <c r="P32" i="1"/>
  <c r="M69" i="1"/>
  <c r="Q442" i="1"/>
  <c r="H103" i="1"/>
  <c r="N886" i="1"/>
  <c r="S1184" i="1"/>
  <c r="O696" i="1"/>
  <c r="H882" i="1"/>
  <c r="Q1177" i="1"/>
  <c r="N1036" i="1"/>
  <c r="N664" i="1"/>
  <c r="C401" i="1"/>
  <c r="H1178" i="1"/>
  <c r="H658" i="1"/>
  <c r="M442" i="1"/>
  <c r="M400" i="1"/>
  <c r="N738" i="1"/>
  <c r="Q888" i="1"/>
  <c r="O146" i="1"/>
  <c r="R405" i="1"/>
  <c r="P994" i="1"/>
  <c r="C74" i="1"/>
  <c r="C846" i="1"/>
  <c r="R886" i="1"/>
  <c r="Q807" i="1"/>
  <c r="Q587" i="1"/>
  <c r="P407" i="1"/>
  <c r="O220" i="1"/>
  <c r="O222" i="1"/>
  <c r="Q923" i="1"/>
  <c r="S148" i="1"/>
  <c r="Q627" i="1"/>
  <c r="M370" i="1"/>
  <c r="S69" i="1"/>
  <c r="M920" i="1"/>
  <c r="R624" i="1"/>
  <c r="C1029" i="1"/>
  <c r="H1102" i="1"/>
  <c r="R777" i="1"/>
  <c r="N439" i="1"/>
  <c r="S1142" i="1"/>
  <c r="C1182" i="1"/>
  <c r="O106" i="1"/>
  <c r="O1110" i="1"/>
  <c r="C703" i="1"/>
  <c r="I399" i="1"/>
  <c r="Q1073" i="1"/>
  <c r="O627" i="1"/>
  <c r="P992" i="1"/>
  <c r="M740" i="1"/>
  <c r="S735" i="1"/>
  <c r="O363" i="1"/>
  <c r="Q109" i="1"/>
  <c r="P587" i="1"/>
  <c r="H252" i="1"/>
  <c r="S812" i="1"/>
  <c r="M550" i="1"/>
  <c r="C1145" i="1"/>
  <c r="S957" i="1"/>
  <c r="C771" i="1"/>
  <c r="I510" i="1"/>
  <c r="C294" i="1"/>
  <c r="O592" i="1"/>
  <c r="Q32" i="1"/>
  <c r="M217" i="1"/>
  <c r="Q738" i="1"/>
  <c r="P807" i="1"/>
  <c r="Q516" i="1"/>
  <c r="O1147" i="1"/>
  <c r="H438" i="1"/>
  <c r="S1108" i="1"/>
  <c r="C628" i="1"/>
  <c r="C957" i="1"/>
  <c r="O442" i="1"/>
  <c r="O69" i="1"/>
  <c r="C518" i="1"/>
  <c r="P703" i="1"/>
  <c r="C475" i="1"/>
  <c r="C585" i="1"/>
  <c r="R809" i="1"/>
  <c r="M1036" i="1"/>
  <c r="H806" i="1"/>
  <c r="N516" i="1"/>
  <c r="M738" i="1"/>
  <c r="O772" i="1"/>
  <c r="C777" i="1"/>
  <c r="Q481" i="1"/>
  <c r="Q106" i="1"/>
  <c r="M846" i="1"/>
  <c r="P69" i="1"/>
  <c r="P333" i="1"/>
  <c r="H180" i="1"/>
  <c r="Q294" i="1"/>
  <c r="S1182" i="1"/>
  <c r="I843" i="1"/>
  <c r="O733" i="1"/>
  <c r="R1182" i="1"/>
  <c r="O698" i="1"/>
  <c r="C629" i="1"/>
  <c r="C812" i="1"/>
  <c r="H214" i="1"/>
  <c r="M1145" i="1"/>
  <c r="N960" i="1"/>
  <c r="O476" i="1"/>
  <c r="N518" i="1"/>
  <c r="R627" i="1"/>
  <c r="R1036" i="1"/>
  <c r="S629" i="1"/>
  <c r="S141" i="1"/>
  <c r="C222" i="1"/>
  <c r="N259" i="1"/>
  <c r="P35" i="1"/>
  <c r="R259" i="1"/>
  <c r="N659" i="1"/>
  <c r="N851" i="1"/>
  <c r="R883" i="1"/>
  <c r="R37" i="1"/>
  <c r="I586" i="1"/>
  <c r="C68" i="1"/>
  <c r="M624" i="1"/>
  <c r="S1110" i="1"/>
  <c r="C696" i="1"/>
  <c r="C217" i="1"/>
  <c r="I1068" i="1"/>
  <c r="H920" i="1"/>
  <c r="M629" i="1"/>
  <c r="N1068" i="1"/>
  <c r="I1102" i="1"/>
  <c r="C148" i="1"/>
  <c r="N888" i="1"/>
  <c r="O1068" i="1"/>
  <c r="I362" i="1"/>
  <c r="M962" i="1"/>
  <c r="N590" i="1"/>
  <c r="S733" i="1"/>
  <c r="S474" i="1"/>
  <c r="R328" i="1"/>
  <c r="O587" i="1"/>
  <c r="I992" i="1"/>
  <c r="P698" i="1"/>
  <c r="H328" i="1"/>
  <c r="N217" i="1"/>
  <c r="C442" i="1"/>
  <c r="P622" i="1"/>
  <c r="P814" i="1"/>
  <c r="P1145" i="1"/>
  <c r="H734" i="1"/>
  <c r="P331" i="1"/>
  <c r="Q331" i="1"/>
  <c r="M106" i="1"/>
  <c r="Q252" i="1"/>
  <c r="N252" i="1"/>
  <c r="N437" i="1"/>
  <c r="R516" i="1"/>
  <c r="M1179" i="1"/>
  <c r="C1109" i="1"/>
  <c r="N846" i="1"/>
  <c r="R439" i="1"/>
  <c r="P143" i="1"/>
  <c r="M733" i="1"/>
  <c r="S407" i="1"/>
  <c r="S363" i="1"/>
  <c r="M444" i="1"/>
  <c r="S777" i="1"/>
  <c r="C702" i="1"/>
  <c r="Q883" i="1"/>
  <c r="R735" i="1"/>
  <c r="Q1179" i="1"/>
  <c r="C925" i="1"/>
  <c r="M627" i="1"/>
  <c r="M368" i="1"/>
  <c r="N109" i="1"/>
  <c r="M703" i="1"/>
  <c r="C363" i="1"/>
  <c r="C258" i="1"/>
  <c r="S437" i="1"/>
  <c r="S703" i="1"/>
  <c r="H1030" i="1"/>
  <c r="Q994" i="1"/>
  <c r="H142" i="1"/>
  <c r="C1103" i="1"/>
  <c r="N1142" i="1"/>
  <c r="S513" i="1"/>
  <c r="Q104" i="1"/>
  <c r="N72" i="1"/>
  <c r="H362" i="1"/>
  <c r="M328" i="1"/>
  <c r="O183" i="1"/>
  <c r="M252" i="1"/>
  <c r="S185" i="1"/>
  <c r="Q1034" i="1"/>
  <c r="R997" i="1"/>
  <c r="P624" i="1"/>
  <c r="O999" i="1"/>
  <c r="O994" i="1"/>
  <c r="Q666" i="1"/>
  <c r="R479" i="1"/>
  <c r="S32" i="1"/>
  <c r="C994" i="1"/>
  <c r="S1105" i="1"/>
  <c r="M555" i="1"/>
  <c r="C407" i="1"/>
  <c r="M365" i="1"/>
  <c r="N775" i="1"/>
  <c r="S370" i="1"/>
  <c r="H104" i="1"/>
  <c r="O888" i="1"/>
  <c r="S923" i="1"/>
  <c r="R69" i="1"/>
  <c r="Q67" i="1"/>
  <c r="O1182" i="1"/>
  <c r="R553" i="1"/>
  <c r="R698" i="1"/>
  <c r="Q881" i="1"/>
  <c r="P772" i="1"/>
  <c r="N733" i="1"/>
  <c r="C1184" i="1"/>
  <c r="Q148" i="1"/>
  <c r="I476" i="1"/>
  <c r="H290" i="1"/>
  <c r="R511" i="1"/>
  <c r="O405" i="1"/>
  <c r="C1036" i="1"/>
  <c r="M851" i="1"/>
  <c r="M402" i="1"/>
  <c r="S35" i="1"/>
  <c r="Q698" i="1"/>
  <c r="R1105" i="1"/>
  <c r="P881" i="1"/>
  <c r="M592" i="1"/>
  <c r="P701" i="1"/>
  <c r="N923" i="1"/>
  <c r="N363" i="1"/>
  <c r="N294" i="1"/>
  <c r="R326" i="1"/>
  <c r="S997" i="1"/>
  <c r="S254" i="1"/>
  <c r="Q770" i="1"/>
  <c r="M511" i="1"/>
  <c r="H992" i="1"/>
  <c r="M1147" i="1"/>
  <c r="Q844" i="1"/>
  <c r="M925" i="1"/>
  <c r="P518" i="1"/>
  <c r="M109" i="1"/>
  <c r="O72" i="1"/>
  <c r="C295" i="1"/>
  <c r="O143" i="1"/>
  <c r="Q215" i="1"/>
  <c r="P294" i="1"/>
  <c r="R1179" i="1"/>
  <c r="H843" i="1"/>
  <c r="C591" i="1"/>
  <c r="C400" i="1"/>
  <c r="I104" i="1"/>
  <c r="M439" i="1"/>
  <c r="C554" i="1"/>
  <c r="R146" i="1"/>
  <c r="R585" i="1"/>
  <c r="C444" i="1"/>
  <c r="I1103" i="1"/>
  <c r="C1105" i="1"/>
  <c r="N624" i="1"/>
  <c r="S925" i="1"/>
  <c r="R629" i="1"/>
  <c r="H696" i="1"/>
  <c r="I251" i="1"/>
  <c r="C369" i="1"/>
  <c r="I772" i="1"/>
  <c r="S252" i="1"/>
  <c r="P370" i="1"/>
  <c r="P553" i="1"/>
  <c r="I290" i="1"/>
  <c r="I955" i="1"/>
  <c r="I658" i="1"/>
  <c r="I400" i="1"/>
  <c r="P770" i="1"/>
  <c r="M696" i="1"/>
  <c r="C513" i="1"/>
  <c r="H32" i="1"/>
  <c r="R72" i="1"/>
  <c r="R365" i="1"/>
  <c r="R363" i="1"/>
  <c r="Q513" i="1"/>
  <c r="M30" i="1"/>
  <c r="O32" i="1"/>
  <c r="N1031" i="1"/>
  <c r="C1147" i="1"/>
  <c r="Q474" i="1"/>
  <c r="N999" i="1"/>
  <c r="M1140" i="1"/>
  <c r="Q814" i="1"/>
  <c r="P328" i="1"/>
  <c r="Q146" i="1"/>
  <c r="C1067" i="1"/>
  <c r="M809" i="1"/>
  <c r="C365" i="1"/>
  <c r="O328" i="1"/>
  <c r="N407" i="1"/>
  <c r="C776" i="1"/>
  <c r="Q72" i="1"/>
  <c r="I696" i="1"/>
  <c r="S37" i="1"/>
  <c r="P511" i="1"/>
  <c r="H1103" i="1"/>
  <c r="P109" i="1"/>
  <c r="O703" i="1"/>
  <c r="C142" i="1"/>
  <c r="O481" i="1"/>
  <c r="N735" i="1"/>
  <c r="C141" i="1"/>
  <c r="I363" i="1"/>
  <c r="R444" i="1"/>
  <c r="Q1182" i="1"/>
  <c r="S920" i="1"/>
  <c r="C476" i="1"/>
  <c r="R1184" i="1"/>
  <c r="S1145" i="1"/>
  <c r="C296" i="1"/>
  <c r="N701" i="1"/>
  <c r="M67" i="1"/>
  <c r="C333" i="1"/>
  <c r="O886" i="1"/>
  <c r="I624" i="1"/>
  <c r="P846" i="1"/>
  <c r="P659" i="1"/>
  <c r="H695" i="1"/>
  <c r="Q400" i="1"/>
  <c r="N666" i="1"/>
  <c r="O365" i="1"/>
  <c r="S1031" i="1"/>
  <c r="N32" i="1"/>
  <c r="C511" i="1"/>
  <c r="P1179" i="1"/>
  <c r="S444" i="1"/>
  <c r="S1034" i="1"/>
  <c r="P513" i="1"/>
  <c r="P215" i="1"/>
  <c r="I991" i="1"/>
  <c r="R1177" i="1"/>
  <c r="C665" i="1"/>
  <c r="I511" i="1"/>
  <c r="N400" i="1"/>
  <c r="R254" i="1"/>
  <c r="C184" i="1"/>
  <c r="N178" i="1"/>
  <c r="C180" i="1"/>
  <c r="R333" i="1"/>
  <c r="N143" i="1"/>
  <c r="S886" i="1"/>
  <c r="M960" i="1"/>
  <c r="I695" i="1"/>
  <c r="N476" i="1"/>
  <c r="M185" i="1"/>
  <c r="S999" i="1"/>
  <c r="I32" i="1"/>
  <c r="O35" i="1"/>
  <c r="I142" i="1"/>
  <c r="H511" i="1"/>
  <c r="I882" i="1"/>
  <c r="I844" i="1"/>
  <c r="R814" i="1"/>
  <c r="Q920" i="1"/>
  <c r="R666" i="1"/>
  <c r="Q592" i="1"/>
  <c r="C257" i="1"/>
  <c r="S67" i="1"/>
  <c r="P592" i="1"/>
  <c r="R141" i="1"/>
  <c r="C67" i="1"/>
  <c r="C549" i="1"/>
  <c r="C69" i="1"/>
  <c r="H954" i="1"/>
  <c r="O883" i="1"/>
  <c r="S994" i="1"/>
  <c r="C993" i="1"/>
  <c r="Q925" i="1"/>
  <c r="Q777" i="1"/>
  <c r="Q30" i="1"/>
  <c r="Q180" i="1"/>
  <c r="R257" i="1"/>
  <c r="N180" i="1"/>
  <c r="N37" i="1"/>
  <c r="I1139" i="1"/>
  <c r="H1139" i="1"/>
  <c r="R1110" i="1"/>
  <c r="Q846" i="1"/>
  <c r="S511" i="1"/>
  <c r="Q1068" i="1"/>
  <c r="N814" i="1"/>
  <c r="C443" i="1"/>
  <c r="R252" i="1"/>
  <c r="M37" i="1"/>
  <c r="Q1110" i="1"/>
  <c r="P920" i="1"/>
  <c r="P405" i="1"/>
  <c r="S178" i="1"/>
  <c r="Q439" i="1"/>
  <c r="M437" i="1"/>
  <c r="P1031" i="1"/>
  <c r="N220" i="1"/>
  <c r="I180" i="1"/>
  <c r="O296" i="1"/>
  <c r="H807" i="1"/>
  <c r="S106" i="1"/>
  <c r="Q143" i="1"/>
  <c r="O1179" i="1"/>
  <c r="R587" i="1"/>
  <c r="C734" i="1"/>
  <c r="S143" i="1"/>
  <c r="C1183" i="1"/>
  <c r="M259" i="1"/>
  <c r="Q178" i="1"/>
  <c r="S666" i="1"/>
  <c r="M518" i="1"/>
  <c r="O957" i="1"/>
  <c r="P1110" i="1"/>
  <c r="O370" i="1"/>
  <c r="S481" i="1"/>
  <c r="M590" i="1"/>
  <c r="S738" i="1"/>
  <c r="S955" i="1"/>
  <c r="M622" i="1"/>
  <c r="O109" i="1"/>
  <c r="I548" i="1"/>
  <c r="I1140" i="1"/>
  <c r="S1036" i="1"/>
  <c r="Q999" i="1"/>
  <c r="Q585" i="1"/>
  <c r="R148" i="1"/>
  <c r="C955" i="1"/>
  <c r="Q992" i="1"/>
  <c r="O881" i="1"/>
  <c r="O518" i="1"/>
  <c r="Q809" i="1"/>
  <c r="O585" i="1"/>
  <c r="C924" i="1"/>
  <c r="M772" i="1"/>
  <c r="O215" i="1"/>
  <c r="Q254" i="1"/>
  <c r="M72" i="1"/>
  <c r="Q183" i="1"/>
  <c r="N955" i="1"/>
  <c r="N254" i="1"/>
  <c r="C887" i="1"/>
  <c r="P962" i="1"/>
  <c r="R701" i="1"/>
  <c r="P738" i="1"/>
  <c r="M257" i="1"/>
  <c r="R109" i="1"/>
  <c r="H363" i="1"/>
  <c r="R74" i="1"/>
  <c r="C888" i="1"/>
  <c r="Q333" i="1"/>
  <c r="S296" i="1"/>
  <c r="S992" i="1"/>
  <c r="M923" i="1"/>
  <c r="C666" i="1"/>
  <c r="R999" i="1"/>
  <c r="Q664" i="1"/>
  <c r="S661" i="1"/>
  <c r="S259" i="1"/>
  <c r="M32" i="1"/>
  <c r="M659" i="1"/>
  <c r="P141" i="1"/>
  <c r="M74" i="1"/>
  <c r="S333" i="1"/>
  <c r="M143" i="1"/>
  <c r="C1104" i="1"/>
  <c r="R1034" i="1"/>
  <c r="I920" i="1"/>
  <c r="H624" i="1"/>
  <c r="P1184" i="1"/>
  <c r="H251" i="1"/>
  <c r="P148" i="1"/>
  <c r="P849" i="1"/>
  <c r="M183" i="1"/>
  <c r="Q35" i="1"/>
  <c r="C992" i="1"/>
  <c r="N1034" i="1"/>
  <c r="M1031" i="1"/>
  <c r="R1145" i="1"/>
  <c r="P1071" i="1"/>
  <c r="N703" i="1"/>
  <c r="O1142" i="1"/>
  <c r="C998" i="1"/>
  <c r="Q590" i="1"/>
  <c r="S696" i="1"/>
  <c r="R35" i="1"/>
  <c r="M1184" i="1"/>
  <c r="H547" i="1"/>
  <c r="C30" i="1"/>
  <c r="S365" i="1"/>
  <c r="Q370" i="1"/>
  <c r="O259" i="1"/>
  <c r="R370" i="1"/>
  <c r="R106" i="1"/>
  <c r="N442" i="1"/>
  <c r="Q703" i="1"/>
  <c r="S111" i="1"/>
  <c r="M886" i="1"/>
  <c r="C368" i="1"/>
  <c r="H476" i="1"/>
  <c r="N925" i="1"/>
  <c r="O402" i="1"/>
  <c r="P1034" i="1"/>
  <c r="N370" i="1"/>
  <c r="C772" i="1"/>
  <c r="C402" i="1"/>
  <c r="N328" i="1"/>
  <c r="P999" i="1"/>
  <c r="C590" i="1"/>
  <c r="R962" i="1"/>
  <c r="M1029" i="1"/>
  <c r="S109" i="1"/>
  <c r="I954" i="1"/>
  <c r="O511" i="1"/>
  <c r="M1103" i="1"/>
  <c r="C664" i="1"/>
  <c r="N1182" i="1"/>
  <c r="C956" i="1"/>
  <c r="N215" i="1"/>
  <c r="R925" i="1"/>
  <c r="P183" i="1"/>
  <c r="R772" i="1"/>
  <c r="M35" i="1"/>
  <c r="S659" i="1"/>
  <c r="O661" i="1"/>
  <c r="C775" i="1"/>
  <c r="P696" i="1"/>
  <c r="M1110" i="1"/>
  <c r="C517" i="1"/>
  <c r="R920" i="1"/>
  <c r="P666" i="1"/>
  <c r="H586" i="1"/>
  <c r="R955" i="1"/>
  <c r="S74" i="1"/>
  <c r="P220" i="1"/>
  <c r="I1030" i="1"/>
  <c r="N1147" i="1"/>
  <c r="R513" i="1"/>
  <c r="I328" i="1"/>
  <c r="M220" i="1"/>
  <c r="P106" i="1"/>
  <c r="N257" i="1"/>
  <c r="O775" i="1"/>
  <c r="M254" i="1"/>
  <c r="C1177" i="1"/>
  <c r="O962" i="1"/>
  <c r="S701" i="1"/>
  <c r="O666" i="1"/>
  <c r="R331" i="1"/>
  <c r="N104" i="1"/>
  <c r="N444" i="1"/>
  <c r="R185" i="1"/>
  <c r="R923" i="1"/>
  <c r="C185" i="1"/>
  <c r="I67" i="1"/>
  <c r="C1108" i="1"/>
  <c r="P1103" i="1"/>
  <c r="N402" i="1"/>
  <c r="H772" i="1"/>
  <c r="I807" i="1"/>
  <c r="Q407" i="1"/>
  <c r="R592" i="1"/>
  <c r="N30" i="1"/>
  <c r="R518" i="1"/>
  <c r="R180" i="1"/>
  <c r="H1140" i="1"/>
  <c r="O331" i="1"/>
  <c r="C331" i="1"/>
  <c r="P1105" i="1"/>
  <c r="Q1184" i="1"/>
  <c r="C886" i="1"/>
  <c r="H844" i="1"/>
  <c r="C698" i="1"/>
  <c r="O400" i="1"/>
  <c r="P217" i="1"/>
  <c r="Q851" i="1"/>
  <c r="P222" i="1"/>
  <c r="N1179" i="1"/>
  <c r="R994" i="1"/>
  <c r="P1182" i="1"/>
  <c r="O923" i="1"/>
  <c r="I734" i="1"/>
  <c r="H548" i="1"/>
  <c r="P481" i="1"/>
  <c r="I547" i="1"/>
  <c r="R294" i="1"/>
  <c r="C918" i="1"/>
  <c r="N74" i="1"/>
  <c r="Q1103" i="1"/>
  <c r="C1035" i="1"/>
  <c r="R442" i="1"/>
  <c r="N69" i="1"/>
  <c r="C627" i="1"/>
  <c r="S918" i="1"/>
  <c r="N35" i="1"/>
  <c r="H1068" i="1"/>
  <c r="C883" i="1"/>
  <c r="S698" i="1"/>
  <c r="M405" i="1"/>
  <c r="Q217" i="1"/>
  <c r="H510" i="1"/>
  <c r="M111" i="1"/>
  <c r="C592" i="1"/>
  <c r="N111" i="1"/>
  <c r="M888" i="1"/>
  <c r="M1142" i="1"/>
  <c r="R703" i="1"/>
  <c r="Q328" i="1"/>
  <c r="S326" i="1"/>
  <c r="S328" i="1"/>
  <c r="C326" i="1"/>
  <c r="P442" i="1"/>
  <c r="O1034" i="1"/>
  <c r="H67" i="1"/>
  <c r="M296" i="1"/>
  <c r="C1146" i="1"/>
  <c r="R696" i="1"/>
  <c r="P72" i="1"/>
  <c r="N1110" i="1"/>
  <c r="H400" i="1"/>
  <c r="C587" i="1"/>
  <c r="C143" i="1"/>
  <c r="R143" i="1"/>
  <c r="M587" i="1"/>
  <c r="M141" i="1"/>
  <c r="P1068" i="1"/>
  <c r="M148" i="1"/>
  <c r="R111" i="1"/>
  <c r="C1178" i="1"/>
  <c r="N962" i="1"/>
  <c r="M1068" i="1"/>
  <c r="R1031" i="1"/>
  <c r="R738" i="1"/>
  <c r="P590" i="1"/>
  <c r="Q69" i="1"/>
  <c r="C474" i="1"/>
  <c r="C438" i="1"/>
  <c r="N807" i="1"/>
  <c r="R957" i="1"/>
  <c r="N920" i="1"/>
  <c r="N1140" i="1"/>
  <c r="P923" i="1"/>
  <c r="S622" i="1"/>
  <c r="C215" i="1"/>
  <c r="O920" i="1"/>
  <c r="C586" i="1"/>
  <c r="P476" i="1"/>
  <c r="C216" i="1"/>
  <c r="N296" i="1"/>
  <c r="Q701" i="1"/>
  <c r="S962" i="1"/>
  <c r="H955" i="1"/>
  <c r="Q962" i="1"/>
  <c r="S146" i="1"/>
  <c r="O516" i="1"/>
  <c r="Q259" i="1"/>
  <c r="I103" i="1"/>
  <c r="Q772" i="1"/>
  <c r="Q1031" i="1"/>
  <c r="P67" i="1"/>
  <c r="M1182" i="1"/>
  <c r="M178" i="1"/>
  <c r="S183" i="1"/>
  <c r="N368" i="1"/>
  <c r="I438" i="1"/>
  <c r="N1029" i="1"/>
  <c r="S294" i="1"/>
  <c r="S624" i="1"/>
  <c r="M957" i="1"/>
  <c r="S180" i="1"/>
  <c r="Q886" i="1"/>
  <c r="Q74" i="1"/>
  <c r="O1036" i="1"/>
  <c r="S664" i="1"/>
  <c r="I252" i="1"/>
  <c r="N740" i="1"/>
  <c r="M661" i="1"/>
  <c r="H659" i="1"/>
  <c r="S849" i="1"/>
  <c r="O148" i="1"/>
  <c r="I1178" i="1"/>
  <c r="O992" i="1"/>
  <c r="P259" i="1"/>
  <c r="M146" i="1"/>
  <c r="I215" i="1"/>
  <c r="P735" i="1"/>
  <c r="O735" i="1"/>
  <c r="R32" i="1"/>
  <c r="C960" i="1"/>
  <c r="N365" i="1"/>
  <c r="Q405" i="1"/>
  <c r="I214" i="1"/>
  <c r="S439" i="1"/>
  <c r="M31" i="1" l="1"/>
  <c r="M68" i="1"/>
  <c r="N31" i="1"/>
  <c r="R364" i="1"/>
  <c r="P443" i="1"/>
  <c r="S68" i="1"/>
  <c r="N105" i="1"/>
  <c r="M142" i="1"/>
  <c r="P406" i="1"/>
  <c r="N258" i="1"/>
  <c r="O332" i="1"/>
  <c r="S364" i="1"/>
  <c r="Q401" i="1"/>
  <c r="P295" i="1"/>
  <c r="Q31" i="1"/>
  <c r="P142" i="1"/>
  <c r="Q295" i="1"/>
  <c r="N216" i="1"/>
  <c r="R295" i="1"/>
  <c r="Q105" i="1"/>
  <c r="R142" i="1"/>
  <c r="P68" i="1"/>
  <c r="Q68" i="1"/>
  <c r="S142" i="1"/>
  <c r="S327" i="1"/>
  <c r="Q332" i="1"/>
  <c r="N364" i="1"/>
  <c r="R332" i="1"/>
  <c r="O364" i="1"/>
  <c r="R517" i="1"/>
  <c r="S697" i="1"/>
  <c r="M258" i="1"/>
  <c r="M327" i="1"/>
  <c r="P216" i="1"/>
  <c r="R258" i="1"/>
  <c r="M369" i="1"/>
  <c r="Q216" i="1"/>
  <c r="N369" i="1"/>
  <c r="O443" i="1"/>
  <c r="Q406" i="1"/>
  <c r="Q443" i="1"/>
  <c r="S512" i="1"/>
  <c r="P591" i="1"/>
  <c r="O401" i="1"/>
  <c r="P512" i="1"/>
  <c r="O517" i="1"/>
  <c r="N665" i="1"/>
  <c r="P401" i="1"/>
  <c r="M406" i="1"/>
  <c r="R586" i="1"/>
  <c r="N295" i="1"/>
  <c r="R327" i="1"/>
  <c r="M443" i="1"/>
  <c r="S475" i="1"/>
  <c r="M512" i="1"/>
  <c r="O216" i="1"/>
  <c r="M401" i="1"/>
  <c r="O406" i="1"/>
  <c r="R443" i="1"/>
  <c r="Q475" i="1"/>
  <c r="N517" i="1"/>
  <c r="M591" i="1"/>
  <c r="N401" i="1"/>
  <c r="O586" i="1"/>
  <c r="N591" i="1"/>
  <c r="R406" i="1"/>
  <c r="O512" i="1"/>
  <c r="S295" i="1"/>
  <c r="P332" i="1"/>
  <c r="N443" i="1"/>
  <c r="Q591" i="1"/>
  <c r="M734" i="1"/>
  <c r="O993" i="1"/>
  <c r="R512" i="1"/>
  <c r="M628" i="1"/>
  <c r="P697" i="1"/>
  <c r="M919" i="1"/>
  <c r="R628" i="1"/>
  <c r="O734" i="1"/>
  <c r="M776" i="1"/>
  <c r="Q1146" i="1"/>
  <c r="O697" i="1"/>
  <c r="N776" i="1"/>
  <c r="M665" i="1"/>
  <c r="O776" i="1"/>
  <c r="P475" i="1"/>
  <c r="Q517" i="1"/>
  <c r="Q586" i="1"/>
  <c r="M697" i="1"/>
  <c r="S813" i="1"/>
  <c r="M1104" i="1"/>
  <c r="O628" i="1"/>
  <c r="N734" i="1"/>
  <c r="P628" i="1"/>
  <c r="Q665" i="1"/>
  <c r="S776" i="1"/>
  <c r="Q628" i="1"/>
  <c r="P776" i="1"/>
  <c r="M961" i="1"/>
  <c r="R697" i="1"/>
  <c r="O887" i="1"/>
  <c r="N961" i="1"/>
  <c r="P1104" i="1"/>
  <c r="Q1104" i="1"/>
  <c r="Q1178" i="1"/>
  <c r="R956" i="1"/>
  <c r="M1030" i="1"/>
  <c r="R1178" i="1"/>
  <c r="P1183" i="1"/>
  <c r="S665" i="1"/>
  <c r="S734" i="1"/>
  <c r="S956" i="1"/>
  <c r="N1030" i="1"/>
  <c r="Q1183" i="1"/>
  <c r="P1146" i="1"/>
  <c r="Q887" i="1"/>
  <c r="P993" i="1"/>
  <c r="R1146" i="1"/>
  <c r="R887" i="1"/>
  <c r="S1146" i="1"/>
  <c r="M1183" i="1"/>
  <c r="S887" i="1"/>
  <c r="S919" i="1"/>
  <c r="S1109" i="1"/>
  <c r="N1183" i="1"/>
  <c r="O1183" i="1"/>
  <c r="Q993" i="1"/>
  <c r="R1183" i="1"/>
  <c r="S1183" i="1"/>
  <c r="S993" i="1"/>
  <c r="M887" i="1"/>
  <c r="M1146" i="1"/>
  <c r="N887" i="1"/>
  <c r="N956" i="1"/>
  <c r="J157" i="1"/>
  <c r="J158" i="1" s="1"/>
  <c r="J159" i="1" s="1"/>
  <c r="J160" i="1" s="1"/>
  <c r="J161" i="1" s="1"/>
  <c r="H157" i="1"/>
  <c r="I157" i="1" s="1"/>
  <c r="H159" i="1"/>
  <c r="J83" i="1"/>
  <c r="H83" i="1"/>
  <c r="I83" i="1" s="1"/>
  <c r="H87" i="1"/>
  <c r="H122" i="1"/>
  <c r="J10" i="1"/>
  <c r="J11" i="1" s="1"/>
  <c r="H307" i="1"/>
  <c r="J230" i="1"/>
  <c r="H230" i="1"/>
  <c r="I230" i="1" s="1"/>
  <c r="H48" i="1"/>
  <c r="H50" i="1"/>
  <c r="I195" i="1"/>
  <c r="I196" i="1" s="1"/>
  <c r="I197" i="1" s="1"/>
  <c r="I198" i="1" s="1"/>
  <c r="H85" i="1"/>
  <c r="H124" i="1"/>
  <c r="J46" i="1"/>
  <c r="H46" i="1"/>
  <c r="J8" i="1"/>
  <c r="J9" i="1" s="1"/>
  <c r="H8" i="1"/>
  <c r="I8" i="1" s="1"/>
  <c r="J45" i="1"/>
  <c r="J84" i="1"/>
  <c r="J85" i="1" s="1"/>
  <c r="J86" i="1" s="1"/>
  <c r="J87" i="1" s="1"/>
  <c r="J119" i="1"/>
  <c r="J120" i="1"/>
  <c r="J121" i="1" s="1"/>
  <c r="J122" i="1" s="1"/>
  <c r="J123" i="1" s="1"/>
  <c r="J124" i="1" s="1"/>
  <c r="H120" i="1"/>
  <c r="I120" i="1" s="1"/>
  <c r="J47" i="1"/>
  <c r="J48" i="1" s="1"/>
  <c r="J49" i="1" s="1"/>
  <c r="J50" i="1" s="1"/>
  <c r="J51" i="1" s="1"/>
  <c r="H9" i="1"/>
  <c r="I9" i="1" s="1"/>
  <c r="J234" i="1"/>
  <c r="J235" i="1" s="1"/>
  <c r="H234" i="1"/>
  <c r="I342" i="1"/>
  <c r="H308" i="1"/>
  <c r="J231" i="1"/>
  <c r="H231" i="1"/>
  <c r="I231" i="1" s="1"/>
  <c r="I269" i="1"/>
  <c r="I270" i="1" s="1"/>
  <c r="I271" i="1" s="1"/>
  <c r="I272" i="1" s="1"/>
  <c r="I273" i="1" s="1"/>
  <c r="I346" i="1"/>
  <c r="I347" i="1" s="1"/>
  <c r="J267" i="1"/>
  <c r="J268" i="1" s="1"/>
  <c r="J269" i="1" s="1"/>
  <c r="J270" i="1" s="1"/>
  <c r="J271" i="1" s="1"/>
  <c r="J272" i="1" s="1"/>
  <c r="J273" i="1" s="1"/>
  <c r="H235" i="1"/>
  <c r="J305" i="1"/>
  <c r="J306" i="1" s="1"/>
  <c r="J307" i="1" s="1"/>
  <c r="J308" i="1" s="1"/>
  <c r="J309" i="1" s="1"/>
  <c r="H305" i="1"/>
  <c r="I305" i="1" s="1"/>
  <c r="H309" i="1"/>
  <c r="J232" i="1"/>
  <c r="H232" i="1"/>
  <c r="H10" i="1"/>
  <c r="I10" i="1" s="1"/>
  <c r="I11" i="1" s="1"/>
  <c r="H12" i="1"/>
  <c r="H14" i="1"/>
  <c r="H82" i="1"/>
  <c r="I82" i="1" s="1"/>
  <c r="H84" i="1"/>
  <c r="I84" i="1" s="1"/>
  <c r="H86" i="1"/>
  <c r="H160" i="1"/>
  <c r="J195" i="1"/>
  <c r="J196" i="1" s="1"/>
  <c r="J197" i="1" s="1"/>
  <c r="J198" i="1" s="1"/>
  <c r="H45" i="1"/>
  <c r="I45" i="1" s="1"/>
  <c r="H47" i="1"/>
  <c r="H49" i="1"/>
  <c r="H51" i="1"/>
  <c r="H119" i="1"/>
  <c r="I119" i="1" s="1"/>
  <c r="H121" i="1"/>
  <c r="H123" i="1"/>
  <c r="H158" i="1"/>
  <c r="H306" i="1"/>
  <c r="I306" i="1" s="1"/>
  <c r="I344" i="1"/>
  <c r="I345" i="1" s="1"/>
  <c r="J675" i="1"/>
  <c r="H675" i="1"/>
  <c r="I675" i="1" s="1"/>
  <c r="J676" i="1"/>
  <c r="H676" i="1"/>
  <c r="I676" i="1" s="1"/>
  <c r="J679" i="1"/>
  <c r="J680" i="1" s="1"/>
  <c r="H679" i="1"/>
  <c r="H680" i="1"/>
  <c r="H683" i="1"/>
  <c r="H684" i="1"/>
  <c r="H687" i="1"/>
  <c r="H688" i="1"/>
  <c r="I453" i="1"/>
  <c r="I454" i="1" s="1"/>
  <c r="I455" i="1" s="1"/>
  <c r="I456" i="1" s="1"/>
  <c r="J233" i="1"/>
  <c r="H233" i="1"/>
  <c r="I343" i="1"/>
  <c r="J636" i="1"/>
  <c r="J637" i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H637" i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J490" i="1"/>
  <c r="H490" i="1"/>
  <c r="H494" i="1"/>
  <c r="H498" i="1"/>
  <c r="H502" i="1"/>
  <c r="J602" i="1"/>
  <c r="J603" i="1" s="1"/>
  <c r="H602" i="1"/>
  <c r="H603" i="1"/>
  <c r="J341" i="1"/>
  <c r="J342" i="1" s="1"/>
  <c r="J343" i="1" s="1"/>
  <c r="J344" i="1" s="1"/>
  <c r="J345" i="1" s="1"/>
  <c r="J346" i="1" s="1"/>
  <c r="J347" i="1" s="1"/>
  <c r="J415" i="1"/>
  <c r="J416" i="1" s="1"/>
  <c r="J417" i="1" s="1"/>
  <c r="J418" i="1" s="1"/>
  <c r="J419" i="1" s="1"/>
  <c r="H415" i="1"/>
  <c r="I415" i="1" s="1"/>
  <c r="I527" i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H378" i="1"/>
  <c r="I378" i="1" s="1"/>
  <c r="I379" i="1" s="1"/>
  <c r="I380" i="1" s="1"/>
  <c r="I381" i="1" s="1"/>
  <c r="I382" i="1" s="1"/>
  <c r="I383" i="1" s="1"/>
  <c r="H418" i="1"/>
  <c r="J491" i="1"/>
  <c r="J492" i="1" s="1"/>
  <c r="J493" i="1" s="1"/>
  <c r="J494" i="1" s="1"/>
  <c r="J495" i="1" s="1"/>
  <c r="J496" i="1" s="1"/>
  <c r="J497" i="1" s="1"/>
  <c r="J498" i="1" s="1"/>
  <c r="J499" i="1"/>
  <c r="J500" i="1" s="1"/>
  <c r="J501" i="1" s="1"/>
  <c r="J502" i="1" s="1"/>
  <c r="J503" i="1" s="1"/>
  <c r="J504" i="1" s="1"/>
  <c r="H419" i="1"/>
  <c r="I541" i="1"/>
  <c r="J858" i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H859" i="1"/>
  <c r="I859" i="1" s="1"/>
  <c r="I860" i="1" s="1"/>
  <c r="H607" i="1"/>
  <c r="H492" i="1"/>
  <c r="H496" i="1"/>
  <c r="H500" i="1"/>
  <c r="H504" i="1"/>
  <c r="J534" i="1"/>
  <c r="J535" i="1" s="1"/>
  <c r="J536" i="1" s="1"/>
  <c r="J537" i="1" s="1"/>
  <c r="J538" i="1" s="1"/>
  <c r="J539" i="1" s="1"/>
  <c r="I564" i="1"/>
  <c r="I565" i="1" s="1"/>
  <c r="H416" i="1"/>
  <c r="J420" i="1"/>
  <c r="H615" i="1"/>
  <c r="H609" i="1"/>
  <c r="H608" i="1"/>
  <c r="H417" i="1"/>
  <c r="H420" i="1"/>
  <c r="J540" i="1"/>
  <c r="J541" i="1" s="1"/>
  <c r="J601" i="1"/>
  <c r="J452" i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713" i="1"/>
  <c r="J714" i="1" s="1"/>
  <c r="J715" i="1" s="1"/>
  <c r="I752" i="1"/>
  <c r="H489" i="1"/>
  <c r="I489" i="1" s="1"/>
  <c r="H491" i="1"/>
  <c r="H493" i="1"/>
  <c r="H495" i="1"/>
  <c r="H497" i="1"/>
  <c r="H499" i="1"/>
  <c r="H501" i="1"/>
  <c r="H503" i="1"/>
  <c r="H601" i="1"/>
  <c r="H611" i="1"/>
  <c r="H566" i="1"/>
  <c r="H568" i="1"/>
  <c r="H570" i="1"/>
  <c r="H572" i="1"/>
  <c r="H574" i="1"/>
  <c r="H576" i="1"/>
  <c r="I749" i="1"/>
  <c r="I750" i="1" s="1"/>
  <c r="I751" i="1" s="1"/>
  <c r="H457" i="1"/>
  <c r="H459" i="1"/>
  <c r="H461" i="1"/>
  <c r="H463" i="1"/>
  <c r="H465" i="1"/>
  <c r="H467" i="1"/>
  <c r="J604" i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H606" i="1"/>
  <c r="H614" i="1"/>
  <c r="J785" i="1"/>
  <c r="H785" i="1"/>
  <c r="I785" i="1" s="1"/>
  <c r="H789" i="1"/>
  <c r="H793" i="1"/>
  <c r="H797" i="1"/>
  <c r="J827" i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677" i="1"/>
  <c r="J678" i="1" s="1"/>
  <c r="H677" i="1"/>
  <c r="H678" i="1"/>
  <c r="J681" i="1"/>
  <c r="H681" i="1"/>
  <c r="J682" i="1"/>
  <c r="J683" i="1" s="1"/>
  <c r="J684" i="1" s="1"/>
  <c r="J685" i="1" s="1"/>
  <c r="J686" i="1" s="1"/>
  <c r="J687" i="1" s="1"/>
  <c r="J688" i="1" s="1"/>
  <c r="J689" i="1" s="1"/>
  <c r="H682" i="1"/>
  <c r="H685" i="1"/>
  <c r="H686" i="1"/>
  <c r="H689" i="1"/>
  <c r="I753" i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H612" i="1"/>
  <c r="J786" i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25" i="1"/>
  <c r="J826" i="1" s="1"/>
  <c r="H835" i="1"/>
  <c r="H836" i="1"/>
  <c r="I861" i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J600" i="1"/>
  <c r="I824" i="1"/>
  <c r="I825" i="1" s="1"/>
  <c r="I826" i="1" s="1"/>
  <c r="I827" i="1" s="1"/>
  <c r="I828" i="1" s="1"/>
  <c r="I829" i="1" s="1"/>
  <c r="I830" i="1" s="1"/>
  <c r="I831" i="1" s="1"/>
  <c r="I832" i="1" s="1"/>
  <c r="H600" i="1"/>
  <c r="I600" i="1" s="1"/>
  <c r="H610" i="1"/>
  <c r="I712" i="1"/>
  <c r="I713" i="1" s="1"/>
  <c r="I714" i="1" s="1"/>
  <c r="I715" i="1"/>
  <c r="I716" i="1" s="1"/>
  <c r="I717" i="1" s="1"/>
  <c r="I718" i="1" s="1"/>
  <c r="I719" i="1" s="1"/>
  <c r="H787" i="1"/>
  <c r="H791" i="1"/>
  <c r="H795" i="1"/>
  <c r="H799" i="1"/>
  <c r="H720" i="1"/>
  <c r="H722" i="1"/>
  <c r="H724" i="1"/>
  <c r="H726" i="1"/>
  <c r="H1009" i="1"/>
  <c r="I1009" i="1" s="1"/>
  <c r="H1008" i="1"/>
  <c r="I1008" i="1" s="1"/>
  <c r="H1013" i="1"/>
  <c r="H1012" i="1"/>
  <c r="H1017" i="1"/>
  <c r="H1016" i="1"/>
  <c r="H1021" i="1"/>
  <c r="H1020" i="1"/>
  <c r="J1045" i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82" i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120" i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712" i="1"/>
  <c r="J716" i="1"/>
  <c r="J717" i="1" s="1"/>
  <c r="J718" i="1"/>
  <c r="J719" i="1" s="1"/>
  <c r="J720" i="1" s="1"/>
  <c r="J721" i="1" s="1"/>
  <c r="J722" i="1" s="1"/>
  <c r="J723" i="1" s="1"/>
  <c r="J724" i="1" s="1"/>
  <c r="J725" i="1" s="1"/>
  <c r="J726" i="1" s="1"/>
  <c r="H899" i="1"/>
  <c r="H903" i="1"/>
  <c r="H907" i="1"/>
  <c r="H911" i="1"/>
  <c r="J972" i="1"/>
  <c r="J973" i="1" s="1"/>
  <c r="H1083" i="1"/>
  <c r="I1083" i="1" s="1"/>
  <c r="H1087" i="1"/>
  <c r="H1091" i="1"/>
  <c r="H1095" i="1"/>
  <c r="H786" i="1"/>
  <c r="I786" i="1" s="1"/>
  <c r="H788" i="1"/>
  <c r="H790" i="1"/>
  <c r="H792" i="1"/>
  <c r="H794" i="1"/>
  <c r="H796" i="1"/>
  <c r="H798" i="1"/>
  <c r="H800" i="1"/>
  <c r="H1011" i="1"/>
  <c r="H1010" i="1"/>
  <c r="I1010" i="1" s="1"/>
  <c r="H1015" i="1"/>
  <c r="H1014" i="1"/>
  <c r="H1019" i="1"/>
  <c r="H1018" i="1"/>
  <c r="H1022" i="1"/>
  <c r="H1096" i="1"/>
  <c r="J897" i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H897" i="1"/>
  <c r="H901" i="1"/>
  <c r="H905" i="1"/>
  <c r="H909" i="1"/>
  <c r="J934" i="1"/>
  <c r="J935" i="1" s="1"/>
  <c r="J936" i="1" s="1"/>
  <c r="J937" i="1" s="1"/>
  <c r="J1156" i="1"/>
  <c r="J1157" i="1" s="1"/>
  <c r="J1158" i="1" s="1"/>
  <c r="J1159" i="1" s="1"/>
  <c r="J974" i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H833" i="1"/>
  <c r="I833" i="1" s="1"/>
  <c r="I834" i="1" s="1"/>
  <c r="J938" i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1081" i="1"/>
  <c r="H1081" i="1"/>
  <c r="I1081" i="1" s="1"/>
  <c r="H1085" i="1"/>
  <c r="H1089" i="1"/>
  <c r="H1093" i="1"/>
  <c r="J1160" i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H970" i="1"/>
  <c r="I970" i="1" s="1"/>
  <c r="I971" i="1" s="1"/>
  <c r="H972" i="1"/>
  <c r="H974" i="1"/>
  <c r="H976" i="1"/>
  <c r="H978" i="1"/>
  <c r="H980" i="1"/>
  <c r="H982" i="1"/>
  <c r="H984" i="1"/>
  <c r="J1006" i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H1156" i="1"/>
  <c r="I1156" i="1" s="1"/>
  <c r="I1157" i="1" s="1"/>
  <c r="H1158" i="1"/>
  <c r="H1160" i="1"/>
  <c r="H1162" i="1"/>
  <c r="H1164" i="1"/>
  <c r="H1166" i="1"/>
  <c r="H1168" i="1"/>
  <c r="H1170" i="1"/>
  <c r="H1045" i="1"/>
  <c r="I1045" i="1" s="1"/>
  <c r="I1046" i="1" s="1"/>
  <c r="H1047" i="1"/>
  <c r="H1049" i="1"/>
  <c r="H1051" i="1"/>
  <c r="H1053" i="1"/>
  <c r="H1055" i="1"/>
  <c r="H1057" i="1"/>
  <c r="H1059" i="1"/>
  <c r="H1118" i="1"/>
  <c r="I1118" i="1" s="1"/>
  <c r="I1119" i="1" s="1"/>
  <c r="H1120" i="1"/>
  <c r="I1120" i="1" s="1"/>
  <c r="I1121" i="1" s="1"/>
  <c r="H1122" i="1"/>
  <c r="I1122" i="1" s="1"/>
  <c r="I1123" i="1" s="1"/>
  <c r="H1124" i="1"/>
  <c r="H1126" i="1"/>
  <c r="H1128" i="1"/>
  <c r="H1130" i="1"/>
  <c r="H1132" i="1"/>
  <c r="H934" i="1"/>
  <c r="I934" i="1" s="1"/>
  <c r="I935" i="1" s="1"/>
  <c r="H936" i="1"/>
  <c r="H938" i="1"/>
  <c r="H940" i="1"/>
  <c r="H942" i="1"/>
  <c r="H944" i="1"/>
  <c r="H946" i="1"/>
  <c r="H948" i="1"/>
  <c r="H896" i="1"/>
  <c r="I896" i="1" s="1"/>
  <c r="H898" i="1"/>
  <c r="H900" i="1"/>
  <c r="H902" i="1"/>
  <c r="H904" i="1"/>
  <c r="H906" i="1"/>
  <c r="H908" i="1"/>
  <c r="H910" i="1"/>
  <c r="H1082" i="1"/>
  <c r="I1082" i="1" s="1"/>
  <c r="H1084" i="1"/>
  <c r="H1086" i="1"/>
  <c r="H1088" i="1"/>
  <c r="H1090" i="1"/>
  <c r="H1092" i="1"/>
  <c r="H1094" i="1"/>
  <c r="Q849" i="1"/>
  <c r="C1072" i="1"/>
  <c r="P1142" i="1"/>
  <c r="N291" i="1"/>
  <c r="N809" i="1"/>
  <c r="N553" i="1"/>
  <c r="C439" i="1"/>
  <c r="S30" i="1"/>
  <c r="R474" i="1"/>
  <c r="C999" i="1"/>
  <c r="C553" i="1"/>
  <c r="C327" i="1"/>
  <c r="P1029" i="1"/>
  <c r="Q740" i="1"/>
  <c r="N481" i="1"/>
  <c r="Q326" i="1"/>
  <c r="M812" i="1"/>
  <c r="Q733" i="1"/>
  <c r="N67" i="1"/>
  <c r="S479" i="1"/>
  <c r="R67" i="1"/>
  <c r="N1177" i="1"/>
  <c r="R1071" i="1"/>
  <c r="N148" i="1"/>
  <c r="R476" i="1"/>
  <c r="R220" i="1"/>
  <c r="P1140" i="1"/>
  <c r="S331" i="1"/>
  <c r="O326" i="1"/>
  <c r="N183" i="1"/>
  <c r="P479" i="1"/>
  <c r="O439" i="1"/>
  <c r="S291" i="1"/>
  <c r="R481" i="1"/>
  <c r="O997" i="1"/>
  <c r="C844" i="1"/>
  <c r="R217" i="1"/>
  <c r="M994" i="1"/>
  <c r="S548" i="1"/>
  <c r="O777" i="1"/>
  <c r="O444" i="1"/>
  <c r="C254" i="1"/>
  <c r="P363" i="1"/>
  <c r="N592" i="1"/>
  <c r="C1066" i="1"/>
  <c r="M585" i="1"/>
  <c r="N1108" i="1"/>
  <c r="S590" i="1"/>
  <c r="M513" i="1"/>
  <c r="R846" i="1"/>
  <c r="Q624" i="1"/>
  <c r="O553" i="1"/>
  <c r="O37" i="1"/>
  <c r="Q257" i="1"/>
  <c r="C111" i="1"/>
  <c r="N587" i="1"/>
  <c r="C1068" i="1"/>
  <c r="N772" i="1"/>
  <c r="S257" i="1"/>
  <c r="S104" i="1"/>
  <c r="M104" i="1"/>
  <c r="S1177" i="1"/>
  <c r="Q622" i="1"/>
  <c r="N141" i="1"/>
  <c r="O624" i="1"/>
  <c r="S1103" i="1"/>
  <c r="S592" i="1"/>
  <c r="S807" i="1"/>
  <c r="O30" i="1"/>
  <c r="S1140" i="1"/>
  <c r="S405" i="1"/>
  <c r="R368" i="1"/>
  <c r="C1073" i="1"/>
  <c r="N513" i="1"/>
  <c r="P254" i="1"/>
  <c r="R888" i="1"/>
  <c r="O185" i="1"/>
  <c r="N994" i="1"/>
  <c r="O1177" i="1"/>
  <c r="C364" i="1"/>
  <c r="Q659" i="1"/>
  <c r="C851" i="1"/>
  <c r="R849" i="1"/>
  <c r="S518" i="1"/>
  <c r="N627" i="1"/>
  <c r="C291" i="1"/>
  <c r="O925" i="1"/>
  <c r="P1073" i="1"/>
  <c r="R296" i="1"/>
  <c r="O622" i="1"/>
  <c r="M1066" i="1"/>
  <c r="Q111" i="1"/>
  <c r="R851" i="1"/>
  <c r="C813" i="1"/>
  <c r="N1105" i="1"/>
  <c r="M474" i="1"/>
  <c r="N146" i="1"/>
  <c r="N1145" i="1"/>
  <c r="S550" i="1"/>
  <c r="Q775" i="1"/>
  <c r="Q1066" i="1"/>
  <c r="N405" i="1"/>
  <c r="P733" i="1"/>
  <c r="P104" i="1"/>
  <c r="M881" i="1"/>
  <c r="M1177" i="1"/>
  <c r="C962" i="1"/>
  <c r="N333" i="1"/>
  <c r="S851" i="1"/>
  <c r="C814" i="1"/>
  <c r="O770" i="1"/>
  <c r="M553" i="1"/>
  <c r="C555" i="1"/>
  <c r="S516" i="1"/>
  <c r="M844" i="1"/>
  <c r="M1034" i="1"/>
  <c r="O659" i="1"/>
  <c r="O1105" i="1"/>
  <c r="C659" i="1"/>
  <c r="C479" i="1"/>
  <c r="O474" i="1"/>
  <c r="P444" i="1"/>
  <c r="R1108" i="1"/>
  <c r="S402" i="1"/>
  <c r="R178" i="1"/>
  <c r="N326" i="1"/>
  <c r="R812" i="1"/>
  <c r="R918" i="1"/>
  <c r="P30" i="1"/>
  <c r="O178" i="1"/>
  <c r="R992" i="1"/>
  <c r="S289" i="1"/>
  <c r="P111" i="1"/>
  <c r="P812" i="1"/>
  <c r="Q1029" i="1"/>
  <c r="M666" i="1"/>
  <c r="N1073" i="1"/>
  <c r="R550" i="1"/>
  <c r="C1110" i="1"/>
  <c r="S844" i="1"/>
  <c r="C32" i="1"/>
  <c r="P439" i="1"/>
  <c r="P180" i="1"/>
  <c r="C882" i="1"/>
  <c r="Q1140" i="1"/>
  <c r="N289" i="1"/>
  <c r="P809" i="1"/>
  <c r="M363" i="1"/>
  <c r="C919" i="1"/>
  <c r="R407" i="1"/>
  <c r="O918" i="1"/>
  <c r="P918" i="1"/>
  <c r="N992" i="1"/>
  <c r="O74" i="1"/>
  <c r="R807" i="1"/>
  <c r="S770" i="1"/>
  <c r="C35" i="1"/>
  <c r="R104" i="1"/>
  <c r="S476" i="1"/>
  <c r="S442" i="1"/>
  <c r="P296" i="1"/>
  <c r="C1071" i="1"/>
  <c r="M992" i="1"/>
  <c r="R1147" i="1"/>
  <c r="N1071" i="1"/>
  <c r="N622" i="1"/>
  <c r="R437" i="1"/>
  <c r="O333" i="1"/>
  <c r="R844" i="1"/>
  <c r="C1030" i="1"/>
  <c r="O1184" i="1"/>
  <c r="C623" i="1"/>
  <c r="M735" i="1"/>
  <c r="M997" i="1"/>
  <c r="S627" i="1"/>
  <c r="M222" i="1"/>
  <c r="P368" i="1"/>
  <c r="Q997" i="1"/>
  <c r="Q444" i="1"/>
  <c r="M883" i="1"/>
  <c r="O701" i="1"/>
  <c r="R183" i="1"/>
  <c r="P185" i="1"/>
  <c r="S772" i="1"/>
  <c r="M516" i="1"/>
  <c r="C72" i="1"/>
  <c r="Q141" i="1"/>
  <c r="C1140" i="1"/>
  <c r="O738" i="1"/>
  <c r="R733" i="1"/>
  <c r="N331" i="1"/>
  <c r="S587" i="1"/>
  <c r="N1066" i="1"/>
  <c r="O407" i="1"/>
  <c r="O513" i="1"/>
  <c r="C850" i="1"/>
  <c r="C106" i="1"/>
  <c r="C259" i="1"/>
  <c r="O550" i="1"/>
  <c r="M955" i="1"/>
  <c r="P1036" i="1"/>
  <c r="O291" i="1"/>
  <c r="O1145" i="1"/>
  <c r="C253" i="1"/>
  <c r="O846" i="1"/>
  <c r="R555" i="1"/>
  <c r="R1029" i="1"/>
  <c r="P886" i="1"/>
  <c r="N812" i="1"/>
  <c r="P548" i="1"/>
  <c r="S1029" i="1"/>
  <c r="P585" i="1"/>
  <c r="S1073" i="1"/>
  <c r="C147" i="1"/>
  <c r="O1031" i="1"/>
  <c r="Q291" i="1"/>
  <c r="C1141" i="1"/>
  <c r="M291" i="1"/>
  <c r="P326" i="1"/>
  <c r="C328" i="1"/>
  <c r="R291" i="1"/>
  <c r="Q955" i="1"/>
  <c r="P516" i="1"/>
  <c r="C480" i="1"/>
  <c r="R1073" i="1"/>
  <c r="R289" i="1"/>
  <c r="S883" i="1"/>
  <c r="S400" i="1"/>
  <c r="Q37" i="1"/>
  <c r="N585" i="1"/>
  <c r="O294" i="1"/>
  <c r="P550" i="1"/>
  <c r="C697" i="1"/>
  <c r="R960" i="1"/>
  <c r="P888" i="1"/>
  <c r="C739" i="1"/>
  <c r="P291" i="1"/>
  <c r="R548" i="1"/>
  <c r="P365" i="1"/>
  <c r="N479" i="1"/>
  <c r="M807" i="1"/>
  <c r="R661" i="1"/>
  <c r="Q222" i="1"/>
  <c r="P957" i="1"/>
  <c r="N777" i="1"/>
  <c r="O814" i="1"/>
  <c r="C881" i="1"/>
  <c r="N1103" i="1"/>
  <c r="C997" i="1"/>
  <c r="C437" i="1"/>
  <c r="S888" i="1"/>
  <c r="N185" i="1"/>
  <c r="Q479" i="1"/>
  <c r="P178" i="1"/>
  <c r="N844" i="1"/>
  <c r="S553" i="1"/>
  <c r="O809" i="1"/>
  <c r="N770" i="1"/>
  <c r="Q296" i="1"/>
  <c r="P252" i="1"/>
  <c r="P740" i="1"/>
  <c r="Q363" i="1"/>
  <c r="Q735" i="1"/>
  <c r="O629" i="1"/>
  <c r="C809" i="1"/>
  <c r="M770" i="1"/>
  <c r="Q289" i="1"/>
  <c r="R590" i="1"/>
  <c r="M479" i="1"/>
  <c r="R659" i="1"/>
  <c r="M289" i="1"/>
  <c r="M294" i="1"/>
  <c r="C105" i="1"/>
  <c r="P664" i="1"/>
  <c r="N698" i="1"/>
  <c r="Q812" i="1"/>
  <c r="Q553" i="1"/>
  <c r="C920" i="1"/>
  <c r="C701" i="1"/>
  <c r="R1142" i="1"/>
  <c r="Q548" i="1"/>
  <c r="O180" i="1"/>
  <c r="P74" i="1"/>
  <c r="P997" i="1"/>
  <c r="C406" i="1"/>
  <c r="Q368" i="1"/>
  <c r="M481" i="1"/>
  <c r="Q696" i="1"/>
  <c r="Q365" i="1"/>
  <c r="R1066" i="1"/>
  <c r="Q476" i="1"/>
  <c r="C183" i="1"/>
  <c r="C110" i="1"/>
  <c r="C370" i="1"/>
  <c r="R881" i="1"/>
  <c r="O252" i="1"/>
  <c r="C1179" i="1"/>
  <c r="C146" i="1"/>
  <c r="O960" i="1"/>
  <c r="R1103" i="1"/>
  <c r="P960" i="1"/>
  <c r="N548" i="1"/>
  <c r="S881" i="1"/>
  <c r="S222" i="1"/>
  <c r="C1034" i="1"/>
  <c r="R402" i="1"/>
  <c r="O849" i="1"/>
  <c r="C36" i="1"/>
  <c r="C73" i="1"/>
  <c r="M698" i="1"/>
  <c r="P37" i="1"/>
  <c r="N997" i="1"/>
  <c r="S1179" i="1"/>
  <c r="P661" i="1"/>
  <c r="Q960" i="1"/>
  <c r="M849" i="1"/>
  <c r="C807" i="1"/>
  <c r="R400" i="1"/>
  <c r="R215" i="1"/>
  <c r="Q555" i="1"/>
  <c r="P844" i="1"/>
  <c r="Q957" i="1"/>
  <c r="O812" i="1"/>
  <c r="C550" i="1"/>
  <c r="R622" i="1"/>
  <c r="Q220" i="1"/>
  <c r="C179" i="1"/>
  <c r="C220" i="1"/>
  <c r="P437" i="1"/>
  <c r="O254" i="1"/>
  <c r="N849" i="1"/>
  <c r="C1031" i="1"/>
  <c r="P925" i="1"/>
  <c r="O141" i="1"/>
  <c r="S585" i="1"/>
  <c r="S1147" i="1"/>
  <c r="N883" i="1"/>
  <c r="M1108" i="1"/>
  <c r="S368" i="1"/>
  <c r="M1073" i="1"/>
  <c r="N1184" i="1"/>
  <c r="C252" i="1"/>
  <c r="O1140" i="1"/>
  <c r="Q918" i="1"/>
  <c r="M548" i="1"/>
  <c r="M476" i="1"/>
  <c r="P1177" i="1"/>
  <c r="C1142" i="1"/>
  <c r="M331" i="1"/>
  <c r="Q511" i="1"/>
  <c r="M333" i="1"/>
  <c r="O368" i="1"/>
  <c r="O1073" i="1"/>
  <c r="C661" i="1"/>
  <c r="P146" i="1"/>
  <c r="Q402" i="1"/>
  <c r="C624" i="1"/>
  <c r="C923" i="1"/>
  <c r="O548" i="1"/>
  <c r="Q1142" i="1"/>
  <c r="C289" i="1"/>
  <c r="N918" i="1"/>
  <c r="C332" i="1"/>
  <c r="S215" i="1"/>
  <c r="O1029" i="1"/>
  <c r="Q1071" i="1"/>
  <c r="C622" i="1"/>
  <c r="N511" i="1"/>
  <c r="N474" i="1"/>
  <c r="Q661" i="1"/>
  <c r="Q1147" i="1"/>
  <c r="S1066" i="1"/>
  <c r="P955" i="1"/>
  <c r="N696" i="1"/>
  <c r="S220" i="1"/>
  <c r="C31" i="1"/>
  <c r="O289" i="1"/>
  <c r="O1108" i="1"/>
  <c r="C548" i="1"/>
  <c r="C961" i="1"/>
  <c r="C221" i="1"/>
  <c r="Q629" i="1"/>
  <c r="O1071" i="1"/>
  <c r="Q437" i="1"/>
  <c r="C738" i="1"/>
  <c r="O111" i="1"/>
  <c r="S960" i="1"/>
  <c r="O67" i="1"/>
  <c r="N629" i="1"/>
  <c r="O955" i="1"/>
  <c r="S1071" i="1"/>
  <c r="S1068" i="1"/>
  <c r="R1068" i="1"/>
  <c r="N881" i="1"/>
  <c r="P555" i="1"/>
  <c r="C660" i="1"/>
  <c r="P629" i="1"/>
  <c r="M180" i="1"/>
  <c r="M1071" i="1"/>
  <c r="R740" i="1"/>
  <c r="M407" i="1"/>
  <c r="O104" i="1"/>
  <c r="O1103" i="1"/>
  <c r="O807" i="1"/>
  <c r="O664" i="1"/>
  <c r="P257" i="1"/>
  <c r="N550" i="1"/>
  <c r="O851" i="1"/>
  <c r="S555" i="1"/>
  <c r="P851" i="1"/>
  <c r="R1140" i="1"/>
  <c r="C37" i="1"/>
  <c r="O257" i="1"/>
  <c r="O844" i="1"/>
  <c r="P289" i="1"/>
  <c r="C481" i="1"/>
  <c r="O437" i="1"/>
  <c r="M701" i="1"/>
  <c r="N106" i="1"/>
  <c r="Q1108" i="1"/>
  <c r="Q1036" i="1"/>
  <c r="O590" i="1"/>
  <c r="C735" i="1"/>
  <c r="O1066" i="1"/>
  <c r="M777" i="1"/>
  <c r="Q550" i="1"/>
  <c r="C512" i="1"/>
  <c r="C770" i="1"/>
  <c r="C849" i="1"/>
  <c r="S217" i="1"/>
  <c r="C740" i="1"/>
  <c r="O740" i="1"/>
  <c r="P1108" i="1"/>
  <c r="C109" i="1"/>
  <c r="S809" i="1"/>
  <c r="R222" i="1"/>
  <c r="S72" i="1"/>
  <c r="C808" i="1"/>
  <c r="C845" i="1"/>
  <c r="R30" i="1"/>
  <c r="R775" i="1"/>
  <c r="C178" i="1"/>
  <c r="N555" i="1"/>
  <c r="M215" i="1"/>
  <c r="C290" i="1"/>
  <c r="R664" i="1"/>
  <c r="Q185" i="1"/>
  <c r="Q1067" i="1" l="1"/>
  <c r="Q998" i="1"/>
  <c r="Q1141" i="1"/>
  <c r="R734" i="1"/>
  <c r="R623" i="1"/>
  <c r="Q438" i="1"/>
  <c r="Q512" i="1"/>
  <c r="R221" i="1"/>
  <c r="P1072" i="1"/>
  <c r="M660" i="1"/>
  <c r="S660" i="1"/>
  <c r="P660" i="1"/>
  <c r="N660" i="1"/>
  <c r="P1109" i="1"/>
  <c r="P1067" i="1"/>
  <c r="O1067" i="1"/>
  <c r="R961" i="1"/>
  <c r="N1067" i="1"/>
  <c r="Q961" i="1"/>
  <c r="R993" i="1"/>
  <c r="P845" i="1"/>
  <c r="R1141" i="1"/>
  <c r="O702" i="1"/>
  <c r="O660" i="1"/>
  <c r="N406" i="1"/>
  <c r="P480" i="1"/>
  <c r="M480" i="1"/>
  <c r="M924" i="1"/>
  <c r="Q924" i="1"/>
  <c r="O924" i="1"/>
  <c r="N924" i="1"/>
  <c r="R924" i="1"/>
  <c r="S924" i="1"/>
  <c r="P924" i="1"/>
  <c r="R1030" i="1"/>
  <c r="M956" i="1"/>
  <c r="Q1109" i="1"/>
  <c r="Q919" i="1"/>
  <c r="Q1030" i="1"/>
  <c r="O1030" i="1"/>
  <c r="N850" i="1"/>
  <c r="O31" i="1"/>
  <c r="N475" i="1"/>
  <c r="O998" i="1"/>
  <c r="R882" i="1"/>
  <c r="O1178" i="1"/>
  <c r="P919" i="1"/>
  <c r="P961" i="1"/>
  <c r="S998" i="1"/>
  <c r="R998" i="1"/>
  <c r="M1072" i="1"/>
  <c r="R665" i="1"/>
  <c r="N882" i="1"/>
  <c r="N993" i="1"/>
  <c r="M554" i="1"/>
  <c r="M998" i="1"/>
  <c r="O956" i="1"/>
  <c r="O1146" i="1"/>
  <c r="S1035" i="1"/>
  <c r="P1035" i="1"/>
  <c r="N1035" i="1"/>
  <c r="Q1035" i="1"/>
  <c r="R1035" i="1"/>
  <c r="O1035" i="1"/>
  <c r="N919" i="1"/>
  <c r="M845" i="1"/>
  <c r="M1141" i="1"/>
  <c r="N1141" i="1"/>
  <c r="N327" i="1"/>
  <c r="R290" i="1"/>
  <c r="P1030" i="1"/>
  <c r="S1178" i="1"/>
  <c r="R216" i="1"/>
  <c r="O1109" i="1"/>
  <c r="N1146" i="1"/>
  <c r="N998" i="1"/>
  <c r="R1109" i="1"/>
  <c r="S1141" i="1"/>
  <c r="S1030" i="1"/>
  <c r="N1178" i="1"/>
  <c r="O919" i="1"/>
  <c r="O1104" i="1"/>
  <c r="Q845" i="1"/>
  <c r="R702" i="1"/>
  <c r="N702" i="1"/>
  <c r="Q702" i="1"/>
  <c r="P702" i="1"/>
  <c r="S702" i="1"/>
  <c r="Q660" i="1"/>
  <c r="Q480" i="1"/>
  <c r="N1072" i="1"/>
  <c r="O850" i="1"/>
  <c r="M850" i="1"/>
  <c r="M882" i="1"/>
  <c r="O665" i="1"/>
  <c r="R438" i="1"/>
  <c r="R845" i="1"/>
  <c r="S480" i="1"/>
  <c r="M216" i="1"/>
  <c r="R850" i="1"/>
  <c r="N845" i="1"/>
  <c r="Q813" i="1"/>
  <c r="P998" i="1"/>
  <c r="M1178" i="1"/>
  <c r="M808" i="1"/>
  <c r="Q1072" i="1"/>
  <c r="N808" i="1"/>
  <c r="Q808" i="1"/>
  <c r="P808" i="1"/>
  <c r="S961" i="1"/>
  <c r="O845" i="1"/>
  <c r="R1072" i="1"/>
  <c r="R813" i="1"/>
  <c r="N739" i="1"/>
  <c r="P739" i="1"/>
  <c r="R739" i="1"/>
  <c r="M739" i="1"/>
  <c r="S739" i="1"/>
  <c r="Q739" i="1"/>
  <c r="P734" i="1"/>
  <c r="R660" i="1"/>
  <c r="P887" i="1"/>
  <c r="Q258" i="1"/>
  <c r="S1104" i="1"/>
  <c r="R919" i="1"/>
  <c r="M1067" i="1"/>
  <c r="M1109" i="1"/>
  <c r="S1072" i="1"/>
  <c r="S1067" i="1"/>
  <c r="O1141" i="1"/>
  <c r="P813" i="1"/>
  <c r="M702" i="1"/>
  <c r="M813" i="1"/>
  <c r="N623" i="1"/>
  <c r="P956" i="1"/>
  <c r="P364" i="1"/>
  <c r="R1067" i="1"/>
  <c r="S808" i="1"/>
  <c r="Q697" i="1"/>
  <c r="S443" i="1"/>
  <c r="S105" i="1"/>
  <c r="M1035" i="1"/>
  <c r="P1178" i="1"/>
  <c r="R1104" i="1"/>
  <c r="N1104" i="1"/>
  <c r="P1141" i="1"/>
  <c r="O771" i="1"/>
  <c r="P665" i="1"/>
  <c r="R808" i="1"/>
  <c r="P586" i="1"/>
  <c r="M549" i="1"/>
  <c r="N771" i="1"/>
  <c r="P438" i="1"/>
  <c r="P258" i="1"/>
  <c r="S406" i="1"/>
  <c r="Q290" i="1"/>
  <c r="P147" i="1"/>
  <c r="Q142" i="1"/>
  <c r="S221" i="1"/>
  <c r="S290" i="1"/>
  <c r="N697" i="1"/>
  <c r="R480" i="1"/>
  <c r="O480" i="1"/>
  <c r="O327" i="1"/>
  <c r="Q184" i="1"/>
  <c r="S184" i="1"/>
  <c r="O184" i="1"/>
  <c r="M184" i="1"/>
  <c r="P184" i="1"/>
  <c r="O258" i="1"/>
  <c r="N549" i="1"/>
  <c r="P105" i="1"/>
  <c r="O105" i="1"/>
  <c r="M290" i="1"/>
  <c r="P31" i="1"/>
  <c r="M221" i="1"/>
  <c r="O221" i="1"/>
  <c r="N221" i="1"/>
  <c r="P221" i="1"/>
  <c r="M332" i="1"/>
  <c r="O179" i="1"/>
  <c r="S438" i="1"/>
  <c r="N438" i="1"/>
  <c r="M438" i="1"/>
  <c r="N628" i="1"/>
  <c r="R475" i="1"/>
  <c r="S586" i="1"/>
  <c r="P369" i="1"/>
  <c r="O549" i="1"/>
  <c r="M475" i="1"/>
  <c r="O68" i="1"/>
  <c r="P253" i="1"/>
  <c r="N68" i="1"/>
  <c r="N813" i="1"/>
  <c r="M623" i="1"/>
  <c r="P623" i="1"/>
  <c r="S623" i="1"/>
  <c r="P517" i="1"/>
  <c r="Q623" i="1"/>
  <c r="N586" i="1"/>
  <c r="N480" i="1"/>
  <c r="R549" i="1"/>
  <c r="O554" i="1"/>
  <c r="M364" i="1"/>
  <c r="S369" i="1"/>
  <c r="O813" i="1"/>
  <c r="S771" i="1"/>
  <c r="Q221" i="1"/>
  <c r="O147" i="1"/>
  <c r="M147" i="1"/>
  <c r="S147" i="1"/>
  <c r="Q147" i="1"/>
  <c r="R147" i="1"/>
  <c r="R31" i="1"/>
  <c r="O253" i="1"/>
  <c r="N142" i="1"/>
  <c r="N290" i="1"/>
  <c r="O591" i="1"/>
  <c r="O475" i="1"/>
  <c r="O295" i="1"/>
  <c r="S549" i="1"/>
  <c r="O739" i="1"/>
  <c r="Q253" i="1"/>
  <c r="S253" i="1"/>
  <c r="N253" i="1"/>
  <c r="R253" i="1"/>
  <c r="M253" i="1"/>
  <c r="P179" i="1"/>
  <c r="N184" i="1"/>
  <c r="R591" i="1"/>
  <c r="S258" i="1"/>
  <c r="O369" i="1"/>
  <c r="R105" i="1"/>
  <c r="S401" i="1"/>
  <c r="M105" i="1"/>
  <c r="O36" i="1"/>
  <c r="R36" i="1"/>
  <c r="N36" i="1"/>
  <c r="P36" i="1"/>
  <c r="Q36" i="1"/>
  <c r="S36" i="1"/>
  <c r="M36" i="1"/>
  <c r="O961" i="1"/>
  <c r="Q882" i="1"/>
  <c r="O882" i="1"/>
  <c r="P882" i="1"/>
  <c r="Q850" i="1"/>
  <c r="O1072" i="1"/>
  <c r="R776" i="1"/>
  <c r="Q776" i="1"/>
  <c r="S882" i="1"/>
  <c r="M586" i="1"/>
  <c r="S554" i="1"/>
  <c r="Q554" i="1"/>
  <c r="R369" i="1"/>
  <c r="Q369" i="1"/>
  <c r="Q364" i="1"/>
  <c r="S591" i="1"/>
  <c r="N73" i="1"/>
  <c r="R73" i="1"/>
  <c r="O73" i="1"/>
  <c r="Q73" i="1"/>
  <c r="M73" i="1"/>
  <c r="P73" i="1"/>
  <c r="R401" i="1"/>
  <c r="S216" i="1"/>
  <c r="M110" i="1"/>
  <c r="O110" i="1"/>
  <c r="S110" i="1"/>
  <c r="Q110" i="1"/>
  <c r="R110" i="1"/>
  <c r="N110" i="1"/>
  <c r="P110" i="1"/>
  <c r="O623" i="1"/>
  <c r="N1109" i="1"/>
  <c r="S845" i="1"/>
  <c r="P850" i="1"/>
  <c r="S850" i="1"/>
  <c r="M771" i="1"/>
  <c r="P771" i="1"/>
  <c r="R771" i="1"/>
  <c r="Q771" i="1"/>
  <c r="M993" i="1"/>
  <c r="O808" i="1"/>
  <c r="P554" i="1"/>
  <c r="R554" i="1"/>
  <c r="P549" i="1"/>
  <c r="Q327" i="1"/>
  <c r="R184" i="1"/>
  <c r="Q179" i="1"/>
  <c r="S179" i="1"/>
  <c r="M179" i="1"/>
  <c r="N179" i="1"/>
  <c r="R68" i="1"/>
  <c r="S31" i="1"/>
  <c r="O142" i="1"/>
  <c r="S73" i="1"/>
  <c r="O290" i="1"/>
  <c r="N147" i="1"/>
  <c r="Q956" i="1"/>
  <c r="S628" i="1"/>
  <c r="Q734" i="1"/>
  <c r="Q549" i="1"/>
  <c r="M517" i="1"/>
  <c r="N554" i="1"/>
  <c r="N512" i="1"/>
  <c r="M295" i="1"/>
  <c r="P327" i="1"/>
  <c r="S332" i="1"/>
  <c r="R179" i="1"/>
  <c r="S517" i="1"/>
  <c r="O438" i="1"/>
  <c r="P290" i="1"/>
  <c r="N332" i="1"/>
  <c r="I972" i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1011" i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726" i="1"/>
  <c r="I1084" i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788" i="1"/>
  <c r="I724" i="1"/>
  <c r="I725" i="1" s="1"/>
  <c r="I835" i="1"/>
  <c r="I836" i="1" s="1"/>
  <c r="I837" i="1" s="1"/>
  <c r="I897" i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722" i="1"/>
  <c r="I723" i="1" s="1"/>
  <c r="I416" i="1"/>
  <c r="I417" i="1" s="1"/>
  <c r="I418" i="1" s="1"/>
  <c r="I419" i="1" s="1"/>
  <c r="I420" i="1" s="1"/>
  <c r="I720" i="1"/>
  <c r="I721" i="1" s="1"/>
  <c r="I787" i="1"/>
  <c r="I232" i="1"/>
  <c r="I233" i="1" s="1"/>
  <c r="I234" i="1" s="1"/>
  <c r="I235" i="1" s="1"/>
  <c r="I457" i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J12" i="1"/>
  <c r="J13" i="1" s="1"/>
  <c r="J14" i="1" s="1"/>
  <c r="I1047" i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606" i="1"/>
  <c r="I607" i="1" s="1"/>
  <c r="I608" i="1" s="1"/>
  <c r="I609" i="1" s="1"/>
  <c r="I610" i="1" s="1"/>
  <c r="I611" i="1" s="1"/>
  <c r="I612" i="1" s="1"/>
  <c r="I613" i="1" s="1"/>
  <c r="I614" i="1" s="1"/>
  <c r="I615" i="1" s="1"/>
  <c r="I678" i="1"/>
  <c r="I936" i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1124" i="1"/>
  <c r="I1125" i="1" s="1"/>
  <c r="I1126" i="1" s="1"/>
  <c r="I1127" i="1" s="1"/>
  <c r="I1128" i="1" s="1"/>
  <c r="I1129" i="1" s="1"/>
  <c r="I1130" i="1" s="1"/>
  <c r="I1131" i="1" s="1"/>
  <c r="I1132" i="1" s="1"/>
  <c r="I1133" i="1" s="1"/>
  <c r="I1158" i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58" i="1"/>
  <c r="I159" i="1" s="1"/>
  <c r="I160" i="1" s="1"/>
  <c r="I161" i="1" s="1"/>
  <c r="I12" i="1"/>
  <c r="I13" i="1" s="1"/>
  <c r="I14" i="1" s="1"/>
  <c r="I490" i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46" i="1"/>
  <c r="I789" i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601" i="1"/>
  <c r="I677" i="1"/>
  <c r="I47" i="1"/>
  <c r="I48" i="1" s="1"/>
  <c r="I49" i="1" s="1"/>
  <c r="I50" i="1" s="1"/>
  <c r="I51" i="1" s="1"/>
  <c r="I122" i="1"/>
  <c r="I123" i="1" s="1"/>
  <c r="I124" i="1" s="1"/>
  <c r="I603" i="1"/>
  <c r="I604" i="1" s="1"/>
  <c r="I605" i="1" s="1"/>
  <c r="I680" i="1"/>
  <c r="I681" i="1" s="1"/>
  <c r="I682" i="1" s="1"/>
  <c r="I683" i="1" s="1"/>
  <c r="I684" i="1" s="1"/>
  <c r="I685" i="1" s="1"/>
  <c r="I686" i="1" s="1"/>
  <c r="I687" i="1" s="1"/>
  <c r="I688" i="1" s="1"/>
  <c r="I689" i="1" s="1"/>
  <c r="I85" i="1"/>
  <c r="I86" i="1" s="1"/>
  <c r="I87" i="1" s="1"/>
  <c r="I566" i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121" i="1"/>
  <c r="I307" i="1"/>
  <c r="I308" i="1" s="1"/>
  <c r="I309" i="1" s="1"/>
  <c r="I602" i="1"/>
  <c r="I679" i="1"/>
</calcChain>
</file>

<file path=xl/sharedStrings.xml><?xml version="1.0" encoding="utf-8"?>
<sst xmlns="http://schemas.openxmlformats.org/spreadsheetml/2006/main" count="2442" uniqueCount="117">
  <si>
    <t>Samples</t>
  </si>
  <si>
    <t>Time and Date</t>
  </si>
  <si>
    <t>Time</t>
  </si>
  <si>
    <t>Volume</t>
  </si>
  <si>
    <t>VCD</t>
  </si>
  <si>
    <t>Viability</t>
  </si>
  <si>
    <t>TCD</t>
  </si>
  <si>
    <t>sp.Net µ</t>
  </si>
  <si>
    <t>CCD</t>
  </si>
  <si>
    <t>IVCC</t>
  </si>
  <si>
    <t>DCW</t>
  </si>
  <si>
    <t>OD600</t>
  </si>
  <si>
    <t>Glucose</t>
  </si>
  <si>
    <t>Acetate</t>
  </si>
  <si>
    <t>Formate</t>
  </si>
  <si>
    <t>Ethanol</t>
  </si>
  <si>
    <t>Lactate</t>
  </si>
  <si>
    <t>Succinate</t>
  </si>
  <si>
    <t>Pyruvate</t>
  </si>
  <si>
    <t>hr</t>
  </si>
  <si>
    <t>mL</t>
  </si>
  <si>
    <t>M cells/mL</t>
  </si>
  <si>
    <t>%</t>
  </si>
  <si>
    <t>1/hr</t>
  </si>
  <si>
    <t>E6 cell*hr/mL</t>
  </si>
  <si>
    <t>g/L</t>
  </si>
  <si>
    <t>Au</t>
  </si>
  <si>
    <t>mM</t>
  </si>
  <si>
    <t>ID # 1</t>
  </si>
  <si>
    <t>Uncorrected</t>
  </si>
  <si>
    <t>A3.F8</t>
  </si>
  <si>
    <t xml:space="preserve">A29 F119 I1 </t>
  </si>
  <si>
    <t>--</t>
  </si>
  <si>
    <t>Machine Growth Rate</t>
  </si>
  <si>
    <t>Phase 1, µ</t>
  </si>
  <si>
    <t>Range</t>
  </si>
  <si>
    <t>Slope</t>
  </si>
  <si>
    <t>constant</t>
  </si>
  <si>
    <t>Start</t>
  </si>
  <si>
    <t>Final OD</t>
  </si>
  <si>
    <t>Final Glucose:</t>
  </si>
  <si>
    <t>rate (mmol/gDCW/h):</t>
  </si>
  <si>
    <t>r2</t>
  </si>
  <si>
    <t>End</t>
  </si>
  <si>
    <t>r^2</t>
  </si>
  <si>
    <t>Phase 2, µ</t>
  </si>
  <si>
    <t>ID # 2</t>
  </si>
  <si>
    <t>A4.F8</t>
  </si>
  <si>
    <t>ID # 3</t>
  </si>
  <si>
    <t>A5.F9</t>
  </si>
  <si>
    <t xml:space="preserve">A25 F111 I1 </t>
  </si>
  <si>
    <t>ID # 4</t>
  </si>
  <si>
    <t>A6.F8</t>
  </si>
  <si>
    <t>ID # 5</t>
  </si>
  <si>
    <t>A7.F8</t>
  </si>
  <si>
    <t>A19 F91 I1</t>
  </si>
  <si>
    <t>ID # 6</t>
  </si>
  <si>
    <t>A8.F8</t>
  </si>
  <si>
    <t>ID # 7</t>
  </si>
  <si>
    <t>A11.F8</t>
  </si>
  <si>
    <t>A3 F76 I1</t>
  </si>
  <si>
    <t>ID # 8</t>
  </si>
  <si>
    <t>A12.F8</t>
  </si>
  <si>
    <t>ID # 9</t>
  </si>
  <si>
    <t>A13.F8</t>
  </si>
  <si>
    <t>A1 F112 I1</t>
  </si>
  <si>
    <t>ID # 10</t>
  </si>
  <si>
    <t>A14.F8</t>
  </si>
  <si>
    <t>ID # 11</t>
  </si>
  <si>
    <t>A15.F8</t>
  </si>
  <si>
    <t>A13 F87 I1</t>
  </si>
  <si>
    <t>ID # 12</t>
  </si>
  <si>
    <t>A16.F8</t>
  </si>
  <si>
    <t>ID # 13</t>
  </si>
  <si>
    <t>ID # 14</t>
  </si>
  <si>
    <t>ID # 15</t>
  </si>
  <si>
    <t>ID # 16</t>
  </si>
  <si>
    <t>ID # 17</t>
  </si>
  <si>
    <t>ID # 18</t>
  </si>
  <si>
    <t>ID # 19</t>
  </si>
  <si>
    <t>ID # 20</t>
  </si>
  <si>
    <t>ID # 21</t>
  </si>
  <si>
    <t>ID # 22</t>
  </si>
  <si>
    <t>ID # 23</t>
  </si>
  <si>
    <t>ID # 24</t>
  </si>
  <si>
    <t>ID # 25</t>
  </si>
  <si>
    <t>ID # 26</t>
  </si>
  <si>
    <t>ID # 27</t>
  </si>
  <si>
    <t>ID # 28</t>
  </si>
  <si>
    <t>ID # 29</t>
  </si>
  <si>
    <t>ID # 30</t>
  </si>
  <si>
    <t>ID # 31</t>
  </si>
  <si>
    <t>ID # 32</t>
  </si>
  <si>
    <t>Exponential Trendline</t>
  </si>
  <si>
    <t>c: =EXP(INDEX(LINEST(LN(y),x),1,2))</t>
  </si>
  <si>
    <t>Equation: y = c *e ^(b * x)</t>
  </si>
  <si>
    <t>b: =INDEX(LINEST(LN(y),x),1)</t>
  </si>
  <si>
    <t>r2: =INDEX(LINEST(LN(y),x,TRUE,TRUE),3)</t>
  </si>
  <si>
    <t>Glc</t>
  </si>
  <si>
    <t>Lac</t>
  </si>
  <si>
    <t>MW</t>
  </si>
  <si>
    <t>gDW/cell</t>
  </si>
  <si>
    <t>neidhardt pg 8</t>
  </si>
  <si>
    <t>gDW/1E+06 cells</t>
  </si>
  <si>
    <t>Fe(II)</t>
  </si>
  <si>
    <t>weight per OD</t>
  </si>
  <si>
    <t>Conc. (mM)</t>
  </si>
  <si>
    <t>OD562</t>
  </si>
  <si>
    <t>slope</t>
  </si>
  <si>
    <t>gDW L-1 OD600-1</t>
  </si>
  <si>
    <t>intercept</t>
  </si>
  <si>
    <t>Note this conversion is 0.4822 on the BENCHTOP reader</t>
  </si>
  <si>
    <t>ALEs corrected:</t>
  </si>
  <si>
    <t>Correction Compound name:</t>
  </si>
  <si>
    <t>Correction Compound values (mM):</t>
  </si>
  <si>
    <t>Average value (mM):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</si>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</sst>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C00000"/>
      <name val="Garamond"/>
      <family val="1"/>
    </font>
    <font>
      <sz val="11"/>
      <name val="Garamond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Garamond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1"/>
      <color theme="0" tint="-0.14999847407452621"/>
      <name val="Garamond"/>
      <family val="1"/>
    </font>
    <font>
      <sz val="9"/>
      <color indexed="8"/>
      <name val="Arial"/>
      <family val="2"/>
    </font>
    <font>
      <sz val="8.8000000000000007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0" fontId="16" fillId="0" borderId="0"/>
    <xf numFmtId="0" fontId="1" fillId="2" borderId="0"/>
    <xf numFmtId="0" fontId="6" fillId="3" borderId="0"/>
    <xf numFmtId="0" fontId="7" fillId="4" borderId="0"/>
    <xf numFmtId="0" fontId="13" fillId="5" borderId="5"/>
    <xf numFmtId="9" fontId="13" fillId="0" borderId="0"/>
    <xf numFmtId="0" fontId="14" fillId="0" borderId="0"/>
    <xf numFmtId="0" fontId="15" fillId="0" borderId="0"/>
    <xf numFmtId="0" fontId="16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9" borderId="0"/>
    <xf numFmtId="0" fontId="1" fillId="12" borderId="0"/>
    <xf numFmtId="0" fontId="11" fillId="13" borderId="0"/>
    <xf numFmtId="0" fontId="11" fillId="11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4" borderId="0"/>
    <xf numFmtId="0" fontId="17" fillId="4" borderId="0"/>
    <xf numFmtId="0" fontId="9" fillId="19" borderId="3"/>
    <xf numFmtId="0" fontId="18" fillId="0" borderId="6"/>
    <xf numFmtId="0" fontId="19" fillId="0" borderId="2"/>
    <xf numFmtId="0" fontId="20" fillId="0" borderId="7"/>
    <xf numFmtId="0" fontId="20" fillId="0" borderId="0"/>
    <xf numFmtId="0" fontId="8" fillId="19" borderId="4"/>
    <xf numFmtId="0" fontId="21" fillId="0" borderId="0"/>
    <xf numFmtId="0" fontId="10" fillId="0" borderId="8"/>
    <xf numFmtId="0" fontId="14" fillId="0" borderId="0"/>
  </cellStyleXfs>
  <cellXfs count="62">
    <xf numFmtId="0" fontId="0" fillId="0" borderId="0" xfId="0"/>
    <xf numFmtId="1" fontId="3" fillId="0" borderId="0" xfId="0" applyNumberFormat="1" applyFont="1"/>
    <xf numFmtId="2" fontId="5" fillId="0" borderId="0" xfId="0" applyNumberFormat="1" applyFont="1"/>
    <xf numFmtId="0" fontId="2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11" fontId="3" fillId="0" borderId="0" xfId="0" applyNumberFormat="1" applyFont="1"/>
    <xf numFmtId="11" fontId="3" fillId="0" borderId="1" xfId="0" applyNumberFormat="1" applyFont="1" applyBorder="1"/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5" fillId="0" borderId="0" xfId="0" applyNumberFormat="1" applyFont="1"/>
    <xf numFmtId="0" fontId="12" fillId="0" borderId="0" xfId="0" applyFo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/>
    <xf numFmtId="0" fontId="12" fillId="0" borderId="1" xfId="0" applyFont="1" applyBorder="1"/>
    <xf numFmtId="0" fontId="6" fillId="3" borderId="0" xfId="3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quotePrefix="1" applyNumberFormat="1" applyFont="1" applyAlignment="1">
      <alignment horizontal="center"/>
    </xf>
    <xf numFmtId="0" fontId="5" fillId="0" borderId="0" xfId="2" applyFont="1" applyFill="1"/>
    <xf numFmtId="0" fontId="5" fillId="0" borderId="0" xfId="4" applyFont="1" applyFill="1"/>
    <xf numFmtId="1" fontId="3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1" fontId="5" fillId="0" borderId="0" xfId="3" applyNumberFormat="1" applyFont="1" applyFill="1" applyAlignment="1">
      <alignment horizontal="center"/>
    </xf>
    <xf numFmtId="0" fontId="5" fillId="0" borderId="0" xfId="3" applyFont="1" applyFill="1"/>
    <xf numFmtId="2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2" fontId="5" fillId="20" borderId="0" xfId="0" applyNumberFormat="1" applyFont="1" applyFill="1" applyAlignment="1">
      <alignment horizontal="center"/>
    </xf>
    <xf numFmtId="0" fontId="23" fillId="21" borderId="0" xfId="0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24" fillId="0" borderId="0" xfId="0" applyFont="1" applyAlignment="1">
      <alignment vertical="center" wrapText="1"/>
    </xf>
    <xf numFmtId="0" fontId="23" fillId="21" borderId="0" xfId="0" applyFont="1" applyFill="1" applyAlignment="1">
      <alignment horizontal="center" vertical="top"/>
    </xf>
    <xf numFmtId="166" fontId="5" fillId="0" borderId="0" xfId="0" applyNumberFormat="1" applyFont="1" applyAlignment="1">
      <alignment horizontal="center"/>
    </xf>
    <xf numFmtId="166" fontId="3" fillId="0" borderId="0" xfId="0" applyNumberFormat="1" applyFont="1"/>
    <xf numFmtId="164" fontId="5" fillId="0" borderId="0" xfId="0" applyNumberFormat="1" applyFont="1" applyAlignment="1">
      <alignment horizontal="center"/>
    </xf>
    <xf numFmtId="166" fontId="5" fillId="0" borderId="0" xfId="3" applyNumberFormat="1" applyFont="1" applyFill="1"/>
    <xf numFmtId="164" fontId="5" fillId="0" borderId="0" xfId="3" applyNumberFormat="1" applyFon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64" fontId="5" fillId="0" borderId="0" xfId="3" applyNumberFormat="1" applyFont="1" applyFill="1"/>
    <xf numFmtId="166" fontId="0" fillId="0" borderId="0" xfId="0" applyNumberFormat="1"/>
    <xf numFmtId="167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167" fontId="5" fillId="0" borderId="0" xfId="3" applyNumberFormat="1" applyFont="1" applyFill="1"/>
    <xf numFmtId="164" fontId="5" fillId="0" borderId="1" xfId="0" applyNumberFormat="1" applyFont="1" applyBorder="1"/>
    <xf numFmtId="164" fontId="5" fillId="0" borderId="0" xfId="0" applyNumberFormat="1" applyFont="1"/>
    <xf numFmtId="166" fontId="5" fillId="20" borderId="0" xfId="0" applyNumberFormat="1" applyFont="1" applyFill="1" applyAlignment="1">
      <alignment horizontal="center"/>
    </xf>
    <xf numFmtId="165" fontId="3" fillId="0" borderId="0" xfId="0" applyNumberFormat="1" applyFont="1"/>
    <xf numFmtId="166" fontId="2" fillId="0" borderId="0" xfId="0" applyNumberFormat="1" applyFont="1"/>
    <xf numFmtId="0" fontId="23" fillId="21" borderId="0" xfId="0" applyFont="1" applyFill="1" applyAlignment="1">
      <alignment horizontal="left" vertical="top" wrapText="1"/>
    </xf>
    <xf numFmtId="0" fontId="23" fillId="21" borderId="0" xfId="0" applyFont="1" applyFill="1" applyAlignment="1">
      <alignment horizontal="left" vertical="top"/>
    </xf>
  </cellXfs>
  <cellStyles count="36">
    <cellStyle name="20% - Accent1" xfId="2" builtinId="30"/>
    <cellStyle name="20% - Accent1 2" xfId="10" xr:uid="{00000000-0005-0000-0000-000030000000}"/>
    <cellStyle name="20% - Accent2 2" xfId="11" xr:uid="{00000000-0005-0000-0000-000031000000}"/>
    <cellStyle name="20% - Accent3 2" xfId="12" xr:uid="{00000000-0005-0000-0000-000032000000}"/>
    <cellStyle name="20% - Accent4 2" xfId="13" xr:uid="{00000000-0005-0000-0000-000033000000}"/>
    <cellStyle name="40% - Accent1 2" xfId="14" xr:uid="{00000000-0005-0000-0000-000034000000}"/>
    <cellStyle name="40% - Accent3 2" xfId="15" xr:uid="{00000000-0005-0000-0000-000035000000}"/>
    <cellStyle name="40% - Accent4 2" xfId="16" xr:uid="{00000000-0005-0000-0000-000036000000}"/>
    <cellStyle name="40% - Accent6 2" xfId="17" xr:uid="{00000000-0005-0000-0000-000037000000}"/>
    <cellStyle name="60% - Accent1 2" xfId="18" xr:uid="{00000000-0005-0000-0000-000038000000}"/>
    <cellStyle name="60% - Accent3 2" xfId="19" xr:uid="{00000000-0005-0000-0000-000039000000}"/>
    <cellStyle name="60% - Accent4 2" xfId="20" xr:uid="{00000000-0005-0000-0000-00003A000000}"/>
    <cellStyle name="60% - Accent6 2" xfId="21" xr:uid="{00000000-0005-0000-0000-00003B000000}"/>
    <cellStyle name="Accent1 2" xfId="22" xr:uid="{00000000-0005-0000-0000-00003C000000}"/>
    <cellStyle name="Accent2 2" xfId="23" xr:uid="{00000000-0005-0000-0000-00003D000000}"/>
    <cellStyle name="Accent3 2" xfId="24" xr:uid="{00000000-0005-0000-0000-00003E000000}"/>
    <cellStyle name="Accent4 2" xfId="25" xr:uid="{00000000-0005-0000-0000-00003F000000}"/>
    <cellStyle name="Bad" xfId="4" builtinId="27"/>
    <cellStyle name="Bad 2" xfId="26" xr:uid="{00000000-0005-0000-0000-000040000000}"/>
    <cellStyle name="Calculation 2" xfId="27" xr:uid="{00000000-0005-0000-0000-000041000000}"/>
    <cellStyle name="Followed Hyperlink" xfId="8" builtinId="9" hidden="1"/>
    <cellStyle name="Good" xfId="3" builtinId="26"/>
    <cellStyle name="Heading 1 2" xfId="28" xr:uid="{00000000-0005-0000-0000-000042000000}"/>
    <cellStyle name="Heading 2 2" xfId="29" xr:uid="{00000000-0005-0000-0000-000043000000}"/>
    <cellStyle name="Heading 3 2" xfId="30" xr:uid="{00000000-0005-0000-0000-000044000000}"/>
    <cellStyle name="Heading 4 2" xfId="31" xr:uid="{00000000-0005-0000-0000-000045000000}"/>
    <cellStyle name="Hyperlink" xfId="7" builtinId="8" hidden="1"/>
    <cellStyle name="Normal" xfId="0" builtinId="0"/>
    <cellStyle name="Normal 2" xfId="1" xr:uid="{00000000-0005-0000-0000-000001000000}"/>
    <cellStyle name="Normal 3" xfId="9" xr:uid="{00000000-0005-0000-0000-00002F000000}"/>
    <cellStyle name="Normal 3 2" xfId="35" xr:uid="{00000000-0005-0000-0000-000049000000}"/>
    <cellStyle name="Note 2" xfId="5" xr:uid="{00000000-0005-0000-0000-00002B000000}"/>
    <cellStyle name="Output 2" xfId="32" xr:uid="{00000000-0005-0000-0000-000046000000}"/>
    <cellStyle name="Percent 2" xfId="6" xr:uid="{00000000-0005-0000-0000-00002C000000}"/>
    <cellStyle name="Title 2" xfId="33" xr:uid="{00000000-0005-0000-0000-000047000000}"/>
    <cellStyle name="Total 2" xfId="34" xr:uid="{00000000-0005-0000-0000-000048000000}"/>
  </cellStyles>
  <dxfs count="99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1.3930555555270985</c:v>
                </c:pt>
                <c:pt idx="2">
                  <c:v>2.8049999999930151</c:v>
                </c:pt>
                <c:pt idx="3">
                  <c:v>4.1716666667489335</c:v>
                </c:pt>
                <c:pt idx="4">
                  <c:v>5.5369444444659166</c:v>
                </c:pt>
                <c:pt idx="5">
                  <c:v>6.9805555556667969</c:v>
                </c:pt>
                <c:pt idx="6">
                  <c:v>7.0594444444868714</c:v>
                </c:pt>
                <c:pt idx="7">
                  <c:v>19.265833333425689</c:v>
                </c:pt>
              </c:numCache>
            </c:numRef>
          </c:xVal>
          <c:yVal>
            <c:numRef>
              <c:f>Samples!$M$7:$M$17</c:f>
              <c:numCache>
                <c:formatCode>General</c:formatCode>
                <c:ptCount val="11"/>
                <c:pt idx="1">
                  <c:v>32.19</c:v>
                </c:pt>
                <c:pt idx="2">
                  <c:v>23.08</c:v>
                </c:pt>
                <c:pt idx="4">
                  <c:v>14.13</c:v>
                </c:pt>
                <c:pt idx="5">
                  <c:v>4.8600000000000003</c:v>
                </c:pt>
                <c:pt idx="6">
                  <c:v>4.5599999999999996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5-8C46-807B-2FC8C93EB558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1.3930555555270985</c:v>
                </c:pt>
                <c:pt idx="2">
                  <c:v>2.8049999999930151</c:v>
                </c:pt>
                <c:pt idx="3">
                  <c:v>4.1716666667489335</c:v>
                </c:pt>
                <c:pt idx="4">
                  <c:v>5.5369444444659166</c:v>
                </c:pt>
                <c:pt idx="5">
                  <c:v>6.9805555556667969</c:v>
                </c:pt>
                <c:pt idx="6">
                  <c:v>7.0594444444868714</c:v>
                </c:pt>
                <c:pt idx="7">
                  <c:v>19.265833333425689</c:v>
                </c:pt>
              </c:numCache>
            </c:numRef>
          </c:xVal>
          <c:yVal>
            <c:numRef>
              <c:f>Samples!$N$7:$N$17</c:f>
              <c:numCache>
                <c:formatCode>General</c:formatCode>
                <c:ptCount val="11"/>
                <c:pt idx="1">
                  <c:v>0</c:v>
                </c:pt>
                <c:pt idx="2">
                  <c:v>0.65</c:v>
                </c:pt>
                <c:pt idx="3">
                  <c:v>1.64</c:v>
                </c:pt>
                <c:pt idx="4">
                  <c:v>5.25</c:v>
                </c:pt>
                <c:pt idx="5">
                  <c:v>11.83</c:v>
                </c:pt>
                <c:pt idx="6">
                  <c:v>14.44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5-8C46-807B-2FC8C93EB558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1.3930555555270985</c:v>
                </c:pt>
                <c:pt idx="2">
                  <c:v>2.8049999999930151</c:v>
                </c:pt>
                <c:pt idx="3">
                  <c:v>4.1716666667489335</c:v>
                </c:pt>
                <c:pt idx="4">
                  <c:v>5.5369444444659166</c:v>
                </c:pt>
                <c:pt idx="5">
                  <c:v>6.9805555556667969</c:v>
                </c:pt>
                <c:pt idx="6">
                  <c:v>7.0594444444868714</c:v>
                </c:pt>
                <c:pt idx="7">
                  <c:v>19.265833333425689</c:v>
                </c:pt>
              </c:numCache>
            </c:numRef>
          </c:xVal>
          <c:yVal>
            <c:numRef>
              <c:f>Samples!$O$7:$O$17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9.9600000000000009</c:v>
                </c:pt>
                <c:pt idx="6">
                  <c:v>12.44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5-8C46-807B-2FC8C93EB558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Samples!$C$8:$C$27</c:f>
              <c:numCache>
                <c:formatCode>General</c:formatCode>
                <c:ptCount val="20"/>
                <c:pt idx="0">
                  <c:v>1.3930555555270985</c:v>
                </c:pt>
                <c:pt idx="1">
                  <c:v>2.8049999999930151</c:v>
                </c:pt>
                <c:pt idx="2">
                  <c:v>4.1716666667489335</c:v>
                </c:pt>
                <c:pt idx="3">
                  <c:v>5.5369444444659166</c:v>
                </c:pt>
                <c:pt idx="4">
                  <c:v>6.9805555556667969</c:v>
                </c:pt>
                <c:pt idx="5">
                  <c:v>7.0594444444868714</c:v>
                </c:pt>
                <c:pt idx="6">
                  <c:v>19.265833333425689</c:v>
                </c:pt>
              </c:numCache>
            </c:numRef>
          </c:xVal>
          <c:yVal>
            <c:numRef>
              <c:f>Samples!$P$16:$P$27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D5-8C46-807B-2FC8C93EB558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1.3930555555270985</c:v>
                </c:pt>
                <c:pt idx="2">
                  <c:v>2.8049999999930151</c:v>
                </c:pt>
                <c:pt idx="3">
                  <c:v>4.1716666667489335</c:v>
                </c:pt>
                <c:pt idx="4">
                  <c:v>5.5369444444659166</c:v>
                </c:pt>
                <c:pt idx="5">
                  <c:v>6.9805555556667969</c:v>
                </c:pt>
                <c:pt idx="6">
                  <c:v>7.0594444444868714</c:v>
                </c:pt>
                <c:pt idx="7">
                  <c:v>19.265833333425689</c:v>
                </c:pt>
              </c:numCache>
            </c:numRef>
          </c:xVal>
          <c:yVal>
            <c:numRef>
              <c:f>Samples!$Q$7:$Q$27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D5-8C46-807B-2FC8C93EB558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1.3930555555270985</c:v>
                </c:pt>
                <c:pt idx="2">
                  <c:v>2.8049999999930151</c:v>
                </c:pt>
                <c:pt idx="3">
                  <c:v>4.1716666667489335</c:v>
                </c:pt>
                <c:pt idx="4">
                  <c:v>5.5369444444659166</c:v>
                </c:pt>
                <c:pt idx="5">
                  <c:v>6.9805555556667969</c:v>
                </c:pt>
                <c:pt idx="6">
                  <c:v>7.0594444444868714</c:v>
                </c:pt>
                <c:pt idx="7">
                  <c:v>19.265833333425689</c:v>
                </c:pt>
              </c:numCache>
            </c:numRef>
          </c:xVal>
          <c:yVal>
            <c:numRef>
              <c:f>Samples!$R$7:$R$27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D5-8C46-807B-2FC8C93EB558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1.3930555555270985</c:v>
                </c:pt>
                <c:pt idx="2">
                  <c:v>2.8049999999930151</c:v>
                </c:pt>
                <c:pt idx="3">
                  <c:v>4.1716666667489335</c:v>
                </c:pt>
                <c:pt idx="4">
                  <c:v>5.5369444444659166</c:v>
                </c:pt>
                <c:pt idx="5">
                  <c:v>6.9805555556667969</c:v>
                </c:pt>
                <c:pt idx="6">
                  <c:v>7.0594444444868714</c:v>
                </c:pt>
                <c:pt idx="7">
                  <c:v>19.265833333425689</c:v>
                </c:pt>
              </c:numCache>
            </c:numRef>
          </c:xVal>
          <c:yVal>
            <c:numRef>
              <c:f>Samples!$S$7:$S$27</c:f>
              <c:numCache>
                <c:formatCode>General</c:formatCode>
                <c:ptCount val="21"/>
                <c:pt idx="1">
                  <c:v>0.01</c:v>
                </c:pt>
                <c:pt idx="2">
                  <c:v>0.14000000000000001</c:v>
                </c:pt>
                <c:pt idx="3">
                  <c:v>0.5</c:v>
                </c:pt>
                <c:pt idx="4">
                  <c:v>0.26</c:v>
                </c:pt>
                <c:pt idx="5">
                  <c:v>1.0900000000000001</c:v>
                </c:pt>
                <c:pt idx="6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D5-8C46-807B-2FC8C93E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1.3930555555270985</c:v>
                </c:pt>
                <c:pt idx="2">
                  <c:v>2.8049999999930151</c:v>
                </c:pt>
                <c:pt idx="3">
                  <c:v>4.1716666667489335</c:v>
                </c:pt>
                <c:pt idx="4">
                  <c:v>5.5369444444659166</c:v>
                </c:pt>
                <c:pt idx="5">
                  <c:v>6.9805555556667969</c:v>
                </c:pt>
                <c:pt idx="6">
                  <c:v>7.0594444444868714</c:v>
                </c:pt>
                <c:pt idx="7">
                  <c:v>19.265833333425689</c:v>
                </c:pt>
              </c:numCache>
            </c:numRef>
          </c:xVal>
          <c:yVal>
            <c:numRef>
              <c:f>Samples!$L$7:$L$17</c:f>
              <c:numCache>
                <c:formatCode>General</c:formatCode>
                <c:ptCount val="11"/>
                <c:pt idx="0">
                  <c:v>9.1500000000000001E-3</c:v>
                </c:pt>
                <c:pt idx="1">
                  <c:v>2.1999999999999999E-2</c:v>
                </c:pt>
                <c:pt idx="2">
                  <c:v>8.5000000000000006E-2</c:v>
                </c:pt>
                <c:pt idx="3">
                  <c:v>0.19700000000000001</c:v>
                </c:pt>
                <c:pt idx="4">
                  <c:v>0.39800000000000002</c:v>
                </c:pt>
                <c:pt idx="5">
                  <c:v>0.59199999999999997</c:v>
                </c:pt>
                <c:pt idx="6">
                  <c:v>0.61199999999999999</c:v>
                </c:pt>
                <c:pt idx="7">
                  <c:v>0.63700000000000001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D5-8C46-807B-2FC8C93EB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543"/>
        <c:axId val="669403023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669403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20470543"/>
        <c:crosses val="max"/>
        <c:crossBetween val="midCat"/>
      </c:valAx>
      <c:valAx>
        <c:axId val="62047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403023"/>
        <c:crosses val="autoZero"/>
        <c:crossBetween val="midCat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1.3658333335770294</c:v>
                </c:pt>
                <c:pt idx="2">
                  <c:v>2.7319444444729015</c:v>
                </c:pt>
                <c:pt idx="3">
                  <c:v>4.0966666668537073</c:v>
                </c:pt>
                <c:pt idx="4">
                  <c:v>5.5086111113196239</c:v>
                </c:pt>
                <c:pt idx="5">
                  <c:v>6.874722222215496</c:v>
                </c:pt>
                <c:pt idx="6">
                  <c:v>6.9536111112101935</c:v>
                </c:pt>
                <c:pt idx="7">
                  <c:v>10.77250000013737</c:v>
                </c:pt>
              </c:numCache>
            </c:numRef>
          </c:xVal>
          <c:yVal>
            <c:numRef>
              <c:f>Samples!$M$340:$M$350</c:f>
              <c:numCache>
                <c:formatCode>General</c:formatCode>
                <c:ptCount val="11"/>
                <c:pt idx="1">
                  <c:v>25.36</c:v>
                </c:pt>
                <c:pt idx="2">
                  <c:v>25.94</c:v>
                </c:pt>
                <c:pt idx="3">
                  <c:v>26.02</c:v>
                </c:pt>
                <c:pt idx="4">
                  <c:v>21.15</c:v>
                </c:pt>
                <c:pt idx="5">
                  <c:v>14.29</c:v>
                </c:pt>
                <c:pt idx="6">
                  <c:v>13.87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D-564A-B0BD-26F2BE16DCE4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1.3658333335770294</c:v>
                </c:pt>
                <c:pt idx="2">
                  <c:v>2.7319444444729015</c:v>
                </c:pt>
                <c:pt idx="3">
                  <c:v>4.0966666668537073</c:v>
                </c:pt>
                <c:pt idx="4">
                  <c:v>5.5086111113196239</c:v>
                </c:pt>
                <c:pt idx="5">
                  <c:v>6.874722222215496</c:v>
                </c:pt>
                <c:pt idx="6">
                  <c:v>6.9536111112101935</c:v>
                </c:pt>
                <c:pt idx="7">
                  <c:v>10.77250000013737</c:v>
                </c:pt>
              </c:numCache>
            </c:numRef>
          </c:xVal>
          <c:yVal>
            <c:numRef>
              <c:f>Samples!$N$340:$N$350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5.25</c:v>
                </c:pt>
                <c:pt idx="6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4D-564A-B0BD-26F2BE16DCE4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1.3658333335770294</c:v>
                </c:pt>
                <c:pt idx="2">
                  <c:v>2.7319444444729015</c:v>
                </c:pt>
                <c:pt idx="3">
                  <c:v>4.0966666668537073</c:v>
                </c:pt>
                <c:pt idx="4">
                  <c:v>5.5086111113196239</c:v>
                </c:pt>
                <c:pt idx="5">
                  <c:v>6.874722222215496</c:v>
                </c:pt>
                <c:pt idx="6">
                  <c:v>6.9536111112101935</c:v>
                </c:pt>
              </c:numCache>
            </c:numRef>
          </c:xVal>
          <c:yVal>
            <c:numRef>
              <c:f>Samples!$O$340:$O$347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4D-564A-B0BD-26F2BE16DCE4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Samples!$C$341:$C$346</c:f>
              <c:numCache>
                <c:formatCode>General</c:formatCode>
                <c:ptCount val="6"/>
                <c:pt idx="0">
                  <c:v>1.3658333335770294</c:v>
                </c:pt>
                <c:pt idx="1">
                  <c:v>2.7319444444729015</c:v>
                </c:pt>
                <c:pt idx="2">
                  <c:v>4.0966666668537073</c:v>
                </c:pt>
                <c:pt idx="3">
                  <c:v>5.5086111113196239</c:v>
                </c:pt>
                <c:pt idx="4">
                  <c:v>6.874722222215496</c:v>
                </c:pt>
                <c:pt idx="5">
                  <c:v>6.9536111112101935</c:v>
                </c:pt>
              </c:numCache>
            </c:numRef>
          </c:xVal>
          <c:yVal>
            <c:numRef>
              <c:f>Samples!$P$341:$P$346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4D-564A-B0BD-26F2BE16DCE4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1.3658333335770294</c:v>
                </c:pt>
                <c:pt idx="2">
                  <c:v>2.7319444444729015</c:v>
                </c:pt>
                <c:pt idx="3">
                  <c:v>4.0966666668537073</c:v>
                </c:pt>
                <c:pt idx="4">
                  <c:v>5.5086111113196239</c:v>
                </c:pt>
                <c:pt idx="5">
                  <c:v>6.874722222215496</c:v>
                </c:pt>
                <c:pt idx="6">
                  <c:v>6.9536111112101935</c:v>
                </c:pt>
              </c:numCache>
            </c:numRef>
          </c:xVal>
          <c:yVal>
            <c:numRef>
              <c:f>Samples!$Q$340:$Q$346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4D-564A-B0BD-26F2BE16DCE4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1.3658333335770294</c:v>
                </c:pt>
                <c:pt idx="2">
                  <c:v>2.7319444444729015</c:v>
                </c:pt>
                <c:pt idx="3">
                  <c:v>4.0966666668537073</c:v>
                </c:pt>
                <c:pt idx="4">
                  <c:v>5.5086111113196239</c:v>
                </c:pt>
                <c:pt idx="5">
                  <c:v>6.874722222215496</c:v>
                </c:pt>
                <c:pt idx="6">
                  <c:v>6.9536111112101935</c:v>
                </c:pt>
              </c:numCache>
            </c:numRef>
          </c:xVal>
          <c:yVal>
            <c:numRef>
              <c:f>Samples!$R$340:$R$346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4D-564A-B0BD-26F2BE16DCE4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1.3658333335770294</c:v>
                </c:pt>
                <c:pt idx="2">
                  <c:v>2.7319444444729015</c:v>
                </c:pt>
                <c:pt idx="3">
                  <c:v>4.0966666668537073</c:v>
                </c:pt>
                <c:pt idx="4">
                  <c:v>5.5086111113196239</c:v>
                </c:pt>
                <c:pt idx="5">
                  <c:v>6.874722222215496</c:v>
                </c:pt>
                <c:pt idx="6">
                  <c:v>6.9536111112101935</c:v>
                </c:pt>
              </c:numCache>
            </c:numRef>
          </c:xVal>
          <c:yVal>
            <c:numRef>
              <c:f>Samples!$S$340:$S$346</c:f>
              <c:numCache>
                <c:formatCode>General</c:formatCode>
                <c:ptCount val="7"/>
                <c:pt idx="1">
                  <c:v>0.03</c:v>
                </c:pt>
                <c:pt idx="2">
                  <c:v>0.14000000000000001</c:v>
                </c:pt>
                <c:pt idx="3">
                  <c:v>0.43</c:v>
                </c:pt>
                <c:pt idx="4">
                  <c:v>0.93</c:v>
                </c:pt>
                <c:pt idx="5">
                  <c:v>0.78</c:v>
                </c:pt>
                <c:pt idx="6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4D-564A-B0BD-26F2BE16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1.3658333335770294</c:v>
                </c:pt>
                <c:pt idx="2">
                  <c:v>2.7319444444729015</c:v>
                </c:pt>
                <c:pt idx="3">
                  <c:v>4.0966666668537073</c:v>
                </c:pt>
                <c:pt idx="4">
                  <c:v>5.5086111113196239</c:v>
                </c:pt>
                <c:pt idx="5">
                  <c:v>6.874722222215496</c:v>
                </c:pt>
                <c:pt idx="6">
                  <c:v>6.9536111112101935</c:v>
                </c:pt>
                <c:pt idx="7">
                  <c:v>10.77250000013737</c:v>
                </c:pt>
              </c:numCache>
            </c:numRef>
          </c:xVal>
          <c:yVal>
            <c:numRef>
              <c:f>Samples!$L$340:$L$350</c:f>
              <c:numCache>
                <c:formatCode>General</c:formatCode>
                <c:ptCount val="11"/>
                <c:pt idx="0">
                  <c:v>1.04812E-2</c:v>
                </c:pt>
                <c:pt idx="1">
                  <c:v>2.4E-2</c:v>
                </c:pt>
                <c:pt idx="2">
                  <c:v>5.8000000000000003E-2</c:v>
                </c:pt>
                <c:pt idx="3">
                  <c:v>0.13100000000000001</c:v>
                </c:pt>
                <c:pt idx="4">
                  <c:v>0.28299999999999997</c:v>
                </c:pt>
                <c:pt idx="5">
                  <c:v>0.55100000000000005</c:v>
                </c:pt>
                <c:pt idx="6">
                  <c:v>0.58299999999999996</c:v>
                </c:pt>
                <c:pt idx="7">
                  <c:v>0.82299999999999995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4D-564A-B0BD-26F2BE16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1.3650000000488944</c:v>
                </c:pt>
                <c:pt idx="2">
                  <c:v>2.7305555554339662</c:v>
                </c:pt>
                <c:pt idx="3">
                  <c:v>4.0958333333255723</c:v>
                </c:pt>
                <c:pt idx="4">
                  <c:v>5.4613888888852671</c:v>
                </c:pt>
                <c:pt idx="5">
                  <c:v>5.5391666666837409</c:v>
                </c:pt>
                <c:pt idx="6">
                  <c:v>19.366388888913207</c:v>
                </c:pt>
              </c:numCache>
            </c:numRef>
          </c:xVal>
          <c:yVal>
            <c:numRef>
              <c:f>Samples!$M$377:$M$387</c:f>
              <c:numCache>
                <c:formatCode>General</c:formatCode>
                <c:ptCount val="11"/>
                <c:pt idx="1">
                  <c:v>33.659999999999997</c:v>
                </c:pt>
                <c:pt idx="2">
                  <c:v>25.84</c:v>
                </c:pt>
                <c:pt idx="3">
                  <c:v>24.54</c:v>
                </c:pt>
                <c:pt idx="4">
                  <c:v>16.28</c:v>
                </c:pt>
                <c:pt idx="5">
                  <c:v>15.79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B-F14F-BE8B-FBA085A27E5E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1.3650000000488944</c:v>
                </c:pt>
                <c:pt idx="2">
                  <c:v>2.7305555554339662</c:v>
                </c:pt>
                <c:pt idx="3">
                  <c:v>4.0958333333255723</c:v>
                </c:pt>
                <c:pt idx="4">
                  <c:v>5.4613888888852671</c:v>
                </c:pt>
                <c:pt idx="5">
                  <c:v>5.5391666666837409</c:v>
                </c:pt>
                <c:pt idx="6">
                  <c:v>19.366388888913207</c:v>
                </c:pt>
              </c:numCache>
            </c:numRef>
          </c:xVal>
          <c:yVal>
            <c:numRef>
              <c:f>Samples!$N$377:$N$387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6.85</c:v>
                </c:pt>
                <c:pt idx="5">
                  <c:v>7.44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B-F14F-BE8B-FBA085A27E5E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Samples!$C$377:$C$385</c:f>
              <c:numCache>
                <c:formatCode>General</c:formatCode>
                <c:ptCount val="9"/>
                <c:pt idx="0">
                  <c:v>0</c:v>
                </c:pt>
                <c:pt idx="1">
                  <c:v>1.3650000000488944</c:v>
                </c:pt>
                <c:pt idx="2">
                  <c:v>2.7305555554339662</c:v>
                </c:pt>
                <c:pt idx="3">
                  <c:v>4.0958333333255723</c:v>
                </c:pt>
                <c:pt idx="4">
                  <c:v>5.4613888888852671</c:v>
                </c:pt>
                <c:pt idx="5">
                  <c:v>5.5391666666837409</c:v>
                </c:pt>
                <c:pt idx="6">
                  <c:v>19.366388888913207</c:v>
                </c:pt>
              </c:numCache>
            </c:numRef>
          </c:xVal>
          <c:yVal>
            <c:numRef>
              <c:f>Samples!$O$377:$O$385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5.35</c:v>
                </c:pt>
                <c:pt idx="5">
                  <c:v>7.16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2B-F14F-BE8B-FBA085A27E5E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Samples!$C$378:$C$385</c:f>
              <c:numCache>
                <c:formatCode>General</c:formatCode>
                <c:ptCount val="8"/>
                <c:pt idx="0">
                  <c:v>1.3650000000488944</c:v>
                </c:pt>
                <c:pt idx="1">
                  <c:v>2.7305555554339662</c:v>
                </c:pt>
                <c:pt idx="2">
                  <c:v>4.0958333333255723</c:v>
                </c:pt>
                <c:pt idx="3">
                  <c:v>5.4613888888852671</c:v>
                </c:pt>
                <c:pt idx="4">
                  <c:v>5.5391666666837409</c:v>
                </c:pt>
                <c:pt idx="5">
                  <c:v>19.366388888913207</c:v>
                </c:pt>
              </c:numCache>
            </c:numRef>
          </c:xVal>
          <c:yVal>
            <c:numRef>
              <c:f>Samples!$P$383:$P$384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2B-F14F-BE8B-FBA085A27E5E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Samples!$C$380:$C$385</c:f>
              <c:numCache>
                <c:formatCode>General</c:formatCode>
                <c:ptCount val="6"/>
                <c:pt idx="0">
                  <c:v>4.0958333333255723</c:v>
                </c:pt>
                <c:pt idx="1">
                  <c:v>5.4613888888852671</c:v>
                </c:pt>
                <c:pt idx="2">
                  <c:v>5.5391666666837409</c:v>
                </c:pt>
                <c:pt idx="3">
                  <c:v>19.366388888913207</c:v>
                </c:pt>
              </c:numCache>
            </c:numRef>
          </c:xVal>
          <c:yVal>
            <c:numRef>
              <c:f>Samples!$Q$384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2B-F14F-BE8B-FBA085A27E5E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Samples!$C$379:$C$384</c:f>
              <c:numCache>
                <c:formatCode>General</c:formatCode>
                <c:ptCount val="6"/>
                <c:pt idx="0">
                  <c:v>2.7305555554339662</c:v>
                </c:pt>
                <c:pt idx="1">
                  <c:v>4.0958333333255723</c:v>
                </c:pt>
                <c:pt idx="2">
                  <c:v>5.4613888888852671</c:v>
                </c:pt>
                <c:pt idx="3">
                  <c:v>5.5391666666837409</c:v>
                </c:pt>
                <c:pt idx="4">
                  <c:v>19.366388888913207</c:v>
                </c:pt>
              </c:numCache>
            </c:numRef>
          </c:xVal>
          <c:yVal>
            <c:numRef>
              <c:f>Samples!$R$379:$R$384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2B-F14F-BE8B-FBA085A27E5E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Samples!$C$377:$C$383</c:f>
              <c:numCache>
                <c:formatCode>General</c:formatCode>
                <c:ptCount val="7"/>
                <c:pt idx="0">
                  <c:v>0</c:v>
                </c:pt>
                <c:pt idx="1">
                  <c:v>1.3650000000488944</c:v>
                </c:pt>
                <c:pt idx="2">
                  <c:v>2.7305555554339662</c:v>
                </c:pt>
                <c:pt idx="3">
                  <c:v>4.0958333333255723</c:v>
                </c:pt>
                <c:pt idx="4">
                  <c:v>5.4613888888852671</c:v>
                </c:pt>
                <c:pt idx="5">
                  <c:v>5.5391666666837409</c:v>
                </c:pt>
                <c:pt idx="6">
                  <c:v>19.366388888913207</c:v>
                </c:pt>
              </c:numCache>
            </c:numRef>
          </c:xVal>
          <c:yVal>
            <c:numRef>
              <c:f>Samples!$S$377:$S$383</c:f>
              <c:numCache>
                <c:formatCode>General</c:formatCode>
                <c:ptCount val="7"/>
                <c:pt idx="1">
                  <c:v>0.01</c:v>
                </c:pt>
                <c:pt idx="2">
                  <c:v>0.08</c:v>
                </c:pt>
                <c:pt idx="3">
                  <c:v>0.27</c:v>
                </c:pt>
                <c:pt idx="4">
                  <c:v>0.18</c:v>
                </c:pt>
                <c:pt idx="5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2B-F14F-BE8B-FBA085A2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1.3650000000488944</c:v>
                </c:pt>
                <c:pt idx="2">
                  <c:v>2.7305555554339662</c:v>
                </c:pt>
                <c:pt idx="3">
                  <c:v>4.0958333333255723</c:v>
                </c:pt>
                <c:pt idx="4">
                  <c:v>5.4613888888852671</c:v>
                </c:pt>
                <c:pt idx="5">
                  <c:v>5.5391666666837409</c:v>
                </c:pt>
                <c:pt idx="6">
                  <c:v>19.366388888913207</c:v>
                </c:pt>
              </c:numCache>
            </c:numRef>
          </c:xVal>
          <c:yVal>
            <c:numRef>
              <c:f>Samples!$L$377:$L$387</c:f>
              <c:numCache>
                <c:formatCode>0.000</c:formatCode>
                <c:ptCount val="11"/>
                <c:pt idx="0">
                  <c:v>9.7687499999999997E-3</c:v>
                </c:pt>
                <c:pt idx="1">
                  <c:v>2.7E-2</c:v>
                </c:pt>
                <c:pt idx="2">
                  <c:v>0.08</c:v>
                </c:pt>
                <c:pt idx="3">
                  <c:v>0.20799999999999999</c:v>
                </c:pt>
                <c:pt idx="4">
                  <c:v>0.47199999999999998</c:v>
                </c:pt>
                <c:pt idx="5">
                  <c:v>0.47699999999999998</c:v>
                </c:pt>
                <c:pt idx="6">
                  <c:v>0.64800000000000002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2B-F14F-BE8B-FBA085A2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2.7316666664555669</c:v>
                </c:pt>
                <c:pt idx="3">
                  <c:v>4.0974999996833503</c:v>
                </c:pt>
                <c:pt idx="4">
                  <c:v>5.4636111109284684</c:v>
                </c:pt>
                <c:pt idx="5">
                  <c:v>5.5411111108842306</c:v>
                </c:pt>
                <c:pt idx="6">
                  <c:v>19.33527777751442</c:v>
                </c:pt>
              </c:numCache>
            </c:numRef>
          </c:xVal>
          <c:yVal>
            <c:numRef>
              <c:f>Samples!$M$414:$M$424</c:f>
              <c:numCache>
                <c:formatCode>General</c:formatCode>
                <c:ptCount val="11"/>
                <c:pt idx="1">
                  <c:v>33</c:v>
                </c:pt>
                <c:pt idx="2">
                  <c:v>31.48</c:v>
                </c:pt>
                <c:pt idx="3">
                  <c:v>22.05</c:v>
                </c:pt>
                <c:pt idx="4">
                  <c:v>17.239999999999998</c:v>
                </c:pt>
                <c:pt idx="5">
                  <c:v>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5-C447-BE45-8ECF6B9E8A25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2.7316666664555669</c:v>
                </c:pt>
                <c:pt idx="3">
                  <c:v>4.0974999996833503</c:v>
                </c:pt>
                <c:pt idx="4">
                  <c:v>5.4636111109284684</c:v>
                </c:pt>
                <c:pt idx="5">
                  <c:v>5.5411111108842306</c:v>
                </c:pt>
                <c:pt idx="6">
                  <c:v>19.33527777751442</c:v>
                </c:pt>
              </c:numCache>
            </c:numRef>
          </c:xVal>
          <c:yVal>
            <c:numRef>
              <c:f>Samples!$N$414:$N$424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2.0699999999999998</c:v>
                </c:pt>
                <c:pt idx="4">
                  <c:v>7.31</c:v>
                </c:pt>
                <c:pt idx="5">
                  <c:v>8.17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45-C447-BE45-8ECF6B9E8A25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Samples!$C$414:$C$421</c:f>
              <c:numCache>
                <c:formatCode>General</c:formatCode>
                <c:ptCount val="8"/>
                <c:pt idx="0">
                  <c:v>0</c:v>
                </c:pt>
                <c:pt idx="1">
                  <c:v>1.3658333332277834</c:v>
                </c:pt>
                <c:pt idx="2">
                  <c:v>2.7316666664555669</c:v>
                </c:pt>
                <c:pt idx="3">
                  <c:v>4.0974999996833503</c:v>
                </c:pt>
                <c:pt idx="4">
                  <c:v>5.4636111109284684</c:v>
                </c:pt>
                <c:pt idx="5">
                  <c:v>5.5411111108842306</c:v>
                </c:pt>
                <c:pt idx="6">
                  <c:v>19.33527777751442</c:v>
                </c:pt>
              </c:numCache>
            </c:numRef>
          </c:xVal>
          <c:yVal>
            <c:numRef>
              <c:f>Samples!$O$414:$O$421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7.85</c:v>
                </c:pt>
                <c:pt idx="5">
                  <c:v>8.27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45-C447-BE45-8ECF6B9E8A25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Samples!$C$415:$C$421</c:f>
              <c:numCache>
                <c:formatCode>General</c:formatCode>
                <c:ptCount val="7"/>
                <c:pt idx="0">
                  <c:v>1.3658333332277834</c:v>
                </c:pt>
                <c:pt idx="1">
                  <c:v>2.7316666664555669</c:v>
                </c:pt>
                <c:pt idx="2">
                  <c:v>4.0974999996833503</c:v>
                </c:pt>
                <c:pt idx="3">
                  <c:v>5.4636111109284684</c:v>
                </c:pt>
                <c:pt idx="4">
                  <c:v>5.5411111108842306</c:v>
                </c:pt>
                <c:pt idx="5">
                  <c:v>19.33527777751442</c:v>
                </c:pt>
              </c:numCache>
            </c:numRef>
          </c:xVal>
          <c:yVal>
            <c:numRef>
              <c:f>Samples!$P$420:$P$421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45-C447-BE45-8ECF6B9E8A25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Samples!$C$417:$C$421</c:f>
              <c:numCache>
                <c:formatCode>General</c:formatCode>
                <c:ptCount val="5"/>
                <c:pt idx="0">
                  <c:v>4.0974999996833503</c:v>
                </c:pt>
                <c:pt idx="1">
                  <c:v>5.4636111109284684</c:v>
                </c:pt>
                <c:pt idx="2">
                  <c:v>5.5411111108842306</c:v>
                </c:pt>
                <c:pt idx="3">
                  <c:v>19.33527777751442</c:v>
                </c:pt>
              </c:numCache>
            </c:numRef>
          </c:xVal>
          <c:yVal>
            <c:numRef>
              <c:f>Samples!$Q$421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45-C447-BE45-8ECF6B9E8A25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Samples!$C$416:$C$421</c:f>
              <c:numCache>
                <c:formatCode>General</c:formatCode>
                <c:ptCount val="6"/>
                <c:pt idx="0">
                  <c:v>2.7316666664555669</c:v>
                </c:pt>
                <c:pt idx="1">
                  <c:v>4.0974999996833503</c:v>
                </c:pt>
                <c:pt idx="2">
                  <c:v>5.4636111109284684</c:v>
                </c:pt>
                <c:pt idx="3">
                  <c:v>5.5411111108842306</c:v>
                </c:pt>
                <c:pt idx="4">
                  <c:v>19.33527777751442</c:v>
                </c:pt>
              </c:numCache>
            </c:numRef>
          </c:xVal>
          <c:yVal>
            <c:numRef>
              <c:f>Samples!$R$416:$R$421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45-C447-BE45-8ECF6B9E8A25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Samples!$C$414:$C$420</c:f>
              <c:numCache>
                <c:formatCode>General</c:formatCode>
                <c:ptCount val="7"/>
                <c:pt idx="0">
                  <c:v>0</c:v>
                </c:pt>
                <c:pt idx="1">
                  <c:v>1.3658333332277834</c:v>
                </c:pt>
                <c:pt idx="2">
                  <c:v>2.7316666664555669</c:v>
                </c:pt>
                <c:pt idx="3">
                  <c:v>4.0974999996833503</c:v>
                </c:pt>
                <c:pt idx="4">
                  <c:v>5.4636111109284684</c:v>
                </c:pt>
                <c:pt idx="5">
                  <c:v>5.5411111108842306</c:v>
                </c:pt>
                <c:pt idx="6">
                  <c:v>19.33527777751442</c:v>
                </c:pt>
              </c:numCache>
            </c:numRef>
          </c:xVal>
          <c:yVal>
            <c:numRef>
              <c:f>Samples!$S$414:$S$420</c:f>
              <c:numCache>
                <c:formatCode>General</c:formatCode>
                <c:ptCount val="7"/>
                <c:pt idx="1">
                  <c:v>0.02</c:v>
                </c:pt>
                <c:pt idx="2">
                  <c:v>0.13</c:v>
                </c:pt>
                <c:pt idx="3">
                  <c:v>0.3</c:v>
                </c:pt>
                <c:pt idx="4">
                  <c:v>0.16</c:v>
                </c:pt>
                <c:pt idx="5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45-C447-BE45-8ECF6B9E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2.7316666664555669</c:v>
                </c:pt>
                <c:pt idx="3">
                  <c:v>4.0974999996833503</c:v>
                </c:pt>
                <c:pt idx="4">
                  <c:v>5.4636111109284684</c:v>
                </c:pt>
                <c:pt idx="5">
                  <c:v>5.5411111108842306</c:v>
                </c:pt>
                <c:pt idx="6">
                  <c:v>19.33527777751442</c:v>
                </c:pt>
              </c:numCache>
            </c:numRef>
          </c:xVal>
          <c:yVal>
            <c:numRef>
              <c:f>Samples!$L$414:$L$424</c:f>
              <c:numCache>
                <c:formatCode>0.000</c:formatCode>
                <c:ptCount val="11"/>
                <c:pt idx="0">
                  <c:v>1.06687E-2</c:v>
                </c:pt>
                <c:pt idx="1">
                  <c:v>3.3000000000000002E-2</c:v>
                </c:pt>
                <c:pt idx="2">
                  <c:v>8.6999999999999994E-2</c:v>
                </c:pt>
                <c:pt idx="3">
                  <c:v>0.24199999999999999</c:v>
                </c:pt>
                <c:pt idx="4">
                  <c:v>0.46400000000000002</c:v>
                </c:pt>
                <c:pt idx="5">
                  <c:v>0.47399999999999998</c:v>
                </c:pt>
                <c:pt idx="6">
                  <c:v>0.65300000000000002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45-C447-BE45-8ECF6B9E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Samples!$M$451:$M$461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C-7044-8246-C46F29784F07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Samples!$N$451:$N$461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DC-7044-8246-C46F29784F07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Samples!$O$451:$O$461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C-7044-8246-C46F29784F07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Samples!$C$452:$C$471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Samples!$P$457:$P$471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C-7044-8246-C46F29784F07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Samples!$Q$451:$Q$471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C-7044-8246-C46F29784F07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Samples!$R$451:$R$471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DC-7044-8246-C46F29784F07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Samples!$S$451:$S$471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DC-7044-8246-C46F2978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Samples!$L$451:$L$458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C-7044-8246-C46F2978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Samples!$M$488:$M$498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9-EA41-BE8E-FB962683FFA4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Samples!$N$488:$N$498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49-EA41-BE8E-FB962683FFA4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Samples!$O$488:$O$495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49-EA41-BE8E-FB962683FFA4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Samples!$C$489:$C$494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Samples!$P$489:$P$494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49-EA41-BE8E-FB962683FFA4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Samples!$Q$488:$Q$494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49-EA41-BE8E-FB962683FFA4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Samples!$R$488:$R$494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49-EA41-BE8E-FB962683FFA4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Samples!$S$488:$S$494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49-EA41-BE8E-FB962683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Samples!$L$488:$L$498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49-EA41-BE8E-FB962683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Samples!$M$525:$M$535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B-4C4C-94D6-B279D9737DCE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Samples!$N$525:$N$535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B-4C4C-94D6-B279D9737DCE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Samples!$O$525:$O$533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AB-4C4C-94D6-B279D9737DCE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Samples!$C$526:$C$533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Samples!$P$531:$P$532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AB-4C4C-94D6-B279D9737DCE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Samples!$C$528:$C$533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Samples!$Q$532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AB-4C4C-94D6-B279D9737DCE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Samples!$C$527:$C$532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Samples!$R$527:$R$532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AB-4C4C-94D6-B279D9737DCE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Samples!$S$525:$S$531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AB-4C4C-94D6-B279D97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Samples!$L$525:$L$535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AB-4C4C-94D6-B279D973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Samples!$M$562:$M$572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E-2F4E-B931-471B0B836403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Samples!$N$562:$N$572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E-2F4E-B931-471B0B836403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Samples!$O$562:$O$569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E-2F4E-B931-471B0B836403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Samples!$C$563:$C$569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Samples!$P$568:$P$569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E-2F4E-B931-471B0B836403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Samples!$C$565:$C$569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Samples!$Q$569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FE-2F4E-B931-471B0B836403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Samples!$C$564:$C$569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Samples!$R$564:$R$569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FE-2F4E-B931-471B0B836403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Samples!$S$562:$S$568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FE-2F4E-B931-471B0B83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Samples!$L$562:$L$572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FE-2F4E-B931-471B0B83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Samples!$M$599:$M$609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2-E649-8F50-149974F9557D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Samples!$N$599:$N$609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92-E649-8F50-149974F9557D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Samples!$O$599:$O$609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92-E649-8F50-149974F9557D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Samples!$C$600:$C$619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Samples!$P$605:$P$619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92-E649-8F50-149974F9557D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Samples!$Q$599:$Q$619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92-E649-8F50-149974F9557D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Samples!$R$599:$R$619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92-E649-8F50-149974F9557D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Samples!$S$599:$S$619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92-E649-8F50-149974F9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Samples!$L$599:$L$606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92-E649-8F50-149974F9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Samples!$M$636:$M$646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0-274F-80A6-272E99FA0714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Samples!$N$636:$N$646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0-274F-80A6-272E99FA0714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Samples!$O$636:$O$643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50-274F-80A6-272E99FA0714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Samples!$C$637:$C$642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Samples!$P$637:$P$642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50-274F-80A6-272E99FA0714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Samples!$Q$636:$Q$642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50-274F-80A6-272E99FA0714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Samples!$R$636:$R$642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50-274F-80A6-272E99FA0714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Samples!$S$636:$S$642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50-274F-80A6-272E99FA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Samples!$L$636:$L$646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50-274F-80A6-272E99FA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Samples!$M$673:$M$683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2-C84F-8327-2A78869AC500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Samples!$N$673:$N$683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2-C84F-8327-2A78869AC500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Samples!$O$673:$O$681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92-C84F-8327-2A78869AC500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Samples!$C$674:$C$681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Samples!$P$679:$P$680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92-C84F-8327-2A78869AC500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Samples!$C$676:$C$681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Samples!$Q$680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92-C84F-8327-2A78869AC500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Samples!$C$675:$C$680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Samples!$R$675:$R$680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92-C84F-8327-2A78869AC500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Samples!$S$673:$S$679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92-C84F-8327-2A78869A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Samples!$L$673:$L$683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92-C84F-8327-2A78869A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1.3666666664066724</c:v>
                </c:pt>
                <c:pt idx="2">
                  <c:v>2.7333333333372138</c:v>
                </c:pt>
                <c:pt idx="3">
                  <c:v>4.0999999999185093</c:v>
                </c:pt>
                <c:pt idx="4">
                  <c:v>5.5255555553594604</c:v>
                </c:pt>
                <c:pt idx="5">
                  <c:v>6.8916666666045785</c:v>
                </c:pt>
                <c:pt idx="6">
                  <c:v>6.970555555599276</c:v>
                </c:pt>
                <c:pt idx="7">
                  <c:v>17.802222222089767</c:v>
                </c:pt>
              </c:numCache>
            </c:numRef>
          </c:xVal>
          <c:yVal>
            <c:numRef>
              <c:f>Samples!$M$44:$M$54</c:f>
              <c:numCache>
                <c:formatCode>General</c:formatCode>
                <c:ptCount val="11"/>
                <c:pt idx="1">
                  <c:v>31</c:v>
                </c:pt>
                <c:pt idx="2">
                  <c:v>26.25</c:v>
                </c:pt>
                <c:pt idx="3">
                  <c:v>22.61</c:v>
                </c:pt>
                <c:pt idx="4">
                  <c:v>15.86</c:v>
                </c:pt>
                <c:pt idx="5">
                  <c:v>3.81</c:v>
                </c:pt>
                <c:pt idx="6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A-4D46-88B2-EE15E863FB10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1.3666666664066724</c:v>
                </c:pt>
                <c:pt idx="2">
                  <c:v>2.7333333333372138</c:v>
                </c:pt>
                <c:pt idx="3">
                  <c:v>4.0999999999185093</c:v>
                </c:pt>
                <c:pt idx="4">
                  <c:v>5.5255555553594604</c:v>
                </c:pt>
                <c:pt idx="5">
                  <c:v>6.8916666666045785</c:v>
                </c:pt>
                <c:pt idx="6">
                  <c:v>6.970555555599276</c:v>
                </c:pt>
                <c:pt idx="7">
                  <c:v>17.802222222089767</c:v>
                </c:pt>
              </c:numCache>
            </c:numRef>
          </c:xVal>
          <c:yVal>
            <c:numRef>
              <c:f>Samples!$N$44:$N$54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2.77</c:v>
                </c:pt>
                <c:pt idx="4">
                  <c:v>7.95</c:v>
                </c:pt>
                <c:pt idx="5">
                  <c:v>13.77</c:v>
                </c:pt>
                <c:pt idx="6">
                  <c:v>14.69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0A-4D46-88B2-EE15E863FB10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1.3666666664066724</c:v>
                </c:pt>
                <c:pt idx="2">
                  <c:v>2.7333333333372138</c:v>
                </c:pt>
                <c:pt idx="3">
                  <c:v>4.0999999999185093</c:v>
                </c:pt>
                <c:pt idx="4">
                  <c:v>5.5255555553594604</c:v>
                </c:pt>
                <c:pt idx="5">
                  <c:v>6.8916666666045785</c:v>
                </c:pt>
                <c:pt idx="6">
                  <c:v>6.970555555599276</c:v>
                </c:pt>
              </c:numCache>
            </c:numRef>
          </c:xVal>
          <c:yVal>
            <c:numRef>
              <c:f>Samples!$O$44:$O$51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4.6100000000000003</c:v>
                </c:pt>
                <c:pt idx="5">
                  <c:v>11.5</c:v>
                </c:pt>
                <c:pt idx="6">
                  <c:v>12.94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0A-4D46-88B2-EE15E863FB10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Samples!$C$45:$C$50</c:f>
              <c:numCache>
                <c:formatCode>General</c:formatCode>
                <c:ptCount val="6"/>
                <c:pt idx="0">
                  <c:v>1.3666666664066724</c:v>
                </c:pt>
                <c:pt idx="1">
                  <c:v>2.7333333333372138</c:v>
                </c:pt>
                <c:pt idx="2">
                  <c:v>4.0999999999185093</c:v>
                </c:pt>
                <c:pt idx="3">
                  <c:v>5.5255555553594604</c:v>
                </c:pt>
                <c:pt idx="4">
                  <c:v>6.8916666666045785</c:v>
                </c:pt>
                <c:pt idx="5">
                  <c:v>6.970555555599276</c:v>
                </c:pt>
              </c:numCache>
            </c:numRef>
          </c:xVal>
          <c:yVal>
            <c:numRef>
              <c:f>Samples!$P$45:$P$50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0A-4D46-88B2-EE15E863FB10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1.3666666664066724</c:v>
                </c:pt>
                <c:pt idx="2">
                  <c:v>2.7333333333372138</c:v>
                </c:pt>
                <c:pt idx="3">
                  <c:v>4.0999999999185093</c:v>
                </c:pt>
                <c:pt idx="4">
                  <c:v>5.5255555553594604</c:v>
                </c:pt>
                <c:pt idx="5">
                  <c:v>6.8916666666045785</c:v>
                </c:pt>
                <c:pt idx="6">
                  <c:v>6.970555555599276</c:v>
                </c:pt>
              </c:numCache>
            </c:numRef>
          </c:xVal>
          <c:yVal>
            <c:numRef>
              <c:f>Samples!$Q$44:$Q$50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0A-4D46-88B2-EE15E863FB10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1.3666666664066724</c:v>
                </c:pt>
                <c:pt idx="2">
                  <c:v>2.7333333333372138</c:v>
                </c:pt>
                <c:pt idx="3">
                  <c:v>4.0999999999185093</c:v>
                </c:pt>
                <c:pt idx="4">
                  <c:v>5.5255555553594604</c:v>
                </c:pt>
                <c:pt idx="5">
                  <c:v>6.8916666666045785</c:v>
                </c:pt>
                <c:pt idx="6">
                  <c:v>6.970555555599276</c:v>
                </c:pt>
              </c:numCache>
            </c:numRef>
          </c:xVal>
          <c:yVal>
            <c:numRef>
              <c:f>Samples!$R$44:$R$50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0A-4D46-88B2-EE15E863FB10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1.3666666664066724</c:v>
                </c:pt>
                <c:pt idx="2">
                  <c:v>2.7333333333372138</c:v>
                </c:pt>
                <c:pt idx="3">
                  <c:v>4.0999999999185093</c:v>
                </c:pt>
                <c:pt idx="4">
                  <c:v>5.5255555553594604</c:v>
                </c:pt>
                <c:pt idx="5">
                  <c:v>6.8916666666045785</c:v>
                </c:pt>
                <c:pt idx="6">
                  <c:v>6.970555555599276</c:v>
                </c:pt>
              </c:numCache>
            </c:numRef>
          </c:xVal>
          <c:yVal>
            <c:numRef>
              <c:f>Samples!$S$44:$S$50</c:f>
              <c:numCache>
                <c:formatCode>General</c:formatCode>
                <c:ptCount val="7"/>
                <c:pt idx="1">
                  <c:v>7.0000000000000007E-2</c:v>
                </c:pt>
                <c:pt idx="2">
                  <c:v>0.23</c:v>
                </c:pt>
                <c:pt idx="3">
                  <c:v>0.62</c:v>
                </c:pt>
                <c:pt idx="4">
                  <c:v>0.16</c:v>
                </c:pt>
                <c:pt idx="5">
                  <c:v>2.16</c:v>
                </c:pt>
                <c:pt idx="6">
                  <c:v>2.4300000000000002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0A-4D46-88B2-EE15E863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1.3666666664066724</c:v>
                </c:pt>
                <c:pt idx="2">
                  <c:v>2.7333333333372138</c:v>
                </c:pt>
                <c:pt idx="3">
                  <c:v>4.0999999999185093</c:v>
                </c:pt>
                <c:pt idx="4">
                  <c:v>5.5255555553594604</c:v>
                </c:pt>
                <c:pt idx="5">
                  <c:v>6.8916666666045785</c:v>
                </c:pt>
                <c:pt idx="6">
                  <c:v>6.970555555599276</c:v>
                </c:pt>
                <c:pt idx="7">
                  <c:v>17.802222222089767</c:v>
                </c:pt>
              </c:numCache>
            </c:numRef>
          </c:xVal>
          <c:yVal>
            <c:numRef>
              <c:f>Samples!$L$44:$L$54</c:f>
              <c:numCache>
                <c:formatCode>General</c:formatCode>
                <c:ptCount val="11"/>
                <c:pt idx="0">
                  <c:v>1.1475000000000001E-2</c:v>
                </c:pt>
                <c:pt idx="1">
                  <c:v>3.1E-2</c:v>
                </c:pt>
                <c:pt idx="2">
                  <c:v>9.8000000000000004E-2</c:v>
                </c:pt>
                <c:pt idx="3">
                  <c:v>0.24099999999999999</c:v>
                </c:pt>
                <c:pt idx="4">
                  <c:v>0.41</c:v>
                </c:pt>
                <c:pt idx="5">
                  <c:v>0.58799999999999997</c:v>
                </c:pt>
                <c:pt idx="6">
                  <c:v>0.59599999999999997</c:v>
                </c:pt>
                <c:pt idx="7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0A-4D46-88B2-EE15E863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Samples!$M$710:$M$720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4-DE46-8C17-488AAB54F6F0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Samples!$N$710:$N$720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44-DE46-8C17-488AAB54F6F0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Samples!$O$710:$O$717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44-DE46-8C17-488AAB54F6F0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Samples!$C$711:$C$717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Samples!$P$716:$P$717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44-DE46-8C17-488AAB54F6F0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Samples!$C$713:$C$717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Samples!$Q$717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44-DE46-8C17-488AAB54F6F0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Samples!$C$712:$C$717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Samples!$R$712:$R$717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44-DE46-8C17-488AAB54F6F0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Samples!$S$710:$S$716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44-DE46-8C17-488AAB54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Samples!$L$710:$L$720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44-DE46-8C17-488AAB54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Samples!$M$747:$M$757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6-6142-9A82-A3C1D175F633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Samples!$N$747:$N$757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96-6142-9A82-A3C1D175F633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Samples!$O$747:$O$757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96-6142-9A82-A3C1D175F633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Samples!$C$748:$C$767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Samples!$P$753:$P$767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96-6142-9A82-A3C1D175F633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Samples!$Q$747:$Q$767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96-6142-9A82-A3C1D175F633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Samples!$R$747:$R$767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96-6142-9A82-A3C1D175F633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Samples!$S$747:$S$767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96-6142-9A82-A3C1D175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Samples!$L$747:$L$754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96-6142-9A82-A3C1D175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Samples!$M$784:$M$794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F-F64A-9EBC-F16235696994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Samples!$N$784:$N$794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CF-F64A-9EBC-F16235696994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Samples!$O$784:$O$791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CF-F64A-9EBC-F16235696994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Samples!$C$785:$C$790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Samples!$P$785:$P$790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CF-F64A-9EBC-F16235696994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Samples!$Q$784:$Q$790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CF-F64A-9EBC-F16235696994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Samples!$R$784:$R$790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CF-F64A-9EBC-F16235696994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Samples!$S$784:$S$790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CF-F64A-9EBC-F1623569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Samples!$L$784:$L$794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CF-F64A-9EBC-F1623569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Samples!$M$821:$M$831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7-7040-937C-7DC76A69B5CE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Samples!$N$821:$N$831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7-7040-937C-7DC76A69B5CE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Samples!$O$821:$O$829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7-7040-937C-7DC76A69B5CE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Samples!$C$822:$C$829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Samples!$P$827:$P$828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7-7040-937C-7DC76A69B5CE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Samples!$C$824:$C$829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Samples!$Q$828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7-7040-937C-7DC76A69B5CE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Samples!$C$823:$C$828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Samples!$R$823:$R$828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37-7040-937C-7DC76A69B5CE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Samples!$S$821:$S$827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37-7040-937C-7DC76A69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Samples!$L$821:$L$831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37-7040-937C-7DC76A69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Samples!$M$858:$M$868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5-9A43-9005-E00801F47CFD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Samples!$N$858:$N$868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5-9A43-9005-E00801F47CFD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Samples!$O$858:$O$865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5-9A43-9005-E00801F47CFD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Samples!$C$859:$C$865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Samples!$P$864:$P$865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E5-9A43-9005-E00801F47CFD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Samples!$C$861:$C$865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Samples!$Q$865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E5-9A43-9005-E00801F47CFD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Samples!$C$860:$C$865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Samples!$R$860:$R$865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5-9A43-9005-E00801F47CFD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Samples!$S$858:$S$864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E5-9A43-9005-E00801F4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Samples!$L$858:$L$868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E5-9A43-9005-E00801F4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Samples!$M$895:$M$905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5-4943-8341-7ADC3AF369A2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Samples!$N$895:$N$905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5-4943-8341-7ADC3AF369A2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Samples!$O$895:$O$905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5-4943-8341-7ADC3AF369A2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Samples!$C$896:$C$915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Samples!$P$901:$P$915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5-4943-8341-7ADC3AF369A2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Samples!$Q$895:$Q$915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5-4943-8341-7ADC3AF369A2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Samples!$R$895:$R$915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5-4943-8341-7ADC3AF369A2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Samples!$S$895:$S$915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5-4943-8341-7ADC3AF3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Samples!$L$895:$L$902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75-4943-8341-7ADC3AF3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Samples!$M$932:$M$942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9-CB48-B284-D573218D134C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Samples!$N$932:$N$942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9-CB48-B284-D573218D134C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Samples!$O$932:$O$939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9-CB48-B284-D573218D134C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Samples!$C$933:$C$938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Samples!$P$933:$P$938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9-CB48-B284-D573218D134C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Samples!$Q$932:$Q$938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09-CB48-B284-D573218D134C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Samples!$R$932:$R$938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09-CB48-B284-D573218D134C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Samples!$S$932:$S$938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09-CB48-B284-D573218D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Samples!$L$932:$L$942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09-CB48-B284-D573218D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Samples!$M$969:$M$979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8-AC43-8162-230520E40AA2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Samples!$N$969:$N$979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AC43-8162-230520E40AA2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Samples!$O$969:$O$977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18-AC43-8162-230520E40AA2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Samples!$C$970:$C$977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Samples!$P$975:$P$976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AC43-8162-230520E40AA2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Samples!$C$972:$C$977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Samples!$Q$976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18-AC43-8162-230520E40AA2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Samples!$C$971:$C$976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Samples!$R$971:$R$976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18-AC43-8162-230520E40AA2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Samples!$S$969:$S$975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18-AC43-8162-230520E4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Samples!$L$969:$L$979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18-AC43-8162-230520E4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Samples!$M$1006:$M$1016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7-AA4A-93DF-979DAB715C77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Samples!$N$1006:$N$1016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7-AA4A-93DF-979DAB715C77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Samples!$O$1006:$O$1013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67-AA4A-93DF-979DAB715C77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Samples!$C$1007:$C$1013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Samples!$P$1012:$P$1013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67-AA4A-93DF-979DAB715C77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Samples!$C$1009:$C$1013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Samples!$Q$1013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67-AA4A-93DF-979DAB715C77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Samples!$C$1008:$C$1013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Samples!$R$1008:$R$1013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67-AA4A-93DF-979DAB715C77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Samples!$S$1006:$S$1012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67-AA4A-93DF-979DAB71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Samples!$L$1006:$L$1016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67-AA4A-93DF-979DAB71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Samples!$M$1043:$M$1053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B-1948-8CEB-49735D2C6712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Samples!$N$1043:$N$1053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B-1948-8CEB-49735D2C6712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Samples!$O$1043:$O$1053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B-1948-8CEB-49735D2C6712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Samples!$C$1044:$C$1063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Samples!$P$1049:$P$1063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B-1948-8CEB-49735D2C6712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Samples!$Q$1043:$Q$1063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B-1948-8CEB-49735D2C6712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Samples!$R$1043:$R$1063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B-1948-8CEB-49735D2C6712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Samples!$S$1043:$S$1063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BB-1948-8CEB-49735D2C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Samples!$L$1043:$L$1050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BB-1948-8CEB-49735D2C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1.4311111110728234</c:v>
                </c:pt>
                <c:pt idx="2">
                  <c:v>2.8441666665603407</c:v>
                </c:pt>
                <c:pt idx="3">
                  <c:v>4.2102777776308358</c:v>
                </c:pt>
                <c:pt idx="4">
                  <c:v>5.5774999998975545</c:v>
                </c:pt>
                <c:pt idx="5">
                  <c:v>5.6558333335560746</c:v>
                </c:pt>
                <c:pt idx="6">
                  <c:v>19.344166666560341</c:v>
                </c:pt>
              </c:numCache>
            </c:numRef>
          </c:xVal>
          <c:yVal>
            <c:numRef>
              <c:f>Samples!$M$81:$M$91</c:f>
              <c:numCache>
                <c:formatCode>General</c:formatCode>
                <c:ptCount val="11"/>
                <c:pt idx="1">
                  <c:v>30.17</c:v>
                </c:pt>
                <c:pt idx="2">
                  <c:v>23.6</c:v>
                </c:pt>
                <c:pt idx="3">
                  <c:v>19.43</c:v>
                </c:pt>
                <c:pt idx="4">
                  <c:v>10.43</c:v>
                </c:pt>
                <c:pt idx="5">
                  <c:v>10.35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5-654D-A5F6-70DCED7BAA62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1.4311111110728234</c:v>
                </c:pt>
                <c:pt idx="2">
                  <c:v>2.8441666665603407</c:v>
                </c:pt>
                <c:pt idx="3">
                  <c:v>4.2102777776308358</c:v>
                </c:pt>
                <c:pt idx="4">
                  <c:v>5.5774999998975545</c:v>
                </c:pt>
                <c:pt idx="5">
                  <c:v>5.6558333335560746</c:v>
                </c:pt>
                <c:pt idx="6">
                  <c:v>19.344166666560341</c:v>
                </c:pt>
              </c:numCache>
            </c:numRef>
          </c:xVal>
          <c:yVal>
            <c:numRef>
              <c:f>Samples!$N$81:$N$91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3.68</c:v>
                </c:pt>
                <c:pt idx="4">
                  <c:v>9</c:v>
                </c:pt>
                <c:pt idx="5">
                  <c:v>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5-654D-A5F6-70DCED7BAA62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Samples!$C$81:$C$89</c:f>
              <c:numCache>
                <c:formatCode>General</c:formatCode>
                <c:ptCount val="9"/>
                <c:pt idx="0">
                  <c:v>0</c:v>
                </c:pt>
                <c:pt idx="1">
                  <c:v>1.4311111110728234</c:v>
                </c:pt>
                <c:pt idx="2">
                  <c:v>2.8441666665603407</c:v>
                </c:pt>
                <c:pt idx="3">
                  <c:v>4.2102777776308358</c:v>
                </c:pt>
                <c:pt idx="4">
                  <c:v>5.5774999998975545</c:v>
                </c:pt>
                <c:pt idx="5">
                  <c:v>5.6558333335560746</c:v>
                </c:pt>
                <c:pt idx="6">
                  <c:v>19.344166666560341</c:v>
                </c:pt>
              </c:numCache>
            </c:numRef>
          </c:xVal>
          <c:yVal>
            <c:numRef>
              <c:f>Samples!$O$81:$O$89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6.05</c:v>
                </c:pt>
                <c:pt idx="5">
                  <c:v>8.42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55-654D-A5F6-70DCED7BAA62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Samples!$C$82:$C$89</c:f>
              <c:numCache>
                <c:formatCode>General</c:formatCode>
                <c:ptCount val="8"/>
                <c:pt idx="0">
                  <c:v>1.4311111110728234</c:v>
                </c:pt>
                <c:pt idx="1">
                  <c:v>2.8441666665603407</c:v>
                </c:pt>
                <c:pt idx="2">
                  <c:v>4.2102777776308358</c:v>
                </c:pt>
                <c:pt idx="3">
                  <c:v>5.5774999998975545</c:v>
                </c:pt>
                <c:pt idx="4">
                  <c:v>5.6558333335560746</c:v>
                </c:pt>
                <c:pt idx="5">
                  <c:v>19.344166666560341</c:v>
                </c:pt>
              </c:numCache>
            </c:numRef>
          </c:xVal>
          <c:yVal>
            <c:numRef>
              <c:f>Samples!$P$87:$P$88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55-654D-A5F6-70DCED7BAA62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Samples!$C$84:$C$89</c:f>
              <c:numCache>
                <c:formatCode>General</c:formatCode>
                <c:ptCount val="6"/>
                <c:pt idx="0">
                  <c:v>4.2102777776308358</c:v>
                </c:pt>
                <c:pt idx="1">
                  <c:v>5.5774999998975545</c:v>
                </c:pt>
                <c:pt idx="2">
                  <c:v>5.6558333335560746</c:v>
                </c:pt>
                <c:pt idx="3">
                  <c:v>19.344166666560341</c:v>
                </c:pt>
              </c:numCache>
            </c:numRef>
          </c:xVal>
          <c:yVal>
            <c:numRef>
              <c:f>Samples!$Q$88:$Q$88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55-654D-A5F6-70DCED7BAA62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Samples!$C$83:$C$88</c:f>
              <c:numCache>
                <c:formatCode>General</c:formatCode>
                <c:ptCount val="6"/>
                <c:pt idx="0">
                  <c:v>2.8441666665603407</c:v>
                </c:pt>
                <c:pt idx="1">
                  <c:v>4.2102777776308358</c:v>
                </c:pt>
                <c:pt idx="2">
                  <c:v>5.5774999998975545</c:v>
                </c:pt>
                <c:pt idx="3">
                  <c:v>5.6558333335560746</c:v>
                </c:pt>
                <c:pt idx="4">
                  <c:v>19.344166666560341</c:v>
                </c:pt>
              </c:numCache>
            </c:numRef>
          </c:xVal>
          <c:yVal>
            <c:numRef>
              <c:f>Samples!$R$83:$R$88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55-654D-A5F6-70DCED7BAA62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Samples!$C$81:$C$87</c:f>
              <c:numCache>
                <c:formatCode>General</c:formatCode>
                <c:ptCount val="7"/>
                <c:pt idx="0">
                  <c:v>0</c:v>
                </c:pt>
                <c:pt idx="1">
                  <c:v>1.4311111110728234</c:v>
                </c:pt>
                <c:pt idx="2">
                  <c:v>2.8441666665603407</c:v>
                </c:pt>
                <c:pt idx="3">
                  <c:v>4.2102777776308358</c:v>
                </c:pt>
                <c:pt idx="4">
                  <c:v>5.5774999998975545</c:v>
                </c:pt>
                <c:pt idx="5">
                  <c:v>5.6558333335560746</c:v>
                </c:pt>
                <c:pt idx="6">
                  <c:v>19.344166666560341</c:v>
                </c:pt>
              </c:numCache>
            </c:numRef>
          </c:xVal>
          <c:yVal>
            <c:numRef>
              <c:f>Samples!$S$81:$S$87</c:f>
              <c:numCache>
                <c:formatCode>General</c:formatCode>
                <c:ptCount val="7"/>
                <c:pt idx="1">
                  <c:v>0.16</c:v>
                </c:pt>
                <c:pt idx="2">
                  <c:v>0.6</c:v>
                </c:pt>
                <c:pt idx="3">
                  <c:v>1.66</c:v>
                </c:pt>
                <c:pt idx="4">
                  <c:v>2.4500000000000002</c:v>
                </c:pt>
                <c:pt idx="5">
                  <c:v>2.66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55-654D-A5F6-70DCED7B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1.4311111110728234</c:v>
                </c:pt>
                <c:pt idx="2">
                  <c:v>2.8441666665603407</c:v>
                </c:pt>
                <c:pt idx="3">
                  <c:v>4.2102777776308358</c:v>
                </c:pt>
                <c:pt idx="4">
                  <c:v>5.5774999998975545</c:v>
                </c:pt>
                <c:pt idx="5">
                  <c:v>5.6558333335560746</c:v>
                </c:pt>
                <c:pt idx="6">
                  <c:v>19.344166666560341</c:v>
                </c:pt>
              </c:numCache>
            </c:numRef>
          </c:xVal>
          <c:yVal>
            <c:numRef>
              <c:f>Samples!$L$81:$L$91</c:f>
              <c:numCache>
                <c:formatCode>0.000</c:formatCode>
                <c:ptCount val="11"/>
                <c:pt idx="0">
                  <c:v>1.22437E-2</c:v>
                </c:pt>
                <c:pt idx="1">
                  <c:v>3.5000000000000003E-2</c:v>
                </c:pt>
                <c:pt idx="2">
                  <c:v>0.122</c:v>
                </c:pt>
                <c:pt idx="3">
                  <c:v>0.33300000000000002</c:v>
                </c:pt>
                <c:pt idx="4">
                  <c:v>0.54500000000000004</c:v>
                </c:pt>
                <c:pt idx="5">
                  <c:v>0.56899999999999995</c:v>
                </c:pt>
                <c:pt idx="6">
                  <c:v>0.68200000000000005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55-654D-A5F6-70DCED7B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Samples!$M$1080:$M$1090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9-BA4B-8B6F-9673A5FC2E6C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Samples!$N$1080:$N$1090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99-BA4B-8B6F-9673A5FC2E6C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Samples!$O$1080:$O$1087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99-BA4B-8B6F-9673A5FC2E6C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Samples!$C$1081:$C$1086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Samples!$P$1081:$P$1086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99-BA4B-8B6F-9673A5FC2E6C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Samples!$Q$1080:$Q$1086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99-BA4B-8B6F-9673A5FC2E6C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Samples!$R$1080:$R$1086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99-BA4B-8B6F-9673A5FC2E6C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Samples!$S$1080:$S$1086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99-BA4B-8B6F-9673A5FC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Samples!$L$1080:$L$1090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99-BA4B-8B6F-9673A5FC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Samples!$M$1117:$M$1127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9-F545-B2CB-700EC59D77CF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Samples!$N$1117:$N$1127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9-F545-B2CB-700EC59D77CF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Samples!$O$1117:$O$1125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39-F545-B2CB-700EC59D77CF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Samples!$C$1118:$C$1125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Samples!$P$1123:$P$1124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39-F545-B2CB-700EC59D77CF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Samples!$C$1120:$C$1125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Samples!$Q$1124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39-F545-B2CB-700EC59D77CF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Samples!$C$1119:$C$1124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Samples!$R$1119:$R$1124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39-F545-B2CB-700EC59D77CF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Samples!$S$1117:$S$1123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39-F545-B2CB-700EC59D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Samples!$L$1117:$L$1127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39-F545-B2CB-700EC59D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Samples!$M$1154:$M$1164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C-3048-BE1B-ECA6136760DF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Samples!$N$1154:$N$1164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6C-3048-BE1B-ECA6136760DF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Samples!$O$1154:$O$1161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6C-3048-BE1B-ECA6136760DF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Samples!$C$1155:$C$1161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Samples!$P$1160:$P$1161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6C-3048-BE1B-ECA6136760DF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Samples!$C$1157:$C$1161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Samples!$Q$1161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6C-3048-BE1B-ECA6136760DF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Samples!$C$1156:$C$1161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Samples!$R$1156:$R$1161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6C-3048-BE1B-ECA6136760DF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Samples!$S$1154:$S$1160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6C-3048-BE1B-ECA61367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Samples!$L$1154:$L$1164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6C-3048-BE1B-ECA61367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2.7316666668048128</c:v>
                </c:pt>
                <c:pt idx="3">
                  <c:v>4.0975000000325963</c:v>
                </c:pt>
                <c:pt idx="4">
                  <c:v>5.463055555766914</c:v>
                </c:pt>
                <c:pt idx="5">
                  <c:v>5.5402777778799646</c:v>
                </c:pt>
                <c:pt idx="6">
                  <c:v>17.833611111156642</c:v>
                </c:pt>
              </c:numCache>
            </c:numRef>
          </c:xVal>
          <c:yVal>
            <c:numRef>
              <c:f>Samples!$M$118:$M$128</c:f>
              <c:numCache>
                <c:formatCode>General</c:formatCode>
                <c:ptCount val="11"/>
                <c:pt idx="1">
                  <c:v>27.78</c:v>
                </c:pt>
                <c:pt idx="2">
                  <c:v>23.47</c:v>
                </c:pt>
                <c:pt idx="3">
                  <c:v>21.06</c:v>
                </c:pt>
                <c:pt idx="4">
                  <c:v>10.65</c:v>
                </c:pt>
                <c:pt idx="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F-FA46-9AED-4F3AA60E5EA6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2.7316666668048128</c:v>
                </c:pt>
                <c:pt idx="3">
                  <c:v>4.0975000000325963</c:v>
                </c:pt>
                <c:pt idx="4">
                  <c:v>5.463055555766914</c:v>
                </c:pt>
                <c:pt idx="5">
                  <c:v>5.5402777778799646</c:v>
                </c:pt>
                <c:pt idx="6">
                  <c:v>17.833611111156642</c:v>
                </c:pt>
              </c:numCache>
            </c:numRef>
          </c:xVal>
          <c:yVal>
            <c:numRef>
              <c:f>Samples!$N$118:$N$128</c:f>
              <c:numCache>
                <c:formatCode>General</c:formatCode>
                <c:ptCount val="11"/>
                <c:pt idx="1">
                  <c:v>0</c:v>
                </c:pt>
                <c:pt idx="2">
                  <c:v>0.9</c:v>
                </c:pt>
                <c:pt idx="3">
                  <c:v>3.05</c:v>
                </c:pt>
                <c:pt idx="4">
                  <c:v>8.08</c:v>
                </c:pt>
                <c:pt idx="5">
                  <c:v>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F-FA46-9AED-4F3AA60E5EA6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Samples!$C$118:$C$125</c:f>
              <c:numCache>
                <c:formatCode>General</c:formatCode>
                <c:ptCount val="8"/>
                <c:pt idx="0">
                  <c:v>0</c:v>
                </c:pt>
                <c:pt idx="1">
                  <c:v>1.3658333332277834</c:v>
                </c:pt>
                <c:pt idx="2">
                  <c:v>2.7316666668048128</c:v>
                </c:pt>
                <c:pt idx="3">
                  <c:v>4.0975000000325963</c:v>
                </c:pt>
                <c:pt idx="4">
                  <c:v>5.463055555766914</c:v>
                </c:pt>
                <c:pt idx="5">
                  <c:v>5.5402777778799646</c:v>
                </c:pt>
                <c:pt idx="6">
                  <c:v>17.833611111156642</c:v>
                </c:pt>
              </c:numCache>
            </c:numRef>
          </c:xVal>
          <c:yVal>
            <c:numRef>
              <c:f>Samples!$O$118:$O$125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8.34</c:v>
                </c:pt>
                <c:pt idx="5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AF-FA46-9AED-4F3AA60E5EA6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Samples!$C$119:$C$125</c:f>
              <c:numCache>
                <c:formatCode>General</c:formatCode>
                <c:ptCount val="7"/>
                <c:pt idx="0">
                  <c:v>1.3658333332277834</c:v>
                </c:pt>
                <c:pt idx="1">
                  <c:v>2.7316666668048128</c:v>
                </c:pt>
                <c:pt idx="2">
                  <c:v>4.0975000000325963</c:v>
                </c:pt>
                <c:pt idx="3">
                  <c:v>5.463055555766914</c:v>
                </c:pt>
                <c:pt idx="4">
                  <c:v>5.5402777778799646</c:v>
                </c:pt>
                <c:pt idx="5">
                  <c:v>17.833611111156642</c:v>
                </c:pt>
              </c:numCache>
            </c:numRef>
          </c:xVal>
          <c:yVal>
            <c:numRef>
              <c:f>Samples!$P$124:$P$125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AF-FA46-9AED-4F3AA60E5EA6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Samples!$C$121:$C$125</c:f>
              <c:numCache>
                <c:formatCode>General</c:formatCode>
                <c:ptCount val="5"/>
                <c:pt idx="0">
                  <c:v>4.0975000000325963</c:v>
                </c:pt>
                <c:pt idx="1">
                  <c:v>5.463055555766914</c:v>
                </c:pt>
                <c:pt idx="2">
                  <c:v>5.5402777778799646</c:v>
                </c:pt>
                <c:pt idx="3">
                  <c:v>17.833611111156642</c:v>
                </c:pt>
              </c:numCache>
            </c:numRef>
          </c:xVal>
          <c:yVal>
            <c:numRef>
              <c:f>Samples!$Q$125:$Q$125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AF-FA46-9AED-4F3AA60E5EA6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Samples!$C$120:$C$125</c:f>
              <c:numCache>
                <c:formatCode>General</c:formatCode>
                <c:ptCount val="6"/>
                <c:pt idx="0">
                  <c:v>2.7316666668048128</c:v>
                </c:pt>
                <c:pt idx="1">
                  <c:v>4.0975000000325963</c:v>
                </c:pt>
                <c:pt idx="2">
                  <c:v>5.463055555766914</c:v>
                </c:pt>
                <c:pt idx="3">
                  <c:v>5.5402777778799646</c:v>
                </c:pt>
                <c:pt idx="4">
                  <c:v>17.833611111156642</c:v>
                </c:pt>
              </c:numCache>
            </c:numRef>
          </c:xVal>
          <c:yVal>
            <c:numRef>
              <c:f>Samples!$R$120:$R$125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AF-FA46-9AED-4F3AA60E5EA6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Samples!$C$118:$C$124</c:f>
              <c:numCache>
                <c:formatCode>General</c:formatCode>
                <c:ptCount val="7"/>
                <c:pt idx="0">
                  <c:v>0</c:v>
                </c:pt>
                <c:pt idx="1">
                  <c:v>1.3658333332277834</c:v>
                </c:pt>
                <c:pt idx="2">
                  <c:v>2.7316666668048128</c:v>
                </c:pt>
                <c:pt idx="3">
                  <c:v>4.0975000000325963</c:v>
                </c:pt>
                <c:pt idx="4">
                  <c:v>5.463055555766914</c:v>
                </c:pt>
                <c:pt idx="5">
                  <c:v>5.5402777778799646</c:v>
                </c:pt>
                <c:pt idx="6">
                  <c:v>17.833611111156642</c:v>
                </c:pt>
              </c:numCache>
            </c:numRef>
          </c:xVal>
          <c:yVal>
            <c:numRef>
              <c:f>Samples!$S$118:$S$124</c:f>
              <c:numCache>
                <c:formatCode>General</c:formatCode>
                <c:ptCount val="7"/>
                <c:pt idx="1">
                  <c:v>0.16</c:v>
                </c:pt>
                <c:pt idx="2">
                  <c:v>0.56999999999999995</c:v>
                </c:pt>
                <c:pt idx="3">
                  <c:v>1.43</c:v>
                </c:pt>
                <c:pt idx="4">
                  <c:v>1.38</c:v>
                </c:pt>
                <c:pt idx="5">
                  <c:v>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AF-FA46-9AED-4F3AA60E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1.3658333332277834</c:v>
                </c:pt>
                <c:pt idx="2">
                  <c:v>2.7316666668048128</c:v>
                </c:pt>
                <c:pt idx="3">
                  <c:v>4.0975000000325963</c:v>
                </c:pt>
                <c:pt idx="4">
                  <c:v>5.463055555766914</c:v>
                </c:pt>
                <c:pt idx="5">
                  <c:v>5.5402777778799646</c:v>
                </c:pt>
                <c:pt idx="6">
                  <c:v>17.833611111156642</c:v>
                </c:pt>
              </c:numCache>
            </c:numRef>
          </c:xVal>
          <c:yVal>
            <c:numRef>
              <c:f>Samples!$L$118:$L$128</c:f>
              <c:numCache>
                <c:formatCode>0.000</c:formatCode>
                <c:ptCount val="11"/>
                <c:pt idx="0">
                  <c:v>1.23187E-2</c:v>
                </c:pt>
                <c:pt idx="1">
                  <c:v>4.2000000000000003E-2</c:v>
                </c:pt>
                <c:pt idx="2">
                  <c:v>0.1</c:v>
                </c:pt>
                <c:pt idx="3">
                  <c:v>0.3</c:v>
                </c:pt>
                <c:pt idx="4">
                  <c:v>0.503</c:v>
                </c:pt>
                <c:pt idx="5">
                  <c:v>0.5</c:v>
                </c:pt>
                <c:pt idx="6">
                  <c:v>0.67100000000000004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AF-FA46-9AED-4F3AA60E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4.0980555553687736</c:v>
                </c:pt>
                <c:pt idx="4">
                  <c:v>5.4641666666138917</c:v>
                </c:pt>
                <c:pt idx="5">
                  <c:v>5.5433333332766779</c:v>
                </c:pt>
                <c:pt idx="6">
                  <c:v>13.655555555422325</c:v>
                </c:pt>
              </c:numCache>
            </c:numRef>
          </c:xVal>
          <c:yVal>
            <c:numRef>
              <c:f>Samples!$M$155:$M$165</c:f>
              <c:numCache>
                <c:formatCode>General</c:formatCode>
                <c:ptCount val="11"/>
                <c:pt idx="1">
                  <c:v>26.25</c:v>
                </c:pt>
                <c:pt idx="2">
                  <c:v>25.48</c:v>
                </c:pt>
                <c:pt idx="3">
                  <c:v>21.26</c:v>
                </c:pt>
                <c:pt idx="4">
                  <c:v>11.98</c:v>
                </c:pt>
                <c:pt idx="5">
                  <c:v>10.94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C-4347-8E3D-C0FE2C3DC59A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4.0980555553687736</c:v>
                </c:pt>
                <c:pt idx="4">
                  <c:v>5.4641666666138917</c:v>
                </c:pt>
                <c:pt idx="5">
                  <c:v>5.5433333332766779</c:v>
                </c:pt>
                <c:pt idx="6">
                  <c:v>13.655555555422325</c:v>
                </c:pt>
              </c:numCache>
            </c:numRef>
          </c:xVal>
          <c:yVal>
            <c:numRef>
              <c:f>Samples!$N$155:$N$165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2.83</c:v>
                </c:pt>
                <c:pt idx="4">
                  <c:v>7.17</c:v>
                </c:pt>
                <c:pt idx="5">
                  <c:v>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C-4347-8E3D-C0FE2C3DC59A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4.0980555553687736</c:v>
                </c:pt>
                <c:pt idx="4">
                  <c:v>5.4641666666138917</c:v>
                </c:pt>
                <c:pt idx="5">
                  <c:v>5.5433333332766779</c:v>
                </c:pt>
                <c:pt idx="6">
                  <c:v>13.655555555422325</c:v>
                </c:pt>
              </c:numCache>
            </c:numRef>
          </c:xVal>
          <c:yVal>
            <c:numRef>
              <c:f>Samples!$O$155:$O$165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EC-4347-8E3D-C0FE2C3DC59A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Samples!$C$156:$C$175</c:f>
              <c:numCache>
                <c:formatCode>General</c:formatCode>
                <c:ptCount val="20"/>
                <c:pt idx="0">
                  <c:v>1.3661111108958721</c:v>
                </c:pt>
                <c:pt idx="1">
                  <c:v>2.7319444444729015</c:v>
                </c:pt>
                <c:pt idx="2">
                  <c:v>4.0980555553687736</c:v>
                </c:pt>
                <c:pt idx="3">
                  <c:v>5.4641666666138917</c:v>
                </c:pt>
                <c:pt idx="4">
                  <c:v>5.5433333332766779</c:v>
                </c:pt>
                <c:pt idx="5">
                  <c:v>13.655555555422325</c:v>
                </c:pt>
              </c:numCache>
            </c:numRef>
          </c:xVal>
          <c:yVal>
            <c:numRef>
              <c:f>Samples!$P$161:$P$175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EC-4347-8E3D-C0FE2C3DC59A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4.0980555553687736</c:v>
                </c:pt>
                <c:pt idx="4">
                  <c:v>5.4641666666138917</c:v>
                </c:pt>
                <c:pt idx="5">
                  <c:v>5.5433333332766779</c:v>
                </c:pt>
                <c:pt idx="6">
                  <c:v>13.655555555422325</c:v>
                </c:pt>
              </c:numCache>
            </c:numRef>
          </c:xVal>
          <c:yVal>
            <c:numRef>
              <c:f>Samples!$Q$155:$Q$175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EC-4347-8E3D-C0FE2C3DC59A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4.0980555553687736</c:v>
                </c:pt>
                <c:pt idx="4">
                  <c:v>5.4641666666138917</c:v>
                </c:pt>
                <c:pt idx="5">
                  <c:v>5.5433333332766779</c:v>
                </c:pt>
                <c:pt idx="6">
                  <c:v>13.655555555422325</c:v>
                </c:pt>
              </c:numCache>
            </c:numRef>
          </c:xVal>
          <c:yVal>
            <c:numRef>
              <c:f>Samples!$R$155:$R$175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EC-4347-8E3D-C0FE2C3DC59A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4.0980555553687736</c:v>
                </c:pt>
                <c:pt idx="4">
                  <c:v>5.4641666666138917</c:v>
                </c:pt>
                <c:pt idx="5">
                  <c:v>5.5433333332766779</c:v>
                </c:pt>
                <c:pt idx="6">
                  <c:v>13.655555555422325</c:v>
                </c:pt>
              </c:numCache>
            </c:numRef>
          </c:xVal>
          <c:yVal>
            <c:numRef>
              <c:f>Samples!$S$155:$S$175</c:f>
              <c:numCache>
                <c:formatCode>General</c:formatCode>
                <c:ptCount val="21"/>
                <c:pt idx="1">
                  <c:v>0.01</c:v>
                </c:pt>
                <c:pt idx="2">
                  <c:v>0.1</c:v>
                </c:pt>
                <c:pt idx="3">
                  <c:v>0.44</c:v>
                </c:pt>
                <c:pt idx="4">
                  <c:v>1.1499999999999999</c:v>
                </c:pt>
                <c:pt idx="5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EC-4347-8E3D-C0FE2C3D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Samples!$C$155:$C$162</c:f>
              <c:numCache>
                <c:formatCode>General</c:formatCode>
                <c:ptCount val="8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4.0980555553687736</c:v>
                </c:pt>
                <c:pt idx="4">
                  <c:v>5.4641666666138917</c:v>
                </c:pt>
                <c:pt idx="5">
                  <c:v>5.5433333332766779</c:v>
                </c:pt>
                <c:pt idx="6">
                  <c:v>13.655555555422325</c:v>
                </c:pt>
              </c:numCache>
            </c:numRef>
          </c:xVal>
          <c:yVal>
            <c:numRef>
              <c:f>Samples!$L$155:$L$162</c:f>
              <c:numCache>
                <c:formatCode>General</c:formatCode>
                <c:ptCount val="8"/>
                <c:pt idx="0">
                  <c:v>1.35187E-2</c:v>
                </c:pt>
                <c:pt idx="1">
                  <c:v>4.2000000000000003E-2</c:v>
                </c:pt>
                <c:pt idx="2">
                  <c:v>0.106</c:v>
                </c:pt>
                <c:pt idx="3">
                  <c:v>0.315</c:v>
                </c:pt>
                <c:pt idx="4">
                  <c:v>0.64600000000000002</c:v>
                </c:pt>
                <c:pt idx="5">
                  <c:v>0.64700000000000002</c:v>
                </c:pt>
                <c:pt idx="6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EC-4347-8E3D-C0FE2C3D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1.3658333334024064</c:v>
                </c:pt>
                <c:pt idx="2">
                  <c:v>2.7744444444542751</c:v>
                </c:pt>
                <c:pt idx="3">
                  <c:v>4.1400000000139698</c:v>
                </c:pt>
                <c:pt idx="4">
                  <c:v>5.5061111110844649</c:v>
                </c:pt>
                <c:pt idx="5">
                  <c:v>5.5847222224110737</c:v>
                </c:pt>
                <c:pt idx="6">
                  <c:v>15.127777777786832</c:v>
                </c:pt>
              </c:numCache>
            </c:numRef>
          </c:xVal>
          <c:yVal>
            <c:numRef>
              <c:f>Samples!$M$192:$M$202</c:f>
              <c:numCache>
                <c:formatCode>General</c:formatCode>
                <c:ptCount val="11"/>
                <c:pt idx="1">
                  <c:v>27.54</c:v>
                </c:pt>
                <c:pt idx="2">
                  <c:v>27.13</c:v>
                </c:pt>
                <c:pt idx="3">
                  <c:v>20.81</c:v>
                </c:pt>
                <c:pt idx="4">
                  <c:v>11.96</c:v>
                </c:pt>
                <c:pt idx="5">
                  <c:v>10.4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6-F741-8527-E3977E2AB6F8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1.3658333334024064</c:v>
                </c:pt>
                <c:pt idx="2">
                  <c:v>2.7744444444542751</c:v>
                </c:pt>
                <c:pt idx="3">
                  <c:v>4.1400000000139698</c:v>
                </c:pt>
                <c:pt idx="4">
                  <c:v>5.5061111110844649</c:v>
                </c:pt>
                <c:pt idx="5">
                  <c:v>5.5847222224110737</c:v>
                </c:pt>
                <c:pt idx="6">
                  <c:v>15.127777777786832</c:v>
                </c:pt>
              </c:numCache>
            </c:numRef>
          </c:xVal>
          <c:yVal>
            <c:numRef>
              <c:f>Samples!$N$192:$N$202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2.96</c:v>
                </c:pt>
                <c:pt idx="4">
                  <c:v>7.68</c:v>
                </c:pt>
                <c:pt idx="5">
                  <c:v>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06-F741-8527-E3977E2AB6F8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1.3658333334024064</c:v>
                </c:pt>
                <c:pt idx="2">
                  <c:v>2.7744444444542751</c:v>
                </c:pt>
                <c:pt idx="3">
                  <c:v>4.1400000000139698</c:v>
                </c:pt>
                <c:pt idx="4">
                  <c:v>5.5061111110844649</c:v>
                </c:pt>
                <c:pt idx="5">
                  <c:v>5.5847222224110737</c:v>
                </c:pt>
                <c:pt idx="6">
                  <c:v>15.127777777786832</c:v>
                </c:pt>
              </c:numCache>
            </c:numRef>
          </c:xVal>
          <c:yVal>
            <c:numRef>
              <c:f>Samples!$O$192:$O$199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</c:v>
                </c:pt>
                <c:pt idx="5">
                  <c:v>5.53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06-F741-8527-E3977E2AB6F8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Samples!$C$193:$C$198</c:f>
              <c:numCache>
                <c:formatCode>General</c:formatCode>
                <c:ptCount val="6"/>
                <c:pt idx="0">
                  <c:v>1.3658333334024064</c:v>
                </c:pt>
                <c:pt idx="1">
                  <c:v>2.7744444444542751</c:v>
                </c:pt>
                <c:pt idx="2">
                  <c:v>4.1400000000139698</c:v>
                </c:pt>
                <c:pt idx="3">
                  <c:v>5.5061111110844649</c:v>
                </c:pt>
                <c:pt idx="4">
                  <c:v>5.5847222224110737</c:v>
                </c:pt>
                <c:pt idx="5">
                  <c:v>15.127777777786832</c:v>
                </c:pt>
              </c:numCache>
            </c:numRef>
          </c:xVal>
          <c:yVal>
            <c:numRef>
              <c:f>Samples!$P$193:$P$198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06-F741-8527-E3977E2AB6F8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1.3658333334024064</c:v>
                </c:pt>
                <c:pt idx="2">
                  <c:v>2.7744444444542751</c:v>
                </c:pt>
                <c:pt idx="3">
                  <c:v>4.1400000000139698</c:v>
                </c:pt>
                <c:pt idx="4">
                  <c:v>5.5061111110844649</c:v>
                </c:pt>
                <c:pt idx="5">
                  <c:v>5.5847222224110737</c:v>
                </c:pt>
                <c:pt idx="6">
                  <c:v>15.127777777786832</c:v>
                </c:pt>
              </c:numCache>
            </c:numRef>
          </c:xVal>
          <c:yVal>
            <c:numRef>
              <c:f>Samples!$Q$192:$Q$198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06-F741-8527-E3977E2AB6F8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1.3658333334024064</c:v>
                </c:pt>
                <c:pt idx="2">
                  <c:v>2.7744444444542751</c:v>
                </c:pt>
                <c:pt idx="3">
                  <c:v>4.1400000000139698</c:v>
                </c:pt>
                <c:pt idx="4">
                  <c:v>5.5061111110844649</c:v>
                </c:pt>
                <c:pt idx="5">
                  <c:v>5.5847222224110737</c:v>
                </c:pt>
                <c:pt idx="6">
                  <c:v>15.127777777786832</c:v>
                </c:pt>
              </c:numCache>
            </c:numRef>
          </c:xVal>
          <c:yVal>
            <c:numRef>
              <c:f>Samples!$R$192:$R$198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06-F741-8527-E3977E2AB6F8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1.3658333334024064</c:v>
                </c:pt>
                <c:pt idx="2">
                  <c:v>2.7744444444542751</c:v>
                </c:pt>
                <c:pt idx="3">
                  <c:v>4.1400000000139698</c:v>
                </c:pt>
                <c:pt idx="4">
                  <c:v>5.5061111110844649</c:v>
                </c:pt>
                <c:pt idx="5">
                  <c:v>5.5847222224110737</c:v>
                </c:pt>
                <c:pt idx="6">
                  <c:v>15.127777777786832</c:v>
                </c:pt>
              </c:numCache>
            </c:numRef>
          </c:xVal>
          <c:yVal>
            <c:numRef>
              <c:f>Samples!$S$192:$S$198</c:f>
              <c:numCache>
                <c:formatCode>General</c:formatCode>
                <c:ptCount val="7"/>
                <c:pt idx="1">
                  <c:v>0</c:v>
                </c:pt>
                <c:pt idx="2">
                  <c:v>0.12</c:v>
                </c:pt>
                <c:pt idx="3">
                  <c:v>0.4</c:v>
                </c:pt>
                <c:pt idx="4">
                  <c:v>0.68</c:v>
                </c:pt>
                <c:pt idx="5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06-F741-8527-E3977E2A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1.3658333334024064</c:v>
                </c:pt>
                <c:pt idx="2">
                  <c:v>2.7744444444542751</c:v>
                </c:pt>
                <c:pt idx="3">
                  <c:v>4.1400000000139698</c:v>
                </c:pt>
                <c:pt idx="4">
                  <c:v>5.5061111110844649</c:v>
                </c:pt>
                <c:pt idx="5">
                  <c:v>5.5847222224110737</c:v>
                </c:pt>
                <c:pt idx="6">
                  <c:v>15.127777777786832</c:v>
                </c:pt>
              </c:numCache>
            </c:numRef>
          </c:xVal>
          <c:yVal>
            <c:numRef>
              <c:f>Samples!$L$192:$L$202</c:f>
              <c:numCache>
                <c:formatCode>General</c:formatCode>
                <c:ptCount val="11"/>
                <c:pt idx="0">
                  <c:v>1.2356199999999999E-2</c:v>
                </c:pt>
                <c:pt idx="1">
                  <c:v>4.1000000000000002E-2</c:v>
                </c:pt>
                <c:pt idx="2">
                  <c:v>0.107</c:v>
                </c:pt>
                <c:pt idx="3">
                  <c:v>0.317</c:v>
                </c:pt>
                <c:pt idx="4">
                  <c:v>0.63</c:v>
                </c:pt>
                <c:pt idx="5">
                  <c:v>0.64100000000000001</c:v>
                </c:pt>
                <c:pt idx="6">
                  <c:v>0.90800000000000003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6-F741-8527-E3977E2A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1.3655555555596948</c:v>
                </c:pt>
                <c:pt idx="2">
                  <c:v>2.7741666667861864</c:v>
                </c:pt>
                <c:pt idx="3">
                  <c:v>4.186111111252103</c:v>
                </c:pt>
                <c:pt idx="4">
                  <c:v>5.5941666667931713</c:v>
                </c:pt>
                <c:pt idx="5">
                  <c:v>5.6722222222597338</c:v>
                </c:pt>
                <c:pt idx="6">
                  <c:v>17.940555555629544</c:v>
                </c:pt>
              </c:numCache>
            </c:numRef>
          </c:xVal>
          <c:yVal>
            <c:numRef>
              <c:f>Samples!$M$229:$M$239</c:f>
              <c:numCache>
                <c:formatCode>General</c:formatCode>
                <c:ptCount val="11"/>
                <c:pt idx="1">
                  <c:v>29.57</c:v>
                </c:pt>
                <c:pt idx="2">
                  <c:v>24.45</c:v>
                </c:pt>
                <c:pt idx="3">
                  <c:v>20.22</c:v>
                </c:pt>
                <c:pt idx="4">
                  <c:v>10.32</c:v>
                </c:pt>
                <c:pt idx="5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E-FE45-B560-1A607AA84C8B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1.3655555555596948</c:v>
                </c:pt>
                <c:pt idx="2">
                  <c:v>2.7741666667861864</c:v>
                </c:pt>
                <c:pt idx="3">
                  <c:v>4.186111111252103</c:v>
                </c:pt>
                <c:pt idx="4">
                  <c:v>5.5941666667931713</c:v>
                </c:pt>
                <c:pt idx="5">
                  <c:v>5.6722222222597338</c:v>
                </c:pt>
                <c:pt idx="6">
                  <c:v>17.940555555629544</c:v>
                </c:pt>
              </c:numCache>
            </c:numRef>
          </c:xVal>
          <c:yVal>
            <c:numRef>
              <c:f>Samples!$N$229:$N$239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3.65</c:v>
                </c:pt>
                <c:pt idx="4">
                  <c:v>7.99</c:v>
                </c:pt>
                <c:pt idx="5">
                  <c:v>9.77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E-FE45-B560-1A607AA84C8B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Samples!$C$229:$C$237</c:f>
              <c:numCache>
                <c:formatCode>General</c:formatCode>
                <c:ptCount val="9"/>
                <c:pt idx="0">
                  <c:v>0</c:v>
                </c:pt>
                <c:pt idx="1">
                  <c:v>1.3655555555596948</c:v>
                </c:pt>
                <c:pt idx="2">
                  <c:v>2.7741666667861864</c:v>
                </c:pt>
                <c:pt idx="3">
                  <c:v>4.186111111252103</c:v>
                </c:pt>
                <c:pt idx="4">
                  <c:v>5.5941666667931713</c:v>
                </c:pt>
                <c:pt idx="5">
                  <c:v>5.6722222222597338</c:v>
                </c:pt>
                <c:pt idx="6">
                  <c:v>17.940555555629544</c:v>
                </c:pt>
              </c:numCache>
            </c:numRef>
          </c:xVal>
          <c:yVal>
            <c:numRef>
              <c:f>Samples!$O$229:$O$237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7.15</c:v>
                </c:pt>
                <c:pt idx="5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5E-FE45-B560-1A607AA84C8B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Samples!$C$230:$C$237</c:f>
              <c:numCache>
                <c:formatCode>General</c:formatCode>
                <c:ptCount val="8"/>
                <c:pt idx="0">
                  <c:v>1.3655555555596948</c:v>
                </c:pt>
                <c:pt idx="1">
                  <c:v>2.7741666667861864</c:v>
                </c:pt>
                <c:pt idx="2">
                  <c:v>4.186111111252103</c:v>
                </c:pt>
                <c:pt idx="3">
                  <c:v>5.5941666667931713</c:v>
                </c:pt>
                <c:pt idx="4">
                  <c:v>5.6722222222597338</c:v>
                </c:pt>
                <c:pt idx="5">
                  <c:v>17.940555555629544</c:v>
                </c:pt>
              </c:numCache>
            </c:numRef>
          </c:xVal>
          <c:yVal>
            <c:numRef>
              <c:f>Samples!$P$235:$P$236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5E-FE45-B560-1A607AA84C8B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Samples!$C$232:$C$237</c:f>
              <c:numCache>
                <c:formatCode>General</c:formatCode>
                <c:ptCount val="6"/>
                <c:pt idx="0">
                  <c:v>4.186111111252103</c:v>
                </c:pt>
                <c:pt idx="1">
                  <c:v>5.5941666667931713</c:v>
                </c:pt>
                <c:pt idx="2">
                  <c:v>5.6722222222597338</c:v>
                </c:pt>
                <c:pt idx="3">
                  <c:v>17.940555555629544</c:v>
                </c:pt>
              </c:numCache>
            </c:numRef>
          </c:xVal>
          <c:yVal>
            <c:numRef>
              <c:f>Samples!$Q$236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5E-FE45-B560-1A607AA84C8B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Samples!$C$231:$C$236</c:f>
              <c:numCache>
                <c:formatCode>General</c:formatCode>
                <c:ptCount val="6"/>
                <c:pt idx="0">
                  <c:v>2.7741666667861864</c:v>
                </c:pt>
                <c:pt idx="1">
                  <c:v>4.186111111252103</c:v>
                </c:pt>
                <c:pt idx="2">
                  <c:v>5.5941666667931713</c:v>
                </c:pt>
                <c:pt idx="3">
                  <c:v>5.6722222222597338</c:v>
                </c:pt>
                <c:pt idx="4">
                  <c:v>17.940555555629544</c:v>
                </c:pt>
              </c:numCache>
            </c:numRef>
          </c:xVal>
          <c:yVal>
            <c:numRef>
              <c:f>Samples!$R$231:$R$236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5E-FE45-B560-1A607AA84C8B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Samples!$C$229:$C$235</c:f>
              <c:numCache>
                <c:formatCode>General</c:formatCode>
                <c:ptCount val="7"/>
                <c:pt idx="0">
                  <c:v>0</c:v>
                </c:pt>
                <c:pt idx="1">
                  <c:v>1.3655555555596948</c:v>
                </c:pt>
                <c:pt idx="2">
                  <c:v>2.7741666667861864</c:v>
                </c:pt>
                <c:pt idx="3">
                  <c:v>4.186111111252103</c:v>
                </c:pt>
                <c:pt idx="4">
                  <c:v>5.5941666667931713</c:v>
                </c:pt>
                <c:pt idx="5">
                  <c:v>5.6722222222597338</c:v>
                </c:pt>
                <c:pt idx="6">
                  <c:v>17.940555555629544</c:v>
                </c:pt>
              </c:numCache>
            </c:numRef>
          </c:xVal>
          <c:yVal>
            <c:numRef>
              <c:f>Samples!$S$229:$S$235</c:f>
              <c:numCache>
                <c:formatCode>General</c:formatCode>
                <c:ptCount val="7"/>
                <c:pt idx="1">
                  <c:v>0.09</c:v>
                </c:pt>
                <c:pt idx="2">
                  <c:v>0.44</c:v>
                </c:pt>
                <c:pt idx="3">
                  <c:v>1.31</c:v>
                </c:pt>
                <c:pt idx="4">
                  <c:v>1.98</c:v>
                </c:pt>
                <c:pt idx="5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5E-FE45-B560-1A607AA8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1.3655555555596948</c:v>
                </c:pt>
                <c:pt idx="2">
                  <c:v>2.7741666667861864</c:v>
                </c:pt>
                <c:pt idx="3">
                  <c:v>4.186111111252103</c:v>
                </c:pt>
                <c:pt idx="4">
                  <c:v>5.5941666667931713</c:v>
                </c:pt>
                <c:pt idx="5">
                  <c:v>5.6722222222597338</c:v>
                </c:pt>
                <c:pt idx="6">
                  <c:v>17.940555555629544</c:v>
                </c:pt>
              </c:numCache>
            </c:numRef>
          </c:xVal>
          <c:yVal>
            <c:numRef>
              <c:f>Samples!$L$229:$L$239</c:f>
              <c:numCache>
                <c:formatCode>0.000</c:formatCode>
                <c:ptCount val="11"/>
                <c:pt idx="0">
                  <c:v>1.25063E-2</c:v>
                </c:pt>
                <c:pt idx="1">
                  <c:v>4.1000000000000002E-2</c:v>
                </c:pt>
                <c:pt idx="2">
                  <c:v>0.105</c:v>
                </c:pt>
                <c:pt idx="3">
                  <c:v>0.32200000000000001</c:v>
                </c:pt>
                <c:pt idx="4">
                  <c:v>0.504</c:v>
                </c:pt>
                <c:pt idx="5">
                  <c:v>0.501</c:v>
                </c:pt>
                <c:pt idx="6">
                  <c:v>0.69199999999999995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5E-FE45-B560-1A607AA8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1.3658333330531605</c:v>
                </c:pt>
                <c:pt idx="2">
                  <c:v>2.7316666666301899</c:v>
                </c:pt>
                <c:pt idx="3">
                  <c:v>4.0974999998579733</c:v>
                </c:pt>
                <c:pt idx="4">
                  <c:v>5.5738888886407949</c:v>
                </c:pt>
                <c:pt idx="5">
                  <c:v>6.9397222222178243</c:v>
                </c:pt>
                <c:pt idx="6">
                  <c:v>7.0177777776843868</c:v>
                </c:pt>
                <c:pt idx="7">
                  <c:v>17.906944444344845</c:v>
                </c:pt>
              </c:numCache>
            </c:numRef>
          </c:xVal>
          <c:yVal>
            <c:numRef>
              <c:f>Samples!$M$266:$M$276</c:f>
              <c:numCache>
                <c:formatCode>General</c:formatCode>
                <c:ptCount val="11"/>
                <c:pt idx="1">
                  <c:v>30.13</c:v>
                </c:pt>
                <c:pt idx="2">
                  <c:v>30.68</c:v>
                </c:pt>
                <c:pt idx="3">
                  <c:v>23.03</c:v>
                </c:pt>
                <c:pt idx="4">
                  <c:v>15.15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7-5442-8108-0B0434286D9D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1.3658333330531605</c:v>
                </c:pt>
                <c:pt idx="2">
                  <c:v>2.7316666666301899</c:v>
                </c:pt>
                <c:pt idx="3">
                  <c:v>4.0974999998579733</c:v>
                </c:pt>
                <c:pt idx="4">
                  <c:v>5.5738888886407949</c:v>
                </c:pt>
                <c:pt idx="5">
                  <c:v>6.9397222222178243</c:v>
                </c:pt>
                <c:pt idx="6">
                  <c:v>7.0177777776843868</c:v>
                </c:pt>
                <c:pt idx="7">
                  <c:v>17.906944444344845</c:v>
                </c:pt>
              </c:numCache>
            </c:numRef>
          </c:xVal>
          <c:yVal>
            <c:numRef>
              <c:f>Samples!$N$266:$N$276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</c:v>
                </c:pt>
                <c:pt idx="5">
                  <c:v>11.2</c:v>
                </c:pt>
                <c:pt idx="6">
                  <c:v>13.09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37-5442-8108-0B0434286D9D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Samples!$C$266:$C$273</c:f>
              <c:numCache>
                <c:formatCode>General</c:formatCode>
                <c:ptCount val="8"/>
                <c:pt idx="0">
                  <c:v>0</c:v>
                </c:pt>
                <c:pt idx="1">
                  <c:v>1.3658333330531605</c:v>
                </c:pt>
                <c:pt idx="2">
                  <c:v>2.7316666666301899</c:v>
                </c:pt>
                <c:pt idx="3">
                  <c:v>4.0974999998579733</c:v>
                </c:pt>
                <c:pt idx="4">
                  <c:v>5.5738888886407949</c:v>
                </c:pt>
                <c:pt idx="5">
                  <c:v>6.9397222222178243</c:v>
                </c:pt>
                <c:pt idx="6">
                  <c:v>7.0177777776843868</c:v>
                </c:pt>
                <c:pt idx="7">
                  <c:v>17.906944444344845</c:v>
                </c:pt>
              </c:numCache>
            </c:numRef>
          </c:xVal>
          <c:yVal>
            <c:numRef>
              <c:f>Samples!$O$266:$O$273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6.26</c:v>
                </c:pt>
                <c:pt idx="5">
                  <c:v>10.92</c:v>
                </c:pt>
                <c:pt idx="6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37-5442-8108-0B0434286D9D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Samples!$C$267:$C$273</c:f>
              <c:numCache>
                <c:formatCode>General</c:formatCode>
                <c:ptCount val="7"/>
                <c:pt idx="0">
                  <c:v>1.3658333330531605</c:v>
                </c:pt>
                <c:pt idx="1">
                  <c:v>2.7316666666301899</c:v>
                </c:pt>
                <c:pt idx="2">
                  <c:v>4.0974999998579733</c:v>
                </c:pt>
                <c:pt idx="3">
                  <c:v>5.5738888886407949</c:v>
                </c:pt>
                <c:pt idx="4">
                  <c:v>6.9397222222178243</c:v>
                </c:pt>
                <c:pt idx="5">
                  <c:v>7.0177777776843868</c:v>
                </c:pt>
                <c:pt idx="6">
                  <c:v>17.906944444344845</c:v>
                </c:pt>
              </c:numCache>
            </c:numRef>
          </c:xVal>
          <c:yVal>
            <c:numRef>
              <c:f>Samples!$P$272:$P$273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37-5442-8108-0B0434286D9D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Samples!$C$269:$C$273</c:f>
              <c:numCache>
                <c:formatCode>General</c:formatCode>
                <c:ptCount val="5"/>
                <c:pt idx="0">
                  <c:v>4.0974999998579733</c:v>
                </c:pt>
                <c:pt idx="1">
                  <c:v>5.5738888886407949</c:v>
                </c:pt>
                <c:pt idx="2">
                  <c:v>6.9397222222178243</c:v>
                </c:pt>
                <c:pt idx="3">
                  <c:v>7.0177777776843868</c:v>
                </c:pt>
                <c:pt idx="4">
                  <c:v>17.906944444344845</c:v>
                </c:pt>
              </c:numCache>
            </c:numRef>
          </c:xVal>
          <c:yVal>
            <c:numRef>
              <c:f>Samples!$Q$273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37-5442-8108-0B0434286D9D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Samples!$C$268:$C$273</c:f>
              <c:numCache>
                <c:formatCode>General</c:formatCode>
                <c:ptCount val="6"/>
                <c:pt idx="0">
                  <c:v>2.7316666666301899</c:v>
                </c:pt>
                <c:pt idx="1">
                  <c:v>4.0974999998579733</c:v>
                </c:pt>
                <c:pt idx="2">
                  <c:v>5.5738888886407949</c:v>
                </c:pt>
                <c:pt idx="3">
                  <c:v>6.9397222222178243</c:v>
                </c:pt>
                <c:pt idx="4">
                  <c:v>7.0177777776843868</c:v>
                </c:pt>
                <c:pt idx="5">
                  <c:v>17.906944444344845</c:v>
                </c:pt>
              </c:numCache>
            </c:numRef>
          </c:xVal>
          <c:yVal>
            <c:numRef>
              <c:f>Samples!$R$268:$R$273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37-5442-8108-0B0434286D9D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Samples!$C$266:$C$272</c:f>
              <c:numCache>
                <c:formatCode>General</c:formatCode>
                <c:ptCount val="7"/>
                <c:pt idx="0">
                  <c:v>0</c:v>
                </c:pt>
                <c:pt idx="1">
                  <c:v>1.3658333330531605</c:v>
                </c:pt>
                <c:pt idx="2">
                  <c:v>2.7316666666301899</c:v>
                </c:pt>
                <c:pt idx="3">
                  <c:v>4.0974999998579733</c:v>
                </c:pt>
                <c:pt idx="4">
                  <c:v>5.5738888886407949</c:v>
                </c:pt>
                <c:pt idx="5">
                  <c:v>6.9397222222178243</c:v>
                </c:pt>
                <c:pt idx="6">
                  <c:v>7.0177777776843868</c:v>
                </c:pt>
              </c:numCache>
            </c:numRef>
          </c:xVal>
          <c:yVal>
            <c:numRef>
              <c:f>Samples!$S$266:$S$272</c:f>
              <c:numCache>
                <c:formatCode>General</c:formatCode>
                <c:ptCount val="7"/>
                <c:pt idx="1">
                  <c:v>0.03</c:v>
                </c:pt>
                <c:pt idx="2">
                  <c:v>0.24</c:v>
                </c:pt>
                <c:pt idx="3">
                  <c:v>1.01</c:v>
                </c:pt>
                <c:pt idx="4">
                  <c:v>1.07</c:v>
                </c:pt>
                <c:pt idx="5">
                  <c:v>4.2699999999999996</c:v>
                </c:pt>
                <c:pt idx="6">
                  <c:v>5.68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37-5442-8108-0B043428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1.3658333330531605</c:v>
                </c:pt>
                <c:pt idx="2">
                  <c:v>2.7316666666301899</c:v>
                </c:pt>
                <c:pt idx="3">
                  <c:v>4.0974999998579733</c:v>
                </c:pt>
                <c:pt idx="4">
                  <c:v>5.5738888886407949</c:v>
                </c:pt>
                <c:pt idx="5">
                  <c:v>6.9397222222178243</c:v>
                </c:pt>
                <c:pt idx="6">
                  <c:v>7.0177777776843868</c:v>
                </c:pt>
                <c:pt idx="7">
                  <c:v>17.906944444344845</c:v>
                </c:pt>
              </c:numCache>
            </c:numRef>
          </c:xVal>
          <c:yVal>
            <c:numRef>
              <c:f>Samples!$L$266:$L$276</c:f>
              <c:numCache>
                <c:formatCode>0.000</c:formatCode>
                <c:ptCount val="11"/>
                <c:pt idx="0">
                  <c:v>8.8124999999999992E-3</c:v>
                </c:pt>
                <c:pt idx="1">
                  <c:v>3.1E-2</c:v>
                </c:pt>
                <c:pt idx="2">
                  <c:v>8.3000000000000004E-2</c:v>
                </c:pt>
                <c:pt idx="3">
                  <c:v>0.20799999999999999</c:v>
                </c:pt>
                <c:pt idx="4">
                  <c:v>0.45</c:v>
                </c:pt>
                <c:pt idx="5">
                  <c:v>0.66700000000000004</c:v>
                </c:pt>
                <c:pt idx="6">
                  <c:v>0.65100000000000002</c:v>
                </c:pt>
                <c:pt idx="7">
                  <c:v>0.67200000000000004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37-5442-8108-0B043428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4.097777777351439</c:v>
                </c:pt>
                <c:pt idx="4">
                  <c:v>4.908055555424653</c:v>
                </c:pt>
                <c:pt idx="5">
                  <c:v>7.3863888886990026</c:v>
                </c:pt>
                <c:pt idx="6">
                  <c:v>7.4222222218522802</c:v>
                </c:pt>
              </c:numCache>
            </c:numRef>
          </c:xVal>
          <c:yVal>
            <c:numRef>
              <c:f>Samples!$M$303:$M$313</c:f>
              <c:numCache>
                <c:formatCode>General</c:formatCode>
                <c:ptCount val="11"/>
                <c:pt idx="1">
                  <c:v>27.71</c:v>
                </c:pt>
                <c:pt idx="2">
                  <c:v>27.8</c:v>
                </c:pt>
                <c:pt idx="3">
                  <c:v>25.56</c:v>
                </c:pt>
                <c:pt idx="4">
                  <c:v>21.19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C643-8B54-16079C568A4B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4.097777777351439</c:v>
                </c:pt>
                <c:pt idx="4">
                  <c:v>4.908055555424653</c:v>
                </c:pt>
                <c:pt idx="5">
                  <c:v>7.3863888886990026</c:v>
                </c:pt>
                <c:pt idx="6">
                  <c:v>7.4222222218522802</c:v>
                </c:pt>
              </c:numCache>
            </c:numRef>
          </c:xVal>
          <c:yVal>
            <c:numRef>
              <c:f>Samples!$N$303:$N$313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3-C643-8B54-16079C568A4B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4.097777777351439</c:v>
                </c:pt>
                <c:pt idx="4">
                  <c:v>4.908055555424653</c:v>
                </c:pt>
                <c:pt idx="5">
                  <c:v>7.3863888886990026</c:v>
                </c:pt>
                <c:pt idx="6">
                  <c:v>7.4222222218522802</c:v>
                </c:pt>
              </c:numCache>
            </c:numRef>
          </c:xVal>
          <c:yVal>
            <c:numRef>
              <c:f>Samples!$O$303:$O$313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53-C643-8B54-16079C568A4B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Samples!$C$304:$C$323</c:f>
              <c:numCache>
                <c:formatCode>General</c:formatCode>
                <c:ptCount val="20"/>
                <c:pt idx="0">
                  <c:v>1.3661111108958721</c:v>
                </c:pt>
                <c:pt idx="1">
                  <c:v>2.7319444444729015</c:v>
                </c:pt>
                <c:pt idx="2">
                  <c:v>4.097777777351439</c:v>
                </c:pt>
                <c:pt idx="3">
                  <c:v>4.908055555424653</c:v>
                </c:pt>
                <c:pt idx="4">
                  <c:v>7.3863888886990026</c:v>
                </c:pt>
                <c:pt idx="5">
                  <c:v>7.4222222218522802</c:v>
                </c:pt>
              </c:numCache>
            </c:numRef>
          </c:xVal>
          <c:yVal>
            <c:numRef>
              <c:f>Samples!$P$309:$P$323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53-C643-8B54-16079C568A4B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4.097777777351439</c:v>
                </c:pt>
                <c:pt idx="4">
                  <c:v>4.908055555424653</c:v>
                </c:pt>
                <c:pt idx="5">
                  <c:v>7.3863888886990026</c:v>
                </c:pt>
                <c:pt idx="6">
                  <c:v>7.4222222218522802</c:v>
                </c:pt>
              </c:numCache>
            </c:numRef>
          </c:xVal>
          <c:yVal>
            <c:numRef>
              <c:f>Samples!$Q$303:$Q$323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53-C643-8B54-16079C568A4B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4.097777777351439</c:v>
                </c:pt>
                <c:pt idx="4">
                  <c:v>4.908055555424653</c:v>
                </c:pt>
                <c:pt idx="5">
                  <c:v>7.3863888886990026</c:v>
                </c:pt>
                <c:pt idx="6">
                  <c:v>7.4222222218522802</c:v>
                </c:pt>
              </c:numCache>
            </c:numRef>
          </c:xVal>
          <c:yVal>
            <c:numRef>
              <c:f>Samples!$R$303:$R$323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53-C643-8B54-16079C568A4B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4.097777777351439</c:v>
                </c:pt>
                <c:pt idx="4">
                  <c:v>4.908055555424653</c:v>
                </c:pt>
                <c:pt idx="5">
                  <c:v>7.3863888886990026</c:v>
                </c:pt>
                <c:pt idx="6">
                  <c:v>7.4222222218522802</c:v>
                </c:pt>
              </c:numCache>
            </c:numRef>
          </c:xVal>
          <c:yVal>
            <c:numRef>
              <c:f>Samples!$S$303:$S$323</c:f>
              <c:numCache>
                <c:formatCode>General</c:formatCode>
                <c:ptCount val="21"/>
                <c:pt idx="1">
                  <c:v>0.02</c:v>
                </c:pt>
                <c:pt idx="2">
                  <c:v>0.11</c:v>
                </c:pt>
                <c:pt idx="3">
                  <c:v>0.3</c:v>
                </c:pt>
                <c:pt idx="4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53-C643-8B54-16079C56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Samples!$C$303:$C$310</c:f>
              <c:numCache>
                <c:formatCode>General</c:formatCode>
                <c:ptCount val="8"/>
                <c:pt idx="0">
                  <c:v>0</c:v>
                </c:pt>
                <c:pt idx="1">
                  <c:v>1.3661111108958721</c:v>
                </c:pt>
                <c:pt idx="2">
                  <c:v>2.7319444444729015</c:v>
                </c:pt>
                <c:pt idx="3">
                  <c:v>4.097777777351439</c:v>
                </c:pt>
                <c:pt idx="4">
                  <c:v>4.908055555424653</c:v>
                </c:pt>
                <c:pt idx="5">
                  <c:v>7.3863888886990026</c:v>
                </c:pt>
                <c:pt idx="6">
                  <c:v>7.4222222218522802</c:v>
                </c:pt>
              </c:numCache>
            </c:numRef>
          </c:xVal>
          <c:yVal>
            <c:numRef>
              <c:f>Samples!$L$303:$L$310</c:f>
              <c:numCache>
                <c:formatCode>General</c:formatCode>
                <c:ptCount val="8"/>
                <c:pt idx="0">
                  <c:v>1.0593699999999999E-2</c:v>
                </c:pt>
                <c:pt idx="1">
                  <c:v>2.5000000000000001E-2</c:v>
                </c:pt>
                <c:pt idx="2">
                  <c:v>0.06</c:v>
                </c:pt>
                <c:pt idx="3">
                  <c:v>0.123</c:v>
                </c:pt>
                <c:pt idx="4">
                  <c:v>0.20799999999999999</c:v>
                </c:pt>
                <c:pt idx="5">
                  <c:v>0.64800000000000002</c:v>
                </c:pt>
                <c:pt idx="6">
                  <c:v>0.65700000000000003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53-C643-8B54-16079C56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13</xdr:row>
      <xdr:rowOff>152400</xdr:rowOff>
    </xdr:from>
    <xdr:to>
      <xdr:col>19</xdr:col>
      <xdr:colOff>209550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50</xdr:row>
      <xdr:rowOff>171450</xdr:rowOff>
    </xdr:from>
    <xdr:to>
      <xdr:col>19</xdr:col>
      <xdr:colOff>209550</xdr:colOff>
      <xdr:row>64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86</xdr:row>
      <xdr:rowOff>171450</xdr:rowOff>
    </xdr:from>
    <xdr:to>
      <xdr:col>19</xdr:col>
      <xdr:colOff>200025</xdr:colOff>
      <xdr:row>101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619125</xdr:colOff>
      <xdr:row>123</xdr:row>
      <xdr:rowOff>152400</xdr:rowOff>
    </xdr:from>
    <xdr:to>
      <xdr:col>19</xdr:col>
      <xdr:colOff>523875</xdr:colOff>
      <xdr:row>138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619125</xdr:colOff>
      <xdr:row>160</xdr:row>
      <xdr:rowOff>171450</xdr:rowOff>
    </xdr:from>
    <xdr:to>
      <xdr:col>19</xdr:col>
      <xdr:colOff>390525</xdr:colOff>
      <xdr:row>175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609600</xdr:colOff>
      <xdr:row>197</xdr:row>
      <xdr:rowOff>152400</xdr:rowOff>
    </xdr:from>
    <xdr:to>
      <xdr:col>19</xdr:col>
      <xdr:colOff>257175</xdr:colOff>
      <xdr:row>212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628650</xdr:colOff>
      <xdr:row>234</xdr:row>
      <xdr:rowOff>152400</xdr:rowOff>
    </xdr:from>
    <xdr:to>
      <xdr:col>19</xdr:col>
      <xdr:colOff>447675</xdr:colOff>
      <xdr:row>249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619125</xdr:colOff>
      <xdr:row>272</xdr:row>
      <xdr:rowOff>161925</xdr:rowOff>
    </xdr:from>
    <xdr:to>
      <xdr:col>19</xdr:col>
      <xdr:colOff>200025</xdr:colOff>
      <xdr:row>286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628650</xdr:colOff>
      <xdr:row>308</xdr:row>
      <xdr:rowOff>133350</xdr:rowOff>
    </xdr:from>
    <xdr:to>
      <xdr:col>19</xdr:col>
      <xdr:colOff>476250</xdr:colOff>
      <xdr:row>325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619125</xdr:colOff>
      <xdr:row>346</xdr:row>
      <xdr:rowOff>152400</xdr:rowOff>
    </xdr:from>
    <xdr:to>
      <xdr:col>19</xdr:col>
      <xdr:colOff>428625</xdr:colOff>
      <xdr:row>360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628650</xdr:colOff>
      <xdr:row>382</xdr:row>
      <xdr:rowOff>171450</xdr:rowOff>
    </xdr:from>
    <xdr:to>
      <xdr:col>20</xdr:col>
      <xdr:colOff>123825</xdr:colOff>
      <xdr:row>397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609600</xdr:colOff>
      <xdr:row>420</xdr:row>
      <xdr:rowOff>0</xdr:rowOff>
    </xdr:from>
    <xdr:to>
      <xdr:col>19</xdr:col>
      <xdr:colOff>504825</xdr:colOff>
      <xdr:row>434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47625</xdr:colOff>
      <xdr:row>454</xdr:row>
      <xdr:rowOff>66675</xdr:rowOff>
    </xdr:from>
    <xdr:to>
      <xdr:col>25</xdr:col>
      <xdr:colOff>495300</xdr:colOff>
      <xdr:row>466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  <a:ext uri="{147F2762-F138-4A5C-976F-8EAC2B608ADB}">
              <a16:predDERef xmlns:a16="http://schemas.microsoft.com/office/drawing/2014/main" pre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285750</xdr:colOff>
      <xdr:row>485</xdr:row>
      <xdr:rowOff>136072</xdr:rowOff>
    </xdr:from>
    <xdr:to>
      <xdr:col>31</xdr:col>
      <xdr:colOff>388045</xdr:colOff>
      <xdr:row>515</xdr:row>
      <xdr:rowOff>120704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13609</xdr:colOff>
      <xdr:row>520</xdr:row>
      <xdr:rowOff>163285</xdr:rowOff>
    </xdr:from>
    <xdr:to>
      <xdr:col>31</xdr:col>
      <xdr:colOff>115904</xdr:colOff>
      <xdr:row>548</xdr:row>
      <xdr:rowOff>120703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285750</xdr:colOff>
      <xdr:row>559</xdr:row>
      <xdr:rowOff>136072</xdr:rowOff>
    </xdr:from>
    <xdr:to>
      <xdr:col>31</xdr:col>
      <xdr:colOff>388045</xdr:colOff>
      <xdr:row>589</xdr:row>
      <xdr:rowOff>120704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13609</xdr:colOff>
      <xdr:row>594</xdr:row>
      <xdr:rowOff>163285</xdr:rowOff>
    </xdr:from>
    <xdr:to>
      <xdr:col>31</xdr:col>
      <xdr:colOff>115904</xdr:colOff>
      <xdr:row>622</xdr:row>
      <xdr:rowOff>120703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285750</xdr:colOff>
      <xdr:row>633</xdr:row>
      <xdr:rowOff>136072</xdr:rowOff>
    </xdr:from>
    <xdr:to>
      <xdr:col>31</xdr:col>
      <xdr:colOff>388045</xdr:colOff>
      <xdr:row>663</xdr:row>
      <xdr:rowOff>120704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13609</xdr:colOff>
      <xdr:row>668</xdr:row>
      <xdr:rowOff>163285</xdr:rowOff>
    </xdr:from>
    <xdr:to>
      <xdr:col>31</xdr:col>
      <xdr:colOff>115904</xdr:colOff>
      <xdr:row>696</xdr:row>
      <xdr:rowOff>120703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285750</xdr:colOff>
      <xdr:row>707</xdr:row>
      <xdr:rowOff>136072</xdr:rowOff>
    </xdr:from>
    <xdr:to>
      <xdr:col>31</xdr:col>
      <xdr:colOff>388045</xdr:colOff>
      <xdr:row>737</xdr:row>
      <xdr:rowOff>120704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13609</xdr:colOff>
      <xdr:row>742</xdr:row>
      <xdr:rowOff>163285</xdr:rowOff>
    </xdr:from>
    <xdr:to>
      <xdr:col>31</xdr:col>
      <xdr:colOff>115904</xdr:colOff>
      <xdr:row>770</xdr:row>
      <xdr:rowOff>120703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285750</xdr:colOff>
      <xdr:row>781</xdr:row>
      <xdr:rowOff>136072</xdr:rowOff>
    </xdr:from>
    <xdr:to>
      <xdr:col>31</xdr:col>
      <xdr:colOff>388045</xdr:colOff>
      <xdr:row>811</xdr:row>
      <xdr:rowOff>120704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13609</xdr:colOff>
      <xdr:row>816</xdr:row>
      <xdr:rowOff>163285</xdr:rowOff>
    </xdr:from>
    <xdr:to>
      <xdr:col>31</xdr:col>
      <xdr:colOff>115904</xdr:colOff>
      <xdr:row>844</xdr:row>
      <xdr:rowOff>120703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285750</xdr:colOff>
      <xdr:row>855</xdr:row>
      <xdr:rowOff>136072</xdr:rowOff>
    </xdr:from>
    <xdr:to>
      <xdr:col>31</xdr:col>
      <xdr:colOff>388045</xdr:colOff>
      <xdr:row>885</xdr:row>
      <xdr:rowOff>120704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13609</xdr:colOff>
      <xdr:row>890</xdr:row>
      <xdr:rowOff>163285</xdr:rowOff>
    </xdr:from>
    <xdr:to>
      <xdr:col>31</xdr:col>
      <xdr:colOff>115904</xdr:colOff>
      <xdr:row>918</xdr:row>
      <xdr:rowOff>120703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285750</xdr:colOff>
      <xdr:row>929</xdr:row>
      <xdr:rowOff>136072</xdr:rowOff>
    </xdr:from>
    <xdr:to>
      <xdr:col>31</xdr:col>
      <xdr:colOff>388045</xdr:colOff>
      <xdr:row>959</xdr:row>
      <xdr:rowOff>120704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13609</xdr:colOff>
      <xdr:row>964</xdr:row>
      <xdr:rowOff>163285</xdr:rowOff>
    </xdr:from>
    <xdr:to>
      <xdr:col>31</xdr:col>
      <xdr:colOff>115904</xdr:colOff>
      <xdr:row>992</xdr:row>
      <xdr:rowOff>120703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285750</xdr:colOff>
      <xdr:row>1003</xdr:row>
      <xdr:rowOff>136072</xdr:rowOff>
    </xdr:from>
    <xdr:to>
      <xdr:col>31</xdr:col>
      <xdr:colOff>388045</xdr:colOff>
      <xdr:row>1033</xdr:row>
      <xdr:rowOff>120704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13609</xdr:colOff>
      <xdr:row>1038</xdr:row>
      <xdr:rowOff>163285</xdr:rowOff>
    </xdr:from>
    <xdr:to>
      <xdr:col>31</xdr:col>
      <xdr:colOff>115904</xdr:colOff>
      <xdr:row>1066</xdr:row>
      <xdr:rowOff>120703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285750</xdr:colOff>
      <xdr:row>1077</xdr:row>
      <xdr:rowOff>136072</xdr:rowOff>
    </xdr:from>
    <xdr:to>
      <xdr:col>31</xdr:col>
      <xdr:colOff>388045</xdr:colOff>
      <xdr:row>1107</xdr:row>
      <xdr:rowOff>120704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13609</xdr:colOff>
      <xdr:row>1112</xdr:row>
      <xdr:rowOff>163285</xdr:rowOff>
    </xdr:from>
    <xdr:to>
      <xdr:col>31</xdr:col>
      <xdr:colOff>115904</xdr:colOff>
      <xdr:row>1140</xdr:row>
      <xdr:rowOff>120703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285750</xdr:colOff>
      <xdr:row>1151</xdr:row>
      <xdr:rowOff>136072</xdr:rowOff>
    </xdr:from>
    <xdr:to>
      <xdr:col>31</xdr:col>
      <xdr:colOff>388045</xdr:colOff>
      <xdr:row>1181</xdr:row>
      <xdr:rowOff>120704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7"/>
  <sheetViews>
    <sheetView tabSelected="1" zoomScale="90" zoomScaleNormal="90" zoomScalePageLayoutView="70" workbookViewId="0">
      <pane xSplit="1" ySplit="2" topLeftCell="B278" activePane="bottomRight" state="frozen"/>
      <selection pane="bottomRight" activeCell="G292" sqref="G292"/>
      <selection pane="bottomLeft" activeCell="L103" sqref="L103"/>
      <selection pane="topRight" activeCell="L103" sqref="L103"/>
    </sheetView>
  </sheetViews>
  <sheetFormatPr defaultColWidth="9.140625" defaultRowHeight="14.25" customHeight="1"/>
  <cols>
    <col min="1" max="1" width="21.28515625" style="18" customWidth="1"/>
    <col min="2" max="2" width="25.28515625" style="18" bestFit="1" customWidth="1"/>
    <col min="3" max="3" width="11.85546875" style="18" customWidth="1"/>
    <col min="4" max="4" width="9.85546875" style="18" customWidth="1"/>
    <col min="5" max="5" width="13.140625" style="18" customWidth="1"/>
    <col min="6" max="8" width="13" style="1" customWidth="1"/>
    <col min="9" max="10" width="14.140625" style="7" customWidth="1"/>
    <col min="11" max="11" width="9.7109375" style="18" customWidth="1"/>
    <col min="12" max="12" width="12.42578125" style="18" customWidth="1"/>
    <col min="13" max="13" width="12.7109375" style="18" customWidth="1"/>
    <col min="14" max="18" width="8.28515625" style="18" customWidth="1"/>
    <col min="19" max="19" width="8" style="18" customWidth="1"/>
    <col min="20" max="33" width="9.140625" style="18" customWidth="1"/>
    <col min="34" max="38" width="9.140625" customWidth="1"/>
    <col min="39" max="39" width="9.140625" style="18" customWidth="1"/>
    <col min="40" max="16384" width="9.140625" style="18"/>
  </cols>
  <sheetData>
    <row r="1" spans="1:45" ht="14.25" customHeight="1">
      <c r="A1" s="3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5" t="s">
        <v>5</v>
      </c>
      <c r="G1" s="25" t="s">
        <v>6</v>
      </c>
      <c r="H1" s="25" t="s">
        <v>7</v>
      </c>
      <c r="I1" s="9" t="s">
        <v>8</v>
      </c>
      <c r="J1" s="9" t="s">
        <v>9</v>
      </c>
      <c r="K1" s="20" t="s">
        <v>10</v>
      </c>
      <c r="L1" s="2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45" ht="14.25" customHeight="1">
      <c r="A2" s="38"/>
      <c r="B2" s="20"/>
      <c r="C2" s="20" t="s">
        <v>19</v>
      </c>
      <c r="D2" s="20" t="s">
        <v>20</v>
      </c>
      <c r="E2" s="20" t="s">
        <v>21</v>
      </c>
      <c r="F2" s="25" t="s">
        <v>22</v>
      </c>
      <c r="G2" s="25" t="s">
        <v>21</v>
      </c>
      <c r="H2" s="25" t="s">
        <v>23</v>
      </c>
      <c r="I2" s="9" t="s">
        <v>24</v>
      </c>
      <c r="J2" s="9" t="s">
        <v>24</v>
      </c>
      <c r="K2" s="20" t="s">
        <v>25</v>
      </c>
      <c r="L2" s="20" t="s">
        <v>26</v>
      </c>
      <c r="M2" s="20" t="s">
        <v>27</v>
      </c>
      <c r="N2" s="20" t="s">
        <v>27</v>
      </c>
      <c r="O2" s="20" t="s">
        <v>27</v>
      </c>
      <c r="P2" s="20" t="s">
        <v>27</v>
      </c>
      <c r="Q2" s="20" t="s">
        <v>27</v>
      </c>
      <c r="R2" s="20" t="s">
        <v>27</v>
      </c>
      <c r="S2" s="20" t="s">
        <v>27</v>
      </c>
    </row>
    <row r="3" spans="1:45" ht="14.25" customHeight="1">
      <c r="A3" s="3" t="s">
        <v>28</v>
      </c>
      <c r="C3" s="20"/>
      <c r="D3" s="20"/>
      <c r="E3" s="20"/>
      <c r="F3" s="25"/>
      <c r="G3" s="25"/>
      <c r="H3" s="25"/>
      <c r="I3" s="9"/>
      <c r="J3" s="9"/>
      <c r="K3" s="20"/>
      <c r="L3" s="20"/>
      <c r="M3" s="20"/>
      <c r="N3" s="20"/>
      <c r="O3" s="20"/>
      <c r="P3" s="20"/>
      <c r="Q3" s="20"/>
      <c r="R3" s="20"/>
      <c r="S3" s="20"/>
      <c r="AM3" s="18" t="s">
        <v>29</v>
      </c>
    </row>
    <row r="4" spans="1:45" ht="14.25" customHeight="1">
      <c r="A4" s="39" t="s">
        <v>30</v>
      </c>
      <c r="B4" s="20" t="str">
        <f t="shared" ref="B4:L4" si="0">B$1</f>
        <v>Time and Date</v>
      </c>
      <c r="C4" s="20" t="str">
        <f t="shared" si="0"/>
        <v>Time</v>
      </c>
      <c r="D4" s="20" t="str">
        <f t="shared" si="0"/>
        <v>Volume</v>
      </c>
      <c r="E4" s="20" t="str">
        <f t="shared" si="0"/>
        <v>VCD</v>
      </c>
      <c r="F4" s="20" t="str">
        <f t="shared" si="0"/>
        <v>Viability</v>
      </c>
      <c r="G4" s="20" t="str">
        <f t="shared" si="0"/>
        <v>TCD</v>
      </c>
      <c r="H4" s="20" t="str">
        <f t="shared" si="0"/>
        <v>sp.Net µ</v>
      </c>
      <c r="I4" s="20" t="str">
        <f t="shared" si="0"/>
        <v>CCD</v>
      </c>
      <c r="J4" s="20" t="str">
        <f t="shared" si="0"/>
        <v>IVCC</v>
      </c>
      <c r="K4" s="20" t="str">
        <f t="shared" si="0"/>
        <v>DCW</v>
      </c>
      <c r="L4" s="20" t="str">
        <f t="shared" si="0"/>
        <v>OD600</v>
      </c>
      <c r="M4" s="10" t="s">
        <v>12</v>
      </c>
      <c r="N4" s="10" t="str">
        <f>N$1</f>
        <v>Acetate</v>
      </c>
      <c r="O4" s="10" t="str">
        <f>O$1</f>
        <v>Formate</v>
      </c>
      <c r="P4" s="10" t="str">
        <f>P$1</f>
        <v>Ethanol</v>
      </c>
      <c r="Q4" s="10" t="str">
        <f>Q$1</f>
        <v>Lactate</v>
      </c>
      <c r="R4" s="10" t="str">
        <f>R$1</f>
        <v>Succinate</v>
      </c>
      <c r="S4" s="10" t="s">
        <v>18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  <c r="AS4" s="10" t="s">
        <v>18</v>
      </c>
    </row>
    <row r="5" spans="1:45" ht="14.25" customHeight="1">
      <c r="A5" s="20" t="s">
        <v>31</v>
      </c>
      <c r="B5" s="20"/>
      <c r="C5" s="20" t="str">
        <f t="shared" ref="C5:R5" si="1">C$2</f>
        <v>hr</v>
      </c>
      <c r="D5" s="20" t="str">
        <f t="shared" si="1"/>
        <v>mL</v>
      </c>
      <c r="E5" s="20" t="str">
        <f t="shared" si="1"/>
        <v>M cells/mL</v>
      </c>
      <c r="F5" s="20" t="str">
        <f t="shared" si="1"/>
        <v>%</v>
      </c>
      <c r="G5" s="20" t="str">
        <f t="shared" si="1"/>
        <v>M cells/mL</v>
      </c>
      <c r="H5" s="20" t="str">
        <f t="shared" si="1"/>
        <v>1/hr</v>
      </c>
      <c r="I5" s="20" t="str">
        <f t="shared" si="1"/>
        <v>E6 cell*hr/mL</v>
      </c>
      <c r="J5" s="20" t="str">
        <f t="shared" si="1"/>
        <v>E6 cell*hr/mL</v>
      </c>
      <c r="K5" s="20" t="str">
        <f t="shared" si="1"/>
        <v>g/L</v>
      </c>
      <c r="L5" s="20" t="str">
        <f t="shared" si="1"/>
        <v>Au</v>
      </c>
      <c r="M5" s="20" t="str">
        <f t="shared" si="1"/>
        <v>mM</v>
      </c>
      <c r="N5" s="20" t="str">
        <f t="shared" si="1"/>
        <v>mM</v>
      </c>
      <c r="O5" s="20" t="str">
        <f t="shared" si="1"/>
        <v>mM</v>
      </c>
      <c r="P5" s="20" t="str">
        <f t="shared" si="1"/>
        <v>mM</v>
      </c>
      <c r="Q5" s="20" t="str">
        <f t="shared" si="1"/>
        <v>mM</v>
      </c>
      <c r="R5" s="20" t="str">
        <f t="shared" si="1"/>
        <v>mM</v>
      </c>
      <c r="S5" s="20" t="s">
        <v>27</v>
      </c>
      <c r="AM5" s="20" t="s">
        <v>27</v>
      </c>
      <c r="AN5" s="20" t="s">
        <v>27</v>
      </c>
      <c r="AO5" s="20" t="s">
        <v>27</v>
      </c>
      <c r="AP5" s="20" t="s">
        <v>27</v>
      </c>
      <c r="AQ5" s="20" t="s">
        <v>27</v>
      </c>
      <c r="AR5" s="20" t="s">
        <v>27</v>
      </c>
      <c r="AS5" s="20" t="s">
        <v>27</v>
      </c>
    </row>
    <row r="6" spans="1:45" s="35" customFormat="1" ht="14.25" customHeight="1">
      <c r="A6" s="35">
        <v>-1</v>
      </c>
      <c r="B6" s="31"/>
      <c r="D6" s="34"/>
      <c r="E6" s="21"/>
      <c r="F6" s="33"/>
      <c r="G6" s="33"/>
      <c r="H6" s="33"/>
      <c r="I6" s="22" t="s">
        <v>32</v>
      </c>
      <c r="J6" s="22" t="s">
        <v>32</v>
      </c>
      <c r="K6" s="41"/>
      <c r="L6" s="21"/>
    </row>
    <row r="7" spans="1:45" s="35" customFormat="1" ht="14.25" customHeight="1">
      <c r="A7" s="35">
        <v>0</v>
      </c>
      <c r="B7" s="36">
        <v>44729.799328703702</v>
      </c>
      <c r="C7">
        <f t="shared" ref="C7:C14" si="2">(B7-$B$7)*24</f>
        <v>0</v>
      </c>
      <c r="D7" s="34"/>
      <c r="E7" s="42"/>
      <c r="F7" s="33">
        <v>100</v>
      </c>
      <c r="G7" s="33">
        <f t="shared" ref="G7:G14" si="3">E7/(F7/100)</f>
        <v>0</v>
      </c>
      <c r="H7" s="34"/>
      <c r="I7" s="32">
        <v>0</v>
      </c>
      <c r="J7" s="32">
        <v>0</v>
      </c>
      <c r="K7" s="43">
        <f>L7*Assumptions!$J$13</f>
        <v>1.2864900000000002E-2</v>
      </c>
      <c r="L7">
        <v>9.1500000000000001E-3</v>
      </c>
      <c r="M7" s="37"/>
      <c r="N7" s="37"/>
      <c r="O7" s="37"/>
      <c r="P7" s="37"/>
      <c r="Q7" s="37"/>
      <c r="R7" s="37"/>
      <c r="AM7" s="37"/>
      <c r="AN7" s="37"/>
      <c r="AO7" s="37"/>
      <c r="AP7" s="37"/>
      <c r="AQ7" s="37"/>
      <c r="AR7" s="37"/>
    </row>
    <row r="8" spans="1:45" s="30" customFormat="1" ht="14.25" customHeight="1">
      <c r="A8" s="30">
        <v>1</v>
      </c>
      <c r="B8" s="36">
        <v>44729.857372685183</v>
      </c>
      <c r="C8">
        <f t="shared" si="2"/>
        <v>1.3930555555270985</v>
      </c>
      <c r="D8" s="28"/>
      <c r="E8" s="44"/>
      <c r="F8" s="27">
        <v>100</v>
      </c>
      <c r="G8" s="27">
        <f t="shared" si="3"/>
        <v>0</v>
      </c>
      <c r="H8" s="28" t="e">
        <f t="shared" ref="H8:H14" si="4">LN(E8/E7)/(C8-C7)</f>
        <v>#DIV/0!</v>
      </c>
      <c r="I8" s="29" t="e">
        <f t="shared" ref="I8:I14" si="5">((E8-E7)/H8)+I7</f>
        <v>#DIV/0!</v>
      </c>
      <c r="J8" s="29">
        <f t="shared" ref="J8:J14" si="6">(0.5*(C8-C7)*(E8+E7))+J7</f>
        <v>0</v>
      </c>
      <c r="K8" s="45">
        <f>L8*Assumptions!$J$13</f>
        <v>3.0932000000000001E-2</v>
      </c>
      <c r="L8">
        <v>2.1999999999999999E-2</v>
      </c>
      <c r="M8" s="60">
        <v>32.19</v>
      </c>
      <c r="N8" s="61">
        <v>0</v>
      </c>
      <c r="O8" s="37">
        <v>0</v>
      </c>
      <c r="P8" s="37"/>
      <c r="Q8" s="37"/>
      <c r="R8" s="37">
        <v>0</v>
      </c>
      <c r="S8" s="37">
        <v>0.01</v>
      </c>
      <c r="AM8" s="60"/>
      <c r="AN8" s="61"/>
      <c r="AO8" s="37"/>
      <c r="AP8" s="37"/>
      <c r="AQ8" s="37"/>
      <c r="AR8" s="37"/>
      <c r="AS8" s="37"/>
    </row>
    <row r="9" spans="1:45" s="30" customFormat="1" ht="14.25" customHeight="1">
      <c r="A9" s="30">
        <v>2</v>
      </c>
      <c r="B9" s="36">
        <v>44729.916203703702</v>
      </c>
      <c r="C9">
        <f t="shared" si="2"/>
        <v>2.8049999999930151</v>
      </c>
      <c r="D9" s="28"/>
      <c r="E9" s="44"/>
      <c r="F9" s="33">
        <v>100</v>
      </c>
      <c r="G9" s="27">
        <f t="shared" si="3"/>
        <v>0</v>
      </c>
      <c r="H9" s="28" t="e">
        <f t="shared" si="4"/>
        <v>#DIV/0!</v>
      </c>
      <c r="I9" s="29" t="e">
        <f t="shared" si="5"/>
        <v>#DIV/0!</v>
      </c>
      <c r="J9" s="29">
        <f t="shared" si="6"/>
        <v>0</v>
      </c>
      <c r="K9" s="45">
        <f>L9*Assumptions!$J$13</f>
        <v>0.11951000000000002</v>
      </c>
      <c r="L9">
        <v>8.5000000000000006E-2</v>
      </c>
      <c r="M9" s="60">
        <v>23.08</v>
      </c>
      <c r="N9" s="61">
        <v>0.65</v>
      </c>
      <c r="O9" s="37">
        <v>0</v>
      </c>
      <c r="P9" s="37"/>
      <c r="Q9" s="37"/>
      <c r="R9" s="37">
        <v>0</v>
      </c>
      <c r="S9" s="37">
        <v>0.14000000000000001</v>
      </c>
      <c r="AM9" s="60"/>
      <c r="AN9" s="61"/>
      <c r="AO9" s="37"/>
      <c r="AP9" s="37"/>
      <c r="AQ9" s="37"/>
      <c r="AR9" s="37"/>
      <c r="AS9" s="37"/>
    </row>
    <row r="10" spans="1:45" s="30" customFormat="1" ht="14.25" customHeight="1">
      <c r="A10" s="30">
        <v>3</v>
      </c>
      <c r="B10" s="36">
        <v>44729.97314814815</v>
      </c>
      <c r="C10">
        <f t="shared" si="2"/>
        <v>4.1716666667489335</v>
      </c>
      <c r="D10" s="28"/>
      <c r="E10" s="44"/>
      <c r="F10" s="27">
        <v>100</v>
      </c>
      <c r="G10" s="27">
        <f t="shared" si="3"/>
        <v>0</v>
      </c>
      <c r="H10" s="28" t="e">
        <f t="shared" si="4"/>
        <v>#DIV/0!</v>
      </c>
      <c r="I10" s="29" t="e">
        <f t="shared" si="5"/>
        <v>#DIV/0!</v>
      </c>
      <c r="J10" s="29">
        <f t="shared" si="6"/>
        <v>0</v>
      </c>
      <c r="K10" s="45">
        <f>L10*Assumptions!$J$13</f>
        <v>0.27698200000000006</v>
      </c>
      <c r="L10">
        <v>0.19700000000000001</v>
      </c>
      <c r="M10" s="60"/>
      <c r="N10" s="61">
        <v>1.64</v>
      </c>
      <c r="O10" s="37">
        <v>0</v>
      </c>
      <c r="P10" s="37"/>
      <c r="Q10" s="37"/>
      <c r="R10" s="37">
        <v>0</v>
      </c>
      <c r="S10" s="37">
        <v>0.5</v>
      </c>
      <c r="AM10" s="60"/>
      <c r="AN10" s="61"/>
      <c r="AO10" s="37"/>
      <c r="AP10" s="37"/>
      <c r="AQ10" s="37"/>
      <c r="AR10" s="37"/>
      <c r="AS10" s="37"/>
    </row>
    <row r="11" spans="1:45" s="30" customFormat="1" ht="14.25" customHeight="1">
      <c r="A11" s="30">
        <v>4</v>
      </c>
      <c r="B11" s="36">
        <v>44730.030034722222</v>
      </c>
      <c r="C11">
        <f t="shared" si="2"/>
        <v>5.5369444444659166</v>
      </c>
      <c r="D11" s="28"/>
      <c r="E11" s="44"/>
      <c r="F11" s="33">
        <v>100</v>
      </c>
      <c r="G11" s="27">
        <f t="shared" si="3"/>
        <v>0</v>
      </c>
      <c r="H11" s="28" t="e">
        <f t="shared" si="4"/>
        <v>#DIV/0!</v>
      </c>
      <c r="I11" s="29" t="e">
        <f t="shared" si="5"/>
        <v>#DIV/0!</v>
      </c>
      <c r="J11" s="29">
        <f t="shared" si="6"/>
        <v>0</v>
      </c>
      <c r="K11" s="45">
        <f>L11*Assumptions!$J$13</f>
        <v>0.55958800000000009</v>
      </c>
      <c r="L11">
        <v>0.39800000000000002</v>
      </c>
      <c r="M11" s="60">
        <v>14.13</v>
      </c>
      <c r="N11" s="61">
        <v>5.25</v>
      </c>
      <c r="O11" s="37">
        <v>0</v>
      </c>
      <c r="P11" s="37"/>
      <c r="Q11" s="37"/>
      <c r="R11" s="37">
        <v>0</v>
      </c>
      <c r="S11" s="37">
        <v>0.26</v>
      </c>
      <c r="T11" s="37"/>
      <c r="U11" s="37"/>
      <c r="V11" s="37"/>
      <c r="AM11" s="60"/>
      <c r="AN11" s="61"/>
      <c r="AO11" s="37"/>
      <c r="AP11" s="37"/>
      <c r="AQ11" s="37"/>
      <c r="AR11" s="37"/>
      <c r="AS11" s="37"/>
    </row>
    <row r="12" spans="1:45" s="30" customFormat="1" ht="14.25" customHeight="1">
      <c r="A12" s="30">
        <v>5</v>
      </c>
      <c r="B12" s="36">
        <v>44730.090185185189</v>
      </c>
      <c r="C12">
        <f t="shared" si="2"/>
        <v>6.9805555556667969</v>
      </c>
      <c r="D12" s="28"/>
      <c r="E12" s="44"/>
      <c r="F12" s="33">
        <v>101</v>
      </c>
      <c r="G12" s="27">
        <f t="shared" si="3"/>
        <v>0</v>
      </c>
      <c r="H12" s="28" t="e">
        <f t="shared" si="4"/>
        <v>#DIV/0!</v>
      </c>
      <c r="I12" s="29" t="e">
        <f t="shared" si="5"/>
        <v>#DIV/0!</v>
      </c>
      <c r="J12" s="29">
        <f t="shared" si="6"/>
        <v>0</v>
      </c>
      <c r="K12" s="45">
        <f>L12*Assumptions!$J$13</f>
        <v>0.83235200000000009</v>
      </c>
      <c r="L12">
        <v>0.59199999999999997</v>
      </c>
      <c r="M12" s="60">
        <v>4.8600000000000003</v>
      </c>
      <c r="N12" s="61">
        <v>11.83</v>
      </c>
      <c r="O12" s="37">
        <v>9.9600000000000009</v>
      </c>
      <c r="P12" s="37"/>
      <c r="Q12" s="37"/>
      <c r="R12" s="37">
        <v>0</v>
      </c>
      <c r="S12" s="37">
        <v>1.0900000000000001</v>
      </c>
      <c r="T12" s="37"/>
      <c r="U12" s="37"/>
      <c r="V12" s="37"/>
      <c r="AM12" s="60"/>
      <c r="AN12" s="61"/>
      <c r="AO12" s="37"/>
      <c r="AP12" s="37"/>
      <c r="AQ12" s="37"/>
      <c r="AR12" s="37"/>
      <c r="AS12" s="37"/>
    </row>
    <row r="13" spans="1:45" s="30" customFormat="1" ht="14.25" customHeight="1">
      <c r="A13" s="30">
        <v>6</v>
      </c>
      <c r="B13" s="36">
        <v>44730.093472222223</v>
      </c>
      <c r="C13">
        <f t="shared" si="2"/>
        <v>7.0594444444868714</v>
      </c>
      <c r="D13" s="28"/>
      <c r="E13" s="44"/>
      <c r="F13" s="33">
        <v>102</v>
      </c>
      <c r="G13" s="27">
        <f t="shared" si="3"/>
        <v>0</v>
      </c>
      <c r="H13" s="28" t="e">
        <f t="shared" si="4"/>
        <v>#DIV/0!</v>
      </c>
      <c r="I13" s="29" t="e">
        <f t="shared" si="5"/>
        <v>#DIV/0!</v>
      </c>
      <c r="J13" s="29">
        <f t="shared" si="6"/>
        <v>0</v>
      </c>
      <c r="K13" s="45">
        <f>L13*Assumptions!$J$13</f>
        <v>0.86047200000000001</v>
      </c>
      <c r="L13">
        <v>0.61199999999999999</v>
      </c>
      <c r="M13" s="60">
        <v>4.5599999999999996</v>
      </c>
      <c r="N13" s="61">
        <v>14.44</v>
      </c>
      <c r="O13" s="37">
        <v>12.44</v>
      </c>
      <c r="P13" s="37"/>
      <c r="Q13" s="37"/>
      <c r="R13" s="37">
        <v>0</v>
      </c>
      <c r="S13" s="37">
        <v>1.5</v>
      </c>
      <c r="T13" s="37"/>
      <c r="U13" s="37"/>
      <c r="V13" s="37"/>
      <c r="AM13" s="60"/>
      <c r="AN13" s="61"/>
      <c r="AO13" s="37"/>
      <c r="AP13" s="37"/>
      <c r="AQ13" s="37"/>
      <c r="AR13" s="37"/>
      <c r="AS13" s="37"/>
    </row>
    <row r="14" spans="1:45" s="30" customFormat="1" ht="14.25" customHeight="1">
      <c r="A14" s="30">
        <v>7</v>
      </c>
      <c r="B14" s="36">
        <v>44730.602071759262</v>
      </c>
      <c r="C14">
        <f t="shared" si="2"/>
        <v>19.265833333425689</v>
      </c>
      <c r="D14" s="28"/>
      <c r="E14" s="44"/>
      <c r="F14" s="33">
        <v>103</v>
      </c>
      <c r="G14" s="27">
        <f t="shared" si="3"/>
        <v>0</v>
      </c>
      <c r="H14" s="28" t="e">
        <f t="shared" si="4"/>
        <v>#DIV/0!</v>
      </c>
      <c r="I14" s="29" t="e">
        <f t="shared" si="5"/>
        <v>#DIV/0!</v>
      </c>
      <c r="J14" s="29">
        <f t="shared" si="6"/>
        <v>0</v>
      </c>
      <c r="K14" s="45">
        <f>L14*Assumptions!$J$13</f>
        <v>0.89562200000000014</v>
      </c>
      <c r="L14">
        <v>0.63700000000000001</v>
      </c>
      <c r="M14" s="60"/>
      <c r="N14" s="61"/>
      <c r="O14" s="37"/>
      <c r="P14" s="37"/>
      <c r="Q14" s="37"/>
      <c r="R14" s="37"/>
      <c r="S14" s="37"/>
      <c r="T14" s="37"/>
      <c r="U14" s="37"/>
      <c r="V14" s="37"/>
      <c r="AM14" s="60"/>
      <c r="AN14" s="61"/>
      <c r="AO14" s="37"/>
      <c r="AP14" s="37"/>
      <c r="AQ14" s="37"/>
      <c r="AR14" s="37"/>
      <c r="AS14" s="37"/>
    </row>
    <row r="15" spans="1:45" s="30" customFormat="1" ht="14.25" customHeight="1">
      <c r="A15" s="18">
        <v>8</v>
      </c>
      <c r="B15" s="36"/>
      <c r="C15"/>
      <c r="D15" s="28"/>
      <c r="E15" s="44"/>
      <c r="F15" s="27"/>
      <c r="G15" s="27"/>
      <c r="H15" s="28"/>
      <c r="I15" s="29"/>
      <c r="J15" s="29"/>
      <c r="K15" s="45"/>
      <c r="M15" s="60"/>
      <c r="N15" s="61"/>
      <c r="O15" s="37"/>
      <c r="P15" s="37"/>
      <c r="Q15" s="37"/>
      <c r="R15" s="37"/>
      <c r="S15" s="37"/>
      <c r="T15" s="37"/>
      <c r="U15" s="37"/>
      <c r="V15" s="37"/>
      <c r="AM15" s="60"/>
      <c r="AN15" s="61"/>
      <c r="AO15" s="37"/>
      <c r="AP15" s="37"/>
      <c r="AQ15" s="37"/>
      <c r="AR15" s="37"/>
      <c r="AS15" s="37"/>
    </row>
    <row r="16" spans="1:45" s="30" customFormat="1" ht="14.25" customHeight="1">
      <c r="A16" s="18">
        <v>9</v>
      </c>
      <c r="B16" s="36"/>
      <c r="C16"/>
      <c r="D16" s="28"/>
      <c r="E16" s="44"/>
      <c r="F16" s="27"/>
      <c r="G16" s="27"/>
      <c r="H16" s="28"/>
      <c r="I16" s="29"/>
      <c r="J16" s="29"/>
      <c r="K16" s="45"/>
      <c r="M16" s="46"/>
      <c r="N16" s="61"/>
      <c r="O16" s="37"/>
      <c r="Q16" s="37"/>
      <c r="S16" s="37"/>
      <c r="AM16" s="46"/>
      <c r="AN16" s="61"/>
      <c r="AO16" s="37"/>
      <c r="AQ16" s="37"/>
      <c r="AS16" s="37"/>
    </row>
    <row r="17" spans="1:42" s="30" customFormat="1" ht="14.25" customHeight="1">
      <c r="A17" s="35">
        <v>10</v>
      </c>
      <c r="B17" s="36"/>
      <c r="C17"/>
      <c r="D17" s="28"/>
      <c r="E17" s="44"/>
      <c r="F17" s="27"/>
      <c r="G17" s="27"/>
      <c r="H17" s="28"/>
      <c r="I17" s="29"/>
      <c r="J17" s="29"/>
      <c r="K17" s="45"/>
      <c r="M17" s="46"/>
      <c r="N17" s="47"/>
      <c r="AM17" s="46"/>
      <c r="AN17" s="47"/>
    </row>
    <row r="18" spans="1:42" s="30" customFormat="1" ht="14.25" customHeight="1">
      <c r="A18" s="35">
        <v>11</v>
      </c>
      <c r="B18" s="36"/>
      <c r="C18"/>
      <c r="D18" s="28"/>
      <c r="E18" s="44"/>
      <c r="F18" s="27"/>
      <c r="G18" s="27"/>
      <c r="H18" s="28"/>
      <c r="I18" s="29"/>
      <c r="J18" s="29"/>
      <c r="K18" s="45"/>
      <c r="M18" s="46"/>
      <c r="N18" s="47"/>
      <c r="AM18" s="46"/>
      <c r="AN18" s="47"/>
    </row>
    <row r="19" spans="1:42" s="30" customFormat="1" ht="14.25" customHeight="1">
      <c r="A19" s="35">
        <v>12</v>
      </c>
      <c r="B19" s="36"/>
      <c r="C19"/>
      <c r="D19" s="28"/>
      <c r="E19" s="44"/>
      <c r="F19" s="27"/>
      <c r="G19" s="27"/>
      <c r="H19" s="28"/>
      <c r="I19" s="29"/>
      <c r="J19" s="29"/>
      <c r="K19" s="45"/>
      <c r="M19" s="46"/>
      <c r="N19" s="47"/>
      <c r="AM19" s="46"/>
      <c r="AN19" s="47"/>
    </row>
    <row r="20" spans="1:42" s="30" customFormat="1" ht="14.25" customHeight="1">
      <c r="A20" s="35">
        <v>13</v>
      </c>
      <c r="B20" s="36"/>
      <c r="C20"/>
      <c r="D20" s="28"/>
      <c r="E20" s="44"/>
      <c r="F20" s="27"/>
      <c r="G20" s="27"/>
      <c r="H20" s="28"/>
      <c r="I20" s="29"/>
      <c r="J20" s="29"/>
      <c r="K20" s="45"/>
      <c r="M20" s="46"/>
      <c r="N20" s="47"/>
      <c r="AM20" s="46"/>
      <c r="AN20" s="47"/>
    </row>
    <row r="21" spans="1:42" s="30" customFormat="1" ht="14.25" customHeight="1">
      <c r="A21" s="35">
        <v>14</v>
      </c>
      <c r="B21" s="36"/>
      <c r="C21"/>
      <c r="D21" s="28"/>
      <c r="E21" s="44"/>
      <c r="F21" s="27"/>
      <c r="G21" s="27"/>
      <c r="H21" s="28"/>
      <c r="I21" s="29"/>
      <c r="J21" s="29"/>
      <c r="K21" s="45"/>
      <c r="M21" s="46"/>
      <c r="N21" s="47"/>
      <c r="AM21" s="46"/>
      <c r="AN21" s="47"/>
    </row>
    <row r="22" spans="1:42" s="30" customFormat="1" ht="14.25" customHeight="1">
      <c r="A22" s="35">
        <v>15</v>
      </c>
      <c r="B22" s="36"/>
      <c r="C22"/>
      <c r="D22" s="28"/>
      <c r="E22" s="44"/>
      <c r="F22" s="27"/>
      <c r="G22" s="27"/>
      <c r="H22" s="28"/>
      <c r="I22" s="29"/>
      <c r="J22" s="29"/>
      <c r="K22" s="45"/>
      <c r="M22" s="46"/>
      <c r="N22" s="47"/>
      <c r="AM22" s="46"/>
      <c r="AN22" s="47"/>
    </row>
    <row r="23" spans="1:42" s="30" customFormat="1" ht="14.25" customHeight="1">
      <c r="A23" s="35">
        <v>16</v>
      </c>
      <c r="B23" s="36"/>
      <c r="C23"/>
      <c r="D23" s="28"/>
      <c r="E23" s="44"/>
      <c r="F23" s="27"/>
      <c r="G23" s="27"/>
      <c r="H23" s="28"/>
      <c r="I23" s="29"/>
      <c r="J23" s="29"/>
      <c r="K23" s="45"/>
      <c r="M23" s="46"/>
      <c r="N23" s="47"/>
      <c r="AM23" s="46"/>
      <c r="AN23" s="47"/>
    </row>
    <row r="24" spans="1:42" s="30" customFormat="1" ht="14.25" customHeight="1">
      <c r="A24" s="35"/>
      <c r="B24" s="36"/>
      <c r="D24" s="28"/>
      <c r="E24" s="44"/>
      <c r="F24" s="27"/>
      <c r="G24" s="27"/>
      <c r="H24" s="28"/>
      <c r="I24" s="29"/>
      <c r="J24" s="29"/>
      <c r="K24" s="45"/>
      <c r="M24" s="46"/>
      <c r="N24" s="47"/>
      <c r="AM24" s="46"/>
      <c r="AN24" s="47"/>
    </row>
    <row r="25" spans="1:42" s="30" customFormat="1" ht="14.25" customHeight="1">
      <c r="A25" s="35"/>
      <c r="B25" s="36"/>
      <c r="D25" s="28"/>
      <c r="E25" s="44"/>
      <c r="F25" s="27"/>
      <c r="G25" s="27"/>
      <c r="H25" s="28"/>
      <c r="I25" s="29"/>
      <c r="J25" s="29"/>
      <c r="K25" s="45"/>
      <c r="M25" s="46"/>
      <c r="N25" s="47"/>
      <c r="AM25" s="46"/>
      <c r="AN25" s="47"/>
    </row>
    <row r="26" spans="1:42" s="30" customFormat="1" ht="14.25" customHeight="1">
      <c r="A26" s="35"/>
      <c r="B26" s="36"/>
      <c r="D26" s="28"/>
      <c r="E26" s="44"/>
      <c r="F26" s="27"/>
      <c r="G26" s="27"/>
      <c r="H26" s="28"/>
      <c r="I26" s="29"/>
      <c r="J26" s="29"/>
      <c r="K26" s="45"/>
      <c r="M26" s="46"/>
      <c r="N26" s="47"/>
      <c r="AM26" s="46"/>
      <c r="AN26" s="47"/>
    </row>
    <row r="27" spans="1:42" ht="14.25" customHeight="1">
      <c r="A27" s="23"/>
      <c r="B27" s="31" t="s">
        <v>33</v>
      </c>
      <c r="C27" s="48"/>
      <c r="D27" s="28"/>
      <c r="E27" s="19"/>
      <c r="F27" s="33"/>
      <c r="G27" s="27"/>
      <c r="H27" s="28"/>
      <c r="I27" s="29"/>
      <c r="J27" s="37"/>
      <c r="K27" s="45"/>
      <c r="L27" s="49"/>
      <c r="AH27" s="18"/>
      <c r="AI27" s="18"/>
      <c r="AJ27" s="18"/>
      <c r="AK27" s="18"/>
      <c r="AL27" s="18"/>
      <c r="AN27" s="37"/>
      <c r="AO27" s="37"/>
      <c r="AP27" s="37"/>
    </row>
    <row r="28" spans="1:42" ht="14.25" customHeight="1">
      <c r="A28" s="23"/>
      <c r="B28" s="31"/>
      <c r="C28" s="50"/>
      <c r="D28" s="34"/>
      <c r="E28" s="19"/>
      <c r="F28" s="25"/>
      <c r="G28" s="33"/>
      <c r="H28" s="34"/>
      <c r="I28" s="34"/>
      <c r="J28" s="37"/>
      <c r="K28" s="43"/>
      <c r="L28" s="51"/>
      <c r="M28" s="20"/>
      <c r="AH28" s="18"/>
      <c r="AI28" s="18"/>
      <c r="AJ28" s="18"/>
      <c r="AK28" s="18"/>
      <c r="AL28" s="18"/>
      <c r="AN28" s="37"/>
      <c r="AO28" s="37"/>
      <c r="AP28" s="37"/>
    </row>
    <row r="29" spans="1:42" ht="14.25" hidden="1" customHeight="1">
      <c r="B29" s="31"/>
      <c r="C29" s="26" t="str">
        <f t="shared" ref="C29:S29" si="7">""&amp;ADDRESS($G31+ROW($A7),COLUMN())&amp;":"&amp;ADDRESS($G32+ROW($A7),COLUMN())</f>
        <v>$C$7:$C$11</v>
      </c>
      <c r="D29" s="26" t="str">
        <f t="shared" si="7"/>
        <v>$D$7:$D$11</v>
      </c>
      <c r="E29" s="26" t="str">
        <f t="shared" si="7"/>
        <v>$E$7:$E$11</v>
      </c>
      <c r="F29" s="26" t="str">
        <f t="shared" si="7"/>
        <v>$F$7:$F$11</v>
      </c>
      <c r="G29" s="26" t="str">
        <f t="shared" si="7"/>
        <v>$G$7:$G$11</v>
      </c>
      <c r="H29" s="26" t="str">
        <f t="shared" si="7"/>
        <v>$H$7:$H$11</v>
      </c>
      <c r="I29" s="26" t="str">
        <f t="shared" si="7"/>
        <v>$I$7:$I$11</v>
      </c>
      <c r="J29" s="37" t="str">
        <f t="shared" si="7"/>
        <v>$J$7:$J$11</v>
      </c>
      <c r="K29" s="26" t="str">
        <f t="shared" si="7"/>
        <v>$K$7:$K$11</v>
      </c>
      <c r="L29" s="26" t="str">
        <f t="shared" si="7"/>
        <v>$L$7:$L$11</v>
      </c>
      <c r="M29" s="26" t="str">
        <f t="shared" si="7"/>
        <v>$M$7:$M$11</v>
      </c>
      <c r="N29" s="26" t="str">
        <f t="shared" si="7"/>
        <v>$N$7:$N$11</v>
      </c>
      <c r="O29" s="26" t="str">
        <f t="shared" si="7"/>
        <v>$O$7:$O$11</v>
      </c>
      <c r="P29" s="26" t="str">
        <f t="shared" si="7"/>
        <v>$P$7:$P$11</v>
      </c>
      <c r="Q29" s="26" t="str">
        <f t="shared" si="7"/>
        <v>$Q$7:$Q$11</v>
      </c>
      <c r="R29" s="26" t="str">
        <f t="shared" si="7"/>
        <v>$R$7:$R$11</v>
      </c>
      <c r="S29" s="26" t="str">
        <f t="shared" si="7"/>
        <v>$S$7:$S$11</v>
      </c>
      <c r="AH29" s="18"/>
      <c r="AI29" s="18"/>
      <c r="AJ29" s="18"/>
      <c r="AK29" s="18"/>
      <c r="AL29" s="18"/>
    </row>
    <row r="30" spans="1:42" ht="14.25" customHeight="1">
      <c r="B30" s="35" t="s">
        <v>34</v>
      </c>
      <c r="C30" s="18">
        <f ca="1">SLOPE(LN(INDIRECT(K29)),INDIRECT(C29))</f>
        <v>0.70340804750777863</v>
      </c>
      <c r="D30" s="18" t="s">
        <v>33</v>
      </c>
      <c r="E30">
        <v>0.78987049179055979</v>
      </c>
      <c r="F30" s="19" t="s">
        <v>35</v>
      </c>
      <c r="G30" s="19"/>
      <c r="H30" s="19"/>
      <c r="I30" s="9"/>
      <c r="J30" s="37"/>
      <c r="L30" s="3" t="s">
        <v>36</v>
      </c>
      <c r="M30" s="18">
        <f t="shared" ref="M30:S30" ca="1" si="8">SLOPE(INDIRECT(M29),INDIRECT($K29))</f>
        <v>-29.716034298373856</v>
      </c>
      <c r="N30" s="18">
        <f t="shared" ca="1" si="8"/>
        <v>9.9613814570802361</v>
      </c>
      <c r="O30" s="18">
        <f t="shared" ca="1" si="8"/>
        <v>0</v>
      </c>
      <c r="P30" s="18" t="e">
        <f t="shared" ca="1" si="8"/>
        <v>#DIV/0!</v>
      </c>
      <c r="Q30" s="18" t="e">
        <f t="shared" ca="1" si="8"/>
        <v>#DIV/0!</v>
      </c>
      <c r="R30" s="18">
        <f t="shared" ca="1" si="8"/>
        <v>0</v>
      </c>
      <c r="S30" s="18">
        <f t="shared" ca="1" si="8"/>
        <v>0.47341279125417585</v>
      </c>
    </row>
    <row r="31" spans="1:42" ht="14.25" customHeight="1">
      <c r="B31" s="35" t="s">
        <v>37</v>
      </c>
      <c r="C31" s="52">
        <f ca="1">EXP(INTERCEPT(LN(INDIRECT(K29)),INDIRECT(C29)))</f>
        <v>1.3299909205393467E-2</v>
      </c>
      <c r="D31" s="18" t="s">
        <v>38</v>
      </c>
      <c r="F31" s="18" t="s">
        <v>38</v>
      </c>
      <c r="G31" s="25">
        <v>0</v>
      </c>
      <c r="H31" s="19" t="s">
        <v>39</v>
      </c>
      <c r="I31" s="7" t="s">
        <v>40</v>
      </c>
      <c r="J31" s="37"/>
      <c r="L31" s="3" t="s">
        <v>41</v>
      </c>
      <c r="M31" s="18">
        <f t="shared" ref="M31:S31" ca="1" si="9">M30*$C30</f>
        <v>-20.902497665493335</v>
      </c>
      <c r="N31" s="18">
        <f t="shared" ca="1" si="9"/>
        <v>7.0069158812049999</v>
      </c>
      <c r="O31" s="18">
        <f t="shared" ca="1" si="9"/>
        <v>0</v>
      </c>
      <c r="P31" s="18" t="e">
        <f t="shared" ca="1" si="9"/>
        <v>#DIV/0!</v>
      </c>
      <c r="Q31" s="18" t="e">
        <f t="shared" ca="1" si="9"/>
        <v>#DIV/0!</v>
      </c>
      <c r="R31" s="18">
        <f t="shared" ca="1" si="9"/>
        <v>0</v>
      </c>
      <c r="S31" s="18">
        <f t="shared" ca="1" si="9"/>
        <v>0.33300236716130743</v>
      </c>
    </row>
    <row r="32" spans="1:42" ht="14.25" customHeight="1">
      <c r="B32" s="35" t="s">
        <v>42</v>
      </c>
      <c r="C32" s="52">
        <f ca="1">RSQ(LN(INDIRECT(K29)),INDIRECT(C29))</f>
        <v>0.98920824624671722</v>
      </c>
      <c r="D32" s="18" t="s">
        <v>43</v>
      </c>
      <c r="F32" s="18" t="s">
        <v>43</v>
      </c>
      <c r="G32" s="25">
        <v>4</v>
      </c>
      <c r="H32" s="19">
        <f ca="1">INDIRECT(ADDRESS($G$32+ROW($A$7),COLUMN(($L$7))))</f>
        <v>0.39800000000000002</v>
      </c>
      <c r="I32" s="7">
        <f ca="1">INDIRECT(ADDRESS($G$32+ROW($A$7),COLUMN(($M$7))))</f>
        <v>14.13</v>
      </c>
      <c r="L32" s="3" t="s">
        <v>44</v>
      </c>
      <c r="M32" s="18">
        <f t="shared" ref="M32:S32" ca="1" si="10">RSQ(INDIRECT(M29),INDIRECT($K29))</f>
        <v>0.86812313182929601</v>
      </c>
      <c r="N32" s="18">
        <f t="shared" ca="1" si="10"/>
        <v>0.97379776434299969</v>
      </c>
      <c r="O32" s="18" t="e">
        <f t="shared" ca="1" si="10"/>
        <v>#DIV/0!</v>
      </c>
      <c r="P32" s="18" t="e">
        <f t="shared" ca="1" si="10"/>
        <v>#DIV/0!</v>
      </c>
      <c r="Q32" s="18" t="e">
        <f t="shared" ca="1" si="10"/>
        <v>#DIV/0!</v>
      </c>
      <c r="R32" s="18" t="e">
        <f t="shared" ca="1" si="10"/>
        <v>#DIV/0!</v>
      </c>
      <c r="S32" s="18">
        <f t="shared" ca="1" si="10"/>
        <v>0.27792218019620718</v>
      </c>
      <c r="AH32" s="18"/>
      <c r="AI32" s="18"/>
      <c r="AJ32" s="18"/>
      <c r="AK32" s="18"/>
      <c r="AL32" s="18"/>
    </row>
    <row r="33" spans="1:45" ht="14.25" customHeight="1">
      <c r="B33" s="35"/>
      <c r="C33" s="52"/>
      <c r="F33" s="18"/>
      <c r="G33" s="25"/>
      <c r="H33" s="19"/>
      <c r="L33" s="3"/>
      <c r="AH33" s="18"/>
      <c r="AI33" s="18"/>
      <c r="AJ33" s="18"/>
      <c r="AK33" s="18"/>
      <c r="AL33" s="18"/>
    </row>
    <row r="34" spans="1:45" ht="14.25" hidden="1" customHeight="1">
      <c r="B34" s="31"/>
      <c r="C34" s="26" t="str">
        <f t="shared" ref="C34:S34" si="11">""&amp;ADDRESS($G36+ROW($A7),COLUMN())&amp;":"&amp;ADDRESS($G37+ROW($A7),COLUMN())</f>
        <v>$C$7:$C$12</v>
      </c>
      <c r="D34" s="26" t="str">
        <f t="shared" si="11"/>
        <v>$D$7:$D$12</v>
      </c>
      <c r="E34" s="26" t="str">
        <f t="shared" si="11"/>
        <v>$E$7:$E$12</v>
      </c>
      <c r="F34" s="26" t="str">
        <f t="shared" si="11"/>
        <v>$F$7:$F$12</v>
      </c>
      <c r="G34" s="26" t="str">
        <f t="shared" si="11"/>
        <v>$G$7:$G$12</v>
      </c>
      <c r="H34" s="26" t="str">
        <f t="shared" si="11"/>
        <v>$H$7:$H$12</v>
      </c>
      <c r="I34" s="26" t="str">
        <f t="shared" si="11"/>
        <v>$I$7:$I$12</v>
      </c>
      <c r="J34" s="26" t="str">
        <f t="shared" si="11"/>
        <v>$J$7:$J$12</v>
      </c>
      <c r="K34" s="26" t="str">
        <f t="shared" si="11"/>
        <v>$K$7:$K$12</v>
      </c>
      <c r="L34" s="26" t="str">
        <f t="shared" si="11"/>
        <v>$L$7:$L$12</v>
      </c>
      <c r="M34" s="26" t="str">
        <f t="shared" si="11"/>
        <v>$M$7:$M$12</v>
      </c>
      <c r="N34" s="26" t="str">
        <f t="shared" si="11"/>
        <v>$N$7:$N$12</v>
      </c>
      <c r="O34" s="26" t="str">
        <f t="shared" si="11"/>
        <v>$O$7:$O$12</v>
      </c>
      <c r="P34" s="26" t="str">
        <f t="shared" si="11"/>
        <v>$P$7:$P$12</v>
      </c>
      <c r="Q34" s="26" t="str">
        <f t="shared" si="11"/>
        <v>$Q$7:$Q$12</v>
      </c>
      <c r="R34" s="26" t="str">
        <f t="shared" si="11"/>
        <v>$R$7:$R$12</v>
      </c>
      <c r="S34" s="26" t="str">
        <f t="shared" si="11"/>
        <v>$S$7:$S$12</v>
      </c>
      <c r="AH34" s="18"/>
      <c r="AI34" s="18"/>
      <c r="AJ34" s="18"/>
      <c r="AK34" s="18"/>
      <c r="AL34" s="18"/>
    </row>
    <row r="35" spans="1:45" ht="14.25" customHeight="1">
      <c r="B35" s="35" t="s">
        <v>45</v>
      </c>
      <c r="C35" s="18">
        <f ca="1">SLOPE(LN(INDIRECT(K34)),INDIRECT(C34))</f>
        <v>0.62350815643501079</v>
      </c>
      <c r="F35" s="19" t="s">
        <v>35</v>
      </c>
      <c r="G35" s="19"/>
      <c r="H35" s="19"/>
      <c r="I35" s="9"/>
      <c r="J35" s="9"/>
      <c r="L35" s="3" t="s">
        <v>36</v>
      </c>
      <c r="M35" s="35">
        <f t="shared" ref="M35:S35" ca="1" si="12">SLOPE(INDIRECT(M34),INDIRECT($K34))</f>
        <v>-30.315503481509797</v>
      </c>
      <c r="N35" s="35">
        <f t="shared" ca="1" si="12"/>
        <v>14.380411332804339</v>
      </c>
      <c r="O35" s="35">
        <f t="shared" ca="1" si="12"/>
        <v>10.704657592818245</v>
      </c>
      <c r="P35" s="35" t="e">
        <f t="shared" ca="1" si="12"/>
        <v>#DIV/0!</v>
      </c>
      <c r="Q35" s="35" t="e">
        <f t="shared" ca="1" si="12"/>
        <v>#DIV/0!</v>
      </c>
      <c r="R35" s="35">
        <f t="shared" ca="1" si="12"/>
        <v>0</v>
      </c>
      <c r="S35" s="35">
        <f t="shared" ca="1" si="12"/>
        <v>1.1024403351923358</v>
      </c>
    </row>
    <row r="36" spans="1:45" ht="14.25" customHeight="1">
      <c r="B36" s="35" t="s">
        <v>37</v>
      </c>
      <c r="C36" s="52">
        <f ca="1">EXP(INTERCEPT(LN(INDIRECT(K34)),INDIRECT(C34)))</f>
        <v>1.5439948610246864E-2</v>
      </c>
      <c r="F36" s="18" t="s">
        <v>38</v>
      </c>
      <c r="G36" s="25">
        <v>0</v>
      </c>
      <c r="H36" s="19"/>
      <c r="L36" s="3" t="s">
        <v>41</v>
      </c>
      <c r="M36" s="35">
        <f t="shared" ref="M36:S36" ca="1" si="13">M35*$C35</f>
        <v>-18.901963687155323</v>
      </c>
      <c r="N36" s="35">
        <f t="shared" ca="1" si="13"/>
        <v>8.9663037588939698</v>
      </c>
      <c r="O36" s="35">
        <f t="shared" ca="1" si="13"/>
        <v>6.6744413209661442</v>
      </c>
      <c r="P36" s="35" t="e">
        <f t="shared" ca="1" si="13"/>
        <v>#DIV/0!</v>
      </c>
      <c r="Q36" s="35" t="e">
        <f t="shared" ca="1" si="13"/>
        <v>#DIV/0!</v>
      </c>
      <c r="R36" s="35">
        <f t="shared" ca="1" si="13"/>
        <v>0</v>
      </c>
      <c r="S36" s="35">
        <f t="shared" ca="1" si="13"/>
        <v>0.6873805409753686</v>
      </c>
    </row>
    <row r="37" spans="1:45" ht="14.25" customHeight="1">
      <c r="B37" s="35" t="s">
        <v>42</v>
      </c>
      <c r="C37" s="52">
        <f ca="1">RSQ(LN(INDIRECT(K34)),INDIRECT(C34))</f>
        <v>0.97152600674109901</v>
      </c>
      <c r="F37" s="18" t="s">
        <v>43</v>
      </c>
      <c r="G37" s="25">
        <v>5</v>
      </c>
      <c r="H37" s="19"/>
      <c r="L37" s="3" t="s">
        <v>44</v>
      </c>
      <c r="M37" s="35">
        <f t="shared" ref="M37:S37" ca="1" si="14">RSQ(INDIRECT(M34),INDIRECT($K34))</f>
        <v>0.94776673560765967</v>
      </c>
      <c r="N37" s="35">
        <f t="shared" ca="1" si="14"/>
        <v>0.94304787934939849</v>
      </c>
      <c r="O37" s="35">
        <f t="shared" ca="1" si="14"/>
        <v>0.62938120298160349</v>
      </c>
      <c r="P37" s="35" t="e">
        <f t="shared" ca="1" si="14"/>
        <v>#DIV/0!</v>
      </c>
      <c r="Q37" s="35" t="e">
        <f t="shared" ca="1" si="14"/>
        <v>#DIV/0!</v>
      </c>
      <c r="R37" s="35" t="e">
        <f t="shared" ca="1" si="14"/>
        <v>#DIV/0!</v>
      </c>
      <c r="S37" s="35">
        <f t="shared" ca="1" si="14"/>
        <v>0.73031380371301813</v>
      </c>
      <c r="AH37" s="18"/>
      <c r="AI37" s="18"/>
      <c r="AJ37" s="18"/>
      <c r="AK37" s="18"/>
      <c r="AL37" s="18"/>
    </row>
    <row r="38" spans="1:45" s="4" customFormat="1" ht="14.25" customHeight="1" thickBot="1">
      <c r="C38" s="53"/>
      <c r="F38" s="5"/>
      <c r="G38" s="5"/>
      <c r="H38" s="5"/>
      <c r="I38" s="8"/>
      <c r="J38" s="8"/>
      <c r="K38" s="6"/>
    </row>
    <row r="39" spans="1:45" ht="14.25" customHeight="1" thickTop="1">
      <c r="C39" s="52"/>
      <c r="F39" s="19"/>
      <c r="G39" s="19"/>
      <c r="H39" s="19"/>
      <c r="K39" s="3"/>
      <c r="AH39" s="18"/>
      <c r="AI39" s="18"/>
      <c r="AJ39" s="18"/>
      <c r="AK39" s="18"/>
      <c r="AL39" s="18"/>
    </row>
    <row r="40" spans="1:45" ht="14.25" customHeight="1">
      <c r="A40" s="3" t="s">
        <v>46</v>
      </c>
      <c r="AM40" s="18" t="s">
        <v>29</v>
      </c>
    </row>
    <row r="41" spans="1:45" ht="14.25" customHeight="1">
      <c r="A41" s="39" t="s">
        <v>47</v>
      </c>
      <c r="B41" s="20" t="str">
        <f t="shared" ref="B41:R41" si="15">B$1</f>
        <v>Time and Date</v>
      </c>
      <c r="C41" s="20" t="str">
        <f t="shared" si="15"/>
        <v>Time</v>
      </c>
      <c r="D41" s="20" t="str">
        <f t="shared" si="15"/>
        <v>Volume</v>
      </c>
      <c r="E41" s="20" t="str">
        <f t="shared" si="15"/>
        <v>VCD</v>
      </c>
      <c r="F41" s="20" t="str">
        <f t="shared" si="15"/>
        <v>Viability</v>
      </c>
      <c r="G41" s="20" t="str">
        <f t="shared" si="15"/>
        <v>TCD</v>
      </c>
      <c r="H41" s="20" t="str">
        <f t="shared" si="15"/>
        <v>sp.Net µ</v>
      </c>
      <c r="I41" s="20" t="str">
        <f t="shared" si="15"/>
        <v>CCD</v>
      </c>
      <c r="J41" s="20" t="str">
        <f t="shared" si="15"/>
        <v>IVCC</v>
      </c>
      <c r="K41" s="20" t="str">
        <f t="shared" si="15"/>
        <v>DCW</v>
      </c>
      <c r="L41" s="20" t="str">
        <f t="shared" si="15"/>
        <v>OD600</v>
      </c>
      <c r="M41" s="10" t="str">
        <f t="shared" si="15"/>
        <v>Glucose</v>
      </c>
      <c r="N41" s="10" t="str">
        <f t="shared" si="15"/>
        <v>Acetate</v>
      </c>
      <c r="O41" s="10" t="str">
        <f t="shared" si="15"/>
        <v>Formate</v>
      </c>
      <c r="P41" s="10" t="str">
        <f t="shared" si="15"/>
        <v>Ethanol</v>
      </c>
      <c r="Q41" s="10" t="str">
        <f t="shared" si="15"/>
        <v>Lactate</v>
      </c>
      <c r="R41" s="10" t="str">
        <f t="shared" si="15"/>
        <v>Succinate</v>
      </c>
      <c r="S41" s="10" t="s">
        <v>18</v>
      </c>
      <c r="AM41" s="10" t="s">
        <v>12</v>
      </c>
      <c r="AN41" s="10" t="s">
        <v>13</v>
      </c>
      <c r="AO41" s="10" t="s">
        <v>14</v>
      </c>
      <c r="AP41" s="10" t="s">
        <v>15</v>
      </c>
      <c r="AQ41" s="10" t="s">
        <v>16</v>
      </c>
      <c r="AR41" s="10" t="s">
        <v>17</v>
      </c>
      <c r="AS41" s="10" t="s">
        <v>18</v>
      </c>
    </row>
    <row r="42" spans="1:45" s="35" customFormat="1" ht="14.25" customHeight="1">
      <c r="A42" s="20" t="s">
        <v>31</v>
      </c>
      <c r="B42" s="20"/>
      <c r="C42" s="20" t="str">
        <f t="shared" ref="C42:R42" si="16">C$2</f>
        <v>hr</v>
      </c>
      <c r="D42" s="20" t="str">
        <f t="shared" si="16"/>
        <v>mL</v>
      </c>
      <c r="E42" s="20" t="str">
        <f t="shared" si="16"/>
        <v>M cells/mL</v>
      </c>
      <c r="F42" s="20" t="str">
        <f t="shared" si="16"/>
        <v>%</v>
      </c>
      <c r="G42" s="20" t="str">
        <f t="shared" si="16"/>
        <v>M cells/mL</v>
      </c>
      <c r="H42" s="20" t="str">
        <f t="shared" si="16"/>
        <v>1/hr</v>
      </c>
      <c r="I42" s="20" t="str">
        <f t="shared" si="16"/>
        <v>E6 cell*hr/mL</v>
      </c>
      <c r="J42" s="20" t="str">
        <f t="shared" si="16"/>
        <v>E6 cell*hr/mL</v>
      </c>
      <c r="K42" s="20" t="str">
        <f t="shared" si="16"/>
        <v>g/L</v>
      </c>
      <c r="L42" s="20" t="str">
        <f t="shared" si="16"/>
        <v>Au</v>
      </c>
      <c r="M42" s="20" t="str">
        <f t="shared" si="16"/>
        <v>mM</v>
      </c>
      <c r="N42" s="20" t="str">
        <f t="shared" si="16"/>
        <v>mM</v>
      </c>
      <c r="O42" s="20" t="str">
        <f t="shared" si="16"/>
        <v>mM</v>
      </c>
      <c r="P42" s="20" t="str">
        <f t="shared" si="16"/>
        <v>mM</v>
      </c>
      <c r="Q42" s="20" t="str">
        <f t="shared" si="16"/>
        <v>mM</v>
      </c>
      <c r="R42" s="20" t="str">
        <f t="shared" si="16"/>
        <v>mM</v>
      </c>
      <c r="S42" s="20" t="s">
        <v>27</v>
      </c>
      <c r="AM42" s="20" t="s">
        <v>27</v>
      </c>
      <c r="AN42" s="20" t="s">
        <v>27</v>
      </c>
      <c r="AO42" s="20" t="s">
        <v>27</v>
      </c>
      <c r="AP42" s="20" t="s">
        <v>27</v>
      </c>
      <c r="AQ42" s="20" t="s">
        <v>27</v>
      </c>
      <c r="AR42" s="20" t="s">
        <v>27</v>
      </c>
      <c r="AS42" s="20" t="s">
        <v>27</v>
      </c>
    </row>
    <row r="43" spans="1:45" s="35" customFormat="1" ht="14.25" customHeight="1">
      <c r="A43" s="35">
        <v>-1</v>
      </c>
      <c r="B43" s="31"/>
      <c r="D43" s="34"/>
      <c r="E43" s="21"/>
      <c r="F43" s="33"/>
      <c r="G43" s="33"/>
      <c r="H43" s="33"/>
      <c r="I43" s="22" t="s">
        <v>32</v>
      </c>
      <c r="J43" s="22" t="s">
        <v>32</v>
      </c>
      <c r="K43" s="41"/>
      <c r="L43" s="21"/>
      <c r="Q43" s="24"/>
    </row>
    <row r="44" spans="1:45" s="35" customFormat="1" ht="14.25" customHeight="1">
      <c r="A44" s="35">
        <v>0</v>
      </c>
      <c r="B44" s="36">
        <v>44729.866539351853</v>
      </c>
      <c r="C44">
        <f t="shared" ref="C44:C51" si="17">(B44-$B$44)*24</f>
        <v>0</v>
      </c>
      <c r="D44" s="34"/>
      <c r="E44" s="42"/>
      <c r="F44" s="33">
        <v>100</v>
      </c>
      <c r="G44" s="33">
        <f t="shared" ref="G44:G51" si="18">E44/(F44/100)</f>
        <v>0</v>
      </c>
      <c r="H44" s="34"/>
      <c r="I44" s="32">
        <v>0</v>
      </c>
      <c r="J44" s="32">
        <f>0.5*(C44-C43)*(E44+E43)</f>
        <v>0</v>
      </c>
      <c r="K44" s="43">
        <f>L44*Assumptions!$J$13</f>
        <v>1.6133850000000002E-2</v>
      </c>
      <c r="L44">
        <v>1.1475000000000001E-2</v>
      </c>
      <c r="M44" s="37"/>
      <c r="N44" s="37"/>
      <c r="O44" s="37"/>
      <c r="P44" s="37"/>
      <c r="S44" s="37"/>
      <c r="AM44" s="37"/>
      <c r="AN44" s="37"/>
      <c r="AO44" s="37"/>
      <c r="AP44" s="37"/>
      <c r="AQ44" s="37"/>
      <c r="AR44" s="37"/>
    </row>
    <row r="45" spans="1:45" s="30" customFormat="1" ht="14.25" customHeight="1">
      <c r="A45" s="30">
        <v>1</v>
      </c>
      <c r="B45" s="36">
        <v>44729.923483796287</v>
      </c>
      <c r="C45">
        <f t="shared" si="17"/>
        <v>1.3666666664066724</v>
      </c>
      <c r="D45" s="28"/>
      <c r="E45" s="44"/>
      <c r="F45" s="27">
        <v>100</v>
      </c>
      <c r="G45" s="27">
        <f t="shared" si="18"/>
        <v>0</v>
      </c>
      <c r="H45" s="28" t="e">
        <f t="shared" ref="H45:H51" si="19">LN(E45/E44)/(C45-C44)</f>
        <v>#DIV/0!</v>
      </c>
      <c r="I45" s="29" t="e">
        <f t="shared" ref="I45:I51" si="20">((E45-E44)/H45)+I44</f>
        <v>#DIV/0!</v>
      </c>
      <c r="J45" s="29">
        <f t="shared" ref="J45:J51" si="21">(0.5*(C45-C44)*(E45+E44))+J44</f>
        <v>0</v>
      </c>
      <c r="K45" s="45">
        <f>L45*Assumptions!$J$13</f>
        <v>4.3586000000000007E-2</v>
      </c>
      <c r="L45">
        <v>3.1E-2</v>
      </c>
      <c r="M45" s="37">
        <v>31</v>
      </c>
      <c r="N45" s="37">
        <v>0</v>
      </c>
      <c r="O45" s="37">
        <v>0</v>
      </c>
      <c r="P45" s="37"/>
      <c r="Q45" s="37"/>
      <c r="R45" s="37">
        <v>0</v>
      </c>
      <c r="S45" s="37">
        <v>7.0000000000000007E-2</v>
      </c>
      <c r="AM45" s="60"/>
      <c r="AN45" s="61"/>
      <c r="AO45" s="37"/>
      <c r="AP45" s="37"/>
      <c r="AQ45" s="37"/>
      <c r="AR45" s="37"/>
      <c r="AS45" s="37"/>
    </row>
    <row r="46" spans="1:45" s="30" customFormat="1" ht="14.25" customHeight="1">
      <c r="A46" s="30">
        <v>2</v>
      </c>
      <c r="B46" s="36">
        <v>44729.980428240742</v>
      </c>
      <c r="C46">
        <f t="shared" si="17"/>
        <v>2.7333333333372138</v>
      </c>
      <c r="D46" s="28"/>
      <c r="E46" s="44"/>
      <c r="F46" s="27">
        <v>100</v>
      </c>
      <c r="G46" s="27">
        <f t="shared" si="18"/>
        <v>0</v>
      </c>
      <c r="H46" s="28" t="e">
        <f t="shared" si="19"/>
        <v>#DIV/0!</v>
      </c>
      <c r="I46" s="29" t="e">
        <f t="shared" si="20"/>
        <v>#DIV/0!</v>
      </c>
      <c r="J46" s="29">
        <f t="shared" si="21"/>
        <v>0</v>
      </c>
      <c r="K46" s="45">
        <f>L46*Assumptions!$J$13</f>
        <v>0.13778800000000002</v>
      </c>
      <c r="L46">
        <v>9.8000000000000004E-2</v>
      </c>
      <c r="M46" s="61">
        <v>26.25</v>
      </c>
      <c r="N46" s="61">
        <v>0</v>
      </c>
      <c r="O46" s="37">
        <v>0</v>
      </c>
      <c r="P46" s="37"/>
      <c r="Q46" s="37"/>
      <c r="R46" s="37">
        <v>0</v>
      </c>
      <c r="S46" s="37">
        <v>0.23</v>
      </c>
      <c r="AM46" s="60"/>
      <c r="AN46" s="61"/>
      <c r="AO46" s="37"/>
      <c r="AP46" s="37"/>
      <c r="AQ46" s="37"/>
      <c r="AR46" s="37"/>
      <c r="AS46" s="37"/>
    </row>
    <row r="47" spans="1:45" s="30" customFormat="1" ht="14.25" customHeight="1">
      <c r="A47" s="30">
        <v>3</v>
      </c>
      <c r="B47" s="36">
        <v>44730.037372685183</v>
      </c>
      <c r="C47">
        <f t="shared" si="17"/>
        <v>4.0999999999185093</v>
      </c>
      <c r="D47" s="28"/>
      <c r="E47" s="44"/>
      <c r="F47" s="27">
        <v>100</v>
      </c>
      <c r="G47" s="27">
        <f t="shared" si="18"/>
        <v>0</v>
      </c>
      <c r="H47" s="28" t="e">
        <f t="shared" si="19"/>
        <v>#DIV/0!</v>
      </c>
      <c r="I47" s="29" t="e">
        <f t="shared" si="20"/>
        <v>#DIV/0!</v>
      </c>
      <c r="J47" s="29">
        <f t="shared" si="21"/>
        <v>0</v>
      </c>
      <c r="K47" s="45">
        <f>L47*Assumptions!$J$13</f>
        <v>0.33884600000000004</v>
      </c>
      <c r="L47">
        <v>0.24099999999999999</v>
      </c>
      <c r="M47" s="61">
        <v>22.61</v>
      </c>
      <c r="N47" s="61">
        <v>2.77</v>
      </c>
      <c r="O47" s="37">
        <v>0</v>
      </c>
      <c r="P47" s="37"/>
      <c r="Q47" s="37"/>
      <c r="R47" s="37">
        <v>0</v>
      </c>
      <c r="S47" s="37">
        <v>0.62</v>
      </c>
      <c r="AM47" s="60"/>
      <c r="AN47" s="61"/>
      <c r="AO47" s="37"/>
      <c r="AP47" s="37"/>
      <c r="AQ47" s="37"/>
      <c r="AR47" s="37"/>
      <c r="AS47" s="37"/>
    </row>
    <row r="48" spans="1:45" s="30" customFormat="1" ht="14.25" customHeight="1">
      <c r="A48" s="30">
        <v>4</v>
      </c>
      <c r="B48" s="36">
        <v>44730.096770833326</v>
      </c>
      <c r="C48">
        <f t="shared" si="17"/>
        <v>5.5255555553594604</v>
      </c>
      <c r="D48" s="28"/>
      <c r="E48" s="44"/>
      <c r="F48" s="27">
        <v>100</v>
      </c>
      <c r="G48" s="27">
        <f t="shared" si="18"/>
        <v>0</v>
      </c>
      <c r="H48" s="28" t="e">
        <f t="shared" si="19"/>
        <v>#DIV/0!</v>
      </c>
      <c r="I48" s="29" t="e">
        <f t="shared" si="20"/>
        <v>#DIV/0!</v>
      </c>
      <c r="J48" s="29">
        <f t="shared" si="21"/>
        <v>0</v>
      </c>
      <c r="K48" s="45">
        <f>L48*Assumptions!$J$13</f>
        <v>0.57645999999999997</v>
      </c>
      <c r="L48">
        <v>0.41</v>
      </c>
      <c r="M48" s="61">
        <v>15.86</v>
      </c>
      <c r="N48" s="61">
        <v>7.95</v>
      </c>
      <c r="O48" s="37">
        <v>4.6100000000000003</v>
      </c>
      <c r="P48" s="37"/>
      <c r="Q48" s="37"/>
      <c r="R48" s="37">
        <v>0</v>
      </c>
      <c r="S48" s="37">
        <v>0.16</v>
      </c>
      <c r="T48" s="37"/>
      <c r="U48" s="37"/>
      <c r="V48" s="37"/>
      <c r="AM48" s="60"/>
      <c r="AN48" s="61"/>
      <c r="AO48" s="37"/>
      <c r="AP48" s="37"/>
      <c r="AQ48" s="37"/>
      <c r="AR48" s="37"/>
      <c r="AS48" s="37"/>
    </row>
    <row r="49" spans="1:45" s="30" customFormat="1" ht="14.25" customHeight="1">
      <c r="A49" s="30">
        <v>5</v>
      </c>
      <c r="B49" s="36">
        <v>44730.153692129628</v>
      </c>
      <c r="C49">
        <f t="shared" si="17"/>
        <v>6.8916666666045785</v>
      </c>
      <c r="D49" s="28"/>
      <c r="E49" s="44"/>
      <c r="F49" s="27">
        <v>100</v>
      </c>
      <c r="G49" s="27">
        <f t="shared" si="18"/>
        <v>0</v>
      </c>
      <c r="H49" s="28" t="e">
        <f t="shared" si="19"/>
        <v>#DIV/0!</v>
      </c>
      <c r="I49" s="29" t="e">
        <f t="shared" si="20"/>
        <v>#DIV/0!</v>
      </c>
      <c r="J49" s="29">
        <f t="shared" si="21"/>
        <v>0</v>
      </c>
      <c r="K49" s="45">
        <f>L49*Assumptions!$J$13</f>
        <v>0.82672800000000002</v>
      </c>
      <c r="L49">
        <v>0.58799999999999997</v>
      </c>
      <c r="M49" s="61">
        <v>3.81</v>
      </c>
      <c r="N49" s="61">
        <v>13.77</v>
      </c>
      <c r="O49" s="37">
        <v>11.5</v>
      </c>
      <c r="P49" s="37"/>
      <c r="Q49" s="37"/>
      <c r="R49" s="37">
        <v>0</v>
      </c>
      <c r="S49" s="37">
        <v>2.16</v>
      </c>
      <c r="T49" s="37"/>
      <c r="U49" s="37"/>
      <c r="V49" s="37"/>
      <c r="AM49" s="60"/>
      <c r="AN49" s="61"/>
      <c r="AO49" s="37"/>
      <c r="AP49" s="37"/>
      <c r="AQ49" s="37"/>
      <c r="AR49" s="37"/>
      <c r="AS49" s="37"/>
    </row>
    <row r="50" spans="1:45" s="30" customFormat="1" ht="14.25" customHeight="1">
      <c r="A50" s="30">
        <v>6</v>
      </c>
      <c r="B50" s="36">
        <v>44730.15697916667</v>
      </c>
      <c r="C50">
        <f t="shared" si="17"/>
        <v>6.970555555599276</v>
      </c>
      <c r="D50" s="28"/>
      <c r="E50" s="44"/>
      <c r="F50" s="27">
        <v>100</v>
      </c>
      <c r="G50" s="27">
        <f t="shared" si="18"/>
        <v>0</v>
      </c>
      <c r="H50" s="28" t="e">
        <f t="shared" si="19"/>
        <v>#DIV/0!</v>
      </c>
      <c r="I50" s="29" t="e">
        <f t="shared" si="20"/>
        <v>#DIV/0!</v>
      </c>
      <c r="J50" s="29">
        <f t="shared" si="21"/>
        <v>0</v>
      </c>
      <c r="K50" s="45">
        <f>L50*Assumptions!$J$13</f>
        <v>0.83797600000000005</v>
      </c>
      <c r="L50">
        <v>0.59599999999999997</v>
      </c>
      <c r="M50" s="61">
        <v>3.75</v>
      </c>
      <c r="N50" s="61">
        <v>14.69</v>
      </c>
      <c r="O50" s="37">
        <v>12.94</v>
      </c>
      <c r="Q50" s="37"/>
      <c r="R50">
        <v>0</v>
      </c>
      <c r="S50" s="37">
        <v>2.4300000000000002</v>
      </c>
      <c r="AM50" s="46"/>
      <c r="AN50" s="61"/>
      <c r="AO50" s="37"/>
      <c r="AQ50" s="37"/>
      <c r="AS50" s="37"/>
    </row>
    <row r="51" spans="1:45" s="30" customFormat="1" ht="14.25" customHeight="1">
      <c r="A51" s="30">
        <v>7</v>
      </c>
      <c r="B51" s="36">
        <v>44730.608298611107</v>
      </c>
      <c r="C51">
        <f t="shared" si="17"/>
        <v>17.802222222089767</v>
      </c>
      <c r="D51" s="28"/>
      <c r="E51" s="44"/>
      <c r="F51" s="27">
        <v>100</v>
      </c>
      <c r="G51" s="27">
        <f t="shared" si="18"/>
        <v>0</v>
      </c>
      <c r="H51" s="28" t="e">
        <f t="shared" si="19"/>
        <v>#DIV/0!</v>
      </c>
      <c r="I51" s="29" t="e">
        <f t="shared" si="20"/>
        <v>#DIV/0!</v>
      </c>
      <c r="J51" s="29">
        <f t="shared" si="21"/>
        <v>0</v>
      </c>
      <c r="K51" s="45">
        <f>L51*Assumptions!$J$13</f>
        <v>0.86609600000000009</v>
      </c>
      <c r="L51">
        <v>0.61599999999999999</v>
      </c>
      <c r="M51" s="37"/>
      <c r="N51" s="61"/>
      <c r="AM51" s="46"/>
      <c r="AN51" s="47"/>
    </row>
    <row r="52" spans="1:45" ht="14.25" customHeight="1">
      <c r="A52" s="18">
        <v>8</v>
      </c>
      <c r="B52" s="36"/>
      <c r="C52"/>
      <c r="D52" s="28"/>
      <c r="E52" s="44"/>
      <c r="F52" s="27"/>
      <c r="G52" s="27"/>
      <c r="H52" s="28"/>
      <c r="I52" s="29"/>
      <c r="J52" s="29"/>
      <c r="K52" s="45"/>
      <c r="M52" s="37"/>
      <c r="R52" s="37"/>
      <c r="S52" s="37"/>
      <c r="T52" s="37"/>
      <c r="AH52" s="18"/>
      <c r="AI52" s="18"/>
      <c r="AJ52" s="18"/>
      <c r="AK52" s="18"/>
      <c r="AL52" s="18"/>
      <c r="AM52" s="46"/>
      <c r="AO52" s="37"/>
      <c r="AP52" s="37"/>
      <c r="AQ52" s="37"/>
      <c r="AR52" s="37"/>
      <c r="AS52" s="37"/>
    </row>
    <row r="53" spans="1:45" ht="14.25" customHeight="1">
      <c r="A53" s="18">
        <v>9</v>
      </c>
      <c r="B53" s="31"/>
      <c r="C53"/>
      <c r="D53" s="28"/>
      <c r="E53" s="44"/>
      <c r="F53" s="27"/>
      <c r="G53" s="27"/>
      <c r="H53" s="28"/>
      <c r="I53" s="29"/>
      <c r="J53" s="29"/>
      <c r="K53" s="45"/>
      <c r="L53" s="37"/>
      <c r="M53" s="37"/>
      <c r="R53" s="37"/>
      <c r="S53" s="37"/>
      <c r="T53" s="37"/>
      <c r="AH53" s="18"/>
      <c r="AI53" s="18"/>
      <c r="AJ53" s="18"/>
      <c r="AK53" s="18"/>
      <c r="AL53" s="18"/>
      <c r="AM53" s="37"/>
      <c r="AN53" s="37"/>
      <c r="AO53" s="37"/>
    </row>
    <row r="54" spans="1:45" s="23" customFormat="1" ht="14.25" customHeight="1">
      <c r="A54" s="35">
        <v>10</v>
      </c>
      <c r="B54" s="31"/>
      <c r="C54"/>
      <c r="D54" s="28"/>
      <c r="E54" s="44"/>
      <c r="F54" s="27"/>
      <c r="G54" s="27"/>
      <c r="H54" s="28"/>
      <c r="I54" s="29"/>
      <c r="J54" s="29"/>
      <c r="K54" s="45"/>
      <c r="L54" s="37"/>
      <c r="M54" s="37"/>
      <c r="P54" s="37"/>
      <c r="Q54" s="37"/>
      <c r="R54" s="37"/>
      <c r="S54" s="37"/>
      <c r="T54" s="37"/>
      <c r="AN54" s="37"/>
      <c r="AO54" s="37"/>
      <c r="AP54" s="37"/>
    </row>
    <row r="55" spans="1:45" s="23" customFormat="1" ht="14.25" customHeight="1">
      <c r="A55" s="35">
        <v>11</v>
      </c>
      <c r="B55" s="36"/>
      <c r="C55"/>
      <c r="D55" s="28"/>
      <c r="E55" s="44"/>
      <c r="F55" s="27"/>
      <c r="G55" s="27"/>
      <c r="H55" s="28"/>
      <c r="I55" s="29"/>
      <c r="J55" s="29"/>
      <c r="K55" s="45"/>
      <c r="L55" s="37"/>
      <c r="M55" s="37"/>
      <c r="P55" s="37"/>
      <c r="Q55" s="37"/>
      <c r="R55" s="37"/>
      <c r="S55" s="37"/>
      <c r="T55" s="37"/>
      <c r="AN55" s="37"/>
      <c r="AO55" s="37"/>
      <c r="AP55" s="37"/>
    </row>
    <row r="56" spans="1:45" s="23" customFormat="1" ht="14.25" customHeight="1">
      <c r="A56" s="35">
        <v>12</v>
      </c>
      <c r="B56" s="36"/>
      <c r="C56"/>
      <c r="D56" s="28"/>
      <c r="E56" s="44"/>
      <c r="F56" s="27"/>
      <c r="G56" s="27"/>
      <c r="H56" s="28"/>
      <c r="I56" s="29"/>
      <c r="J56" s="29"/>
      <c r="K56" s="45"/>
      <c r="L56" s="37"/>
      <c r="M56" s="37"/>
      <c r="P56" s="37"/>
      <c r="Q56" s="37"/>
      <c r="R56" s="37"/>
      <c r="S56" s="37"/>
      <c r="T56" s="37"/>
      <c r="AN56" s="37"/>
      <c r="AO56" s="37"/>
      <c r="AP56" s="37"/>
    </row>
    <row r="57" spans="1:45" s="23" customFormat="1" ht="14.25" customHeight="1">
      <c r="A57" s="35">
        <v>13</v>
      </c>
      <c r="B57" s="36"/>
      <c r="C57"/>
      <c r="D57" s="28"/>
      <c r="E57" s="44"/>
      <c r="F57" s="27"/>
      <c r="G57" s="27"/>
      <c r="H57" s="28"/>
      <c r="I57" s="29"/>
      <c r="J57" s="29"/>
      <c r="K57" s="45"/>
      <c r="L57" s="37"/>
      <c r="M57" s="37"/>
      <c r="P57" s="37"/>
      <c r="Q57" s="37"/>
      <c r="R57" s="37"/>
      <c r="S57" s="37"/>
      <c r="T57" s="37"/>
      <c r="AN57" s="37"/>
      <c r="AO57" s="37"/>
      <c r="AP57" s="37"/>
    </row>
    <row r="58" spans="1:45" ht="14.25" customHeight="1">
      <c r="A58" s="35">
        <v>14</v>
      </c>
      <c r="B58" s="36"/>
      <c r="C58"/>
      <c r="D58" s="28"/>
      <c r="E58" s="44"/>
      <c r="F58" s="27"/>
      <c r="G58" s="27"/>
      <c r="H58" s="28"/>
      <c r="I58" s="29"/>
      <c r="J58" s="29"/>
      <c r="K58" s="45"/>
      <c r="L58" s="37"/>
      <c r="M58" s="37"/>
      <c r="P58" s="37"/>
      <c r="Q58" s="37"/>
      <c r="R58" s="37"/>
      <c r="S58" s="37"/>
      <c r="T58" s="37"/>
      <c r="AH58" s="18"/>
      <c r="AI58" s="18"/>
      <c r="AJ58" s="18"/>
      <c r="AK58" s="18"/>
      <c r="AL58" s="18"/>
      <c r="AN58" s="37"/>
      <c r="AO58" s="37"/>
      <c r="AP58" s="37"/>
    </row>
    <row r="59" spans="1:45" ht="14.25" customHeight="1">
      <c r="A59" s="35">
        <v>15</v>
      </c>
      <c r="B59" s="36"/>
      <c r="C59"/>
      <c r="D59" s="28"/>
      <c r="E59" s="44"/>
      <c r="F59" s="27"/>
      <c r="G59" s="27"/>
      <c r="H59" s="28"/>
      <c r="I59" s="29"/>
      <c r="J59" s="29"/>
      <c r="K59" s="45"/>
      <c r="L59" s="37"/>
      <c r="M59" s="37"/>
      <c r="P59" s="37"/>
      <c r="Q59" s="37"/>
      <c r="R59" s="37"/>
      <c r="S59" s="37"/>
      <c r="T59" s="37"/>
      <c r="AH59" s="18"/>
      <c r="AI59" s="18"/>
      <c r="AJ59" s="18"/>
      <c r="AK59" s="18"/>
      <c r="AL59" s="18"/>
      <c r="AN59" s="37"/>
      <c r="AO59" s="37"/>
      <c r="AP59" s="37"/>
    </row>
    <row r="60" spans="1:45" ht="14.25" customHeight="1">
      <c r="A60" s="35">
        <v>16</v>
      </c>
      <c r="B60" s="36"/>
      <c r="C60"/>
      <c r="D60" s="28"/>
      <c r="E60" s="44"/>
      <c r="F60" s="27"/>
      <c r="G60" s="27"/>
      <c r="H60" s="28"/>
      <c r="I60" s="29"/>
      <c r="J60" s="29"/>
      <c r="K60" s="45"/>
      <c r="L60" s="37"/>
      <c r="M60" s="37"/>
      <c r="P60" s="37"/>
      <c r="Q60" s="37"/>
      <c r="R60" s="37"/>
      <c r="S60" s="37"/>
      <c r="T60" s="37"/>
      <c r="AH60" s="18"/>
      <c r="AI60" s="18"/>
      <c r="AJ60" s="18"/>
      <c r="AK60" s="18"/>
      <c r="AL60" s="18"/>
      <c r="AN60" s="37"/>
      <c r="AO60" s="37"/>
      <c r="AP60" s="37"/>
    </row>
    <row r="61" spans="1:45" ht="14.25" customHeight="1">
      <c r="A61" s="35"/>
      <c r="B61" s="39"/>
      <c r="C61" s="39"/>
      <c r="D61" s="28"/>
      <c r="E61" s="19"/>
      <c r="F61" s="27"/>
      <c r="G61" s="27"/>
      <c r="H61" s="18"/>
      <c r="I61" s="37"/>
      <c r="J61" s="37"/>
      <c r="K61" s="37"/>
      <c r="P61" s="37"/>
      <c r="Q61" s="37"/>
      <c r="R61" s="37"/>
      <c r="S61" s="37"/>
      <c r="T61" s="37"/>
      <c r="AH61" s="18"/>
      <c r="AI61" s="18"/>
      <c r="AJ61" s="18"/>
      <c r="AK61" s="18"/>
      <c r="AL61" s="18"/>
      <c r="AN61" s="37"/>
      <c r="AO61" s="37"/>
      <c r="AP61" s="37"/>
    </row>
    <row r="62" spans="1:45" ht="14.25" customHeight="1">
      <c r="A62" s="35"/>
      <c r="B62" s="39"/>
      <c r="C62" s="39"/>
      <c r="D62" s="28"/>
      <c r="E62" s="19"/>
      <c r="F62" s="27"/>
      <c r="G62" s="27"/>
      <c r="H62" s="18"/>
      <c r="I62" s="37"/>
      <c r="J62" s="37"/>
      <c r="K62" s="37"/>
      <c r="P62" s="37"/>
      <c r="Q62" s="37"/>
      <c r="R62" s="37"/>
      <c r="S62" s="37"/>
      <c r="T62" s="37"/>
      <c r="AH62" s="18"/>
      <c r="AI62" s="18"/>
      <c r="AJ62" s="18"/>
      <c r="AK62" s="18"/>
      <c r="AL62" s="18"/>
      <c r="AN62" s="37"/>
      <c r="AO62" s="37"/>
      <c r="AP62" s="37"/>
    </row>
    <row r="63" spans="1:45" ht="14.25" customHeight="1">
      <c r="A63" s="35"/>
      <c r="B63" s="31"/>
      <c r="C63" s="54"/>
      <c r="D63" s="28"/>
      <c r="E63" s="19"/>
      <c r="F63" s="27"/>
      <c r="G63" s="27"/>
      <c r="H63" s="28"/>
      <c r="I63" s="29"/>
      <c r="J63" s="29"/>
      <c r="K63" s="45"/>
      <c r="L63" s="51"/>
      <c r="P63" s="37"/>
      <c r="Q63" s="37"/>
      <c r="R63" s="37"/>
      <c r="AH63" s="18"/>
      <c r="AI63" s="18"/>
      <c r="AJ63" s="18"/>
      <c r="AK63" s="18"/>
      <c r="AL63" s="18"/>
    </row>
    <row r="64" spans="1:45" ht="14.25" customHeight="1">
      <c r="A64" s="23"/>
      <c r="B64" s="31" t="s">
        <v>33</v>
      </c>
      <c r="C64" s="48"/>
      <c r="D64" s="28"/>
      <c r="E64" s="19"/>
      <c r="F64" s="27"/>
      <c r="G64" s="27"/>
      <c r="H64" s="28"/>
      <c r="I64" s="29"/>
      <c r="J64" s="29"/>
      <c r="K64" s="45"/>
      <c r="L64" s="51"/>
      <c r="P64" s="37"/>
      <c r="Q64" s="37"/>
      <c r="R64" s="37"/>
      <c r="AH64" s="18"/>
      <c r="AI64" s="18"/>
      <c r="AJ64" s="18"/>
      <c r="AK64" s="18"/>
      <c r="AL64" s="18"/>
    </row>
    <row r="65" spans="1:45" ht="14.25" customHeight="1">
      <c r="A65" s="23"/>
      <c r="B65" s="31"/>
      <c r="C65" s="50"/>
      <c r="D65" s="34"/>
      <c r="E65" s="19"/>
      <c r="F65" s="25"/>
      <c r="G65" s="33"/>
      <c r="H65" s="19" t="s">
        <v>39</v>
      </c>
      <c r="I65" s="7" t="s">
        <v>40</v>
      </c>
      <c r="J65" s="32"/>
      <c r="K65" s="43"/>
      <c r="L65" s="51"/>
      <c r="M65" s="20"/>
      <c r="AH65" s="18"/>
      <c r="AI65" s="18"/>
      <c r="AJ65" s="18"/>
      <c r="AK65" s="18"/>
      <c r="AL65" s="18"/>
    </row>
    <row r="66" spans="1:45" s="35" customFormat="1" ht="14.25" hidden="1" customHeight="1">
      <c r="B66" s="31"/>
      <c r="C66" s="26" t="str">
        <f>""&amp;ADDRESS($G68+ROW($A44),COLUMN())&amp;":"&amp;ADDRESS($G69+ROW($A44),COLUMN())</f>
        <v>$C$44:$C$47</v>
      </c>
      <c r="D66" s="26" t="str">
        <f>""&amp;ADDRESS($G68+ROW($A44),COLUMN())&amp;":"&amp;ADDRESS($G69+ROW($A44),COLUMN())</f>
        <v>$D$44:$D$47</v>
      </c>
      <c r="E66" s="26" t="str">
        <f>""&amp;ADDRESS($G68+ROW($A44),COLUMN())&amp;":"&amp;ADDRESS($G69+ROW($A44),COLUMN())</f>
        <v>$E$44:$E$47</v>
      </c>
      <c r="F66" s="26" t="str">
        <f>""&amp;ADDRESS($G68+ROW($A44),COLUMN())&amp;":"&amp;ADDRESS($G69+ROW($A44),COLUMN())</f>
        <v>$F$44:$F$47</v>
      </c>
      <c r="G66" s="26" t="str">
        <f>""&amp;ADDRESS($G68+ROW($A44),COLUMN())&amp;":"&amp;ADDRESS($G69+ROW($A44),COLUMN())</f>
        <v>$G$44:$G$47</v>
      </c>
      <c r="H66" s="19">
        <f ca="1">INDIRECT(ADDRESS($G$32+ROW($A$7),COLUMN(($L$7))))</f>
        <v>0.39800000000000002</v>
      </c>
      <c r="I66" s="7">
        <f ca="1">INDIRECT(ADDRESS($G$32+ROW($A$7),COLUMN(($M$7))))</f>
        <v>14.13</v>
      </c>
      <c r="J66" s="26" t="str">
        <f t="shared" ref="J66:S66" si="22">""&amp;ADDRESS($G68+ROW($A44),COLUMN())&amp;":"&amp;ADDRESS($G69+ROW($A44),COLUMN())</f>
        <v>$J$44:$J$47</v>
      </c>
      <c r="K66" s="26" t="str">
        <f t="shared" si="22"/>
        <v>$K$44:$K$47</v>
      </c>
      <c r="L66" s="26" t="str">
        <f t="shared" si="22"/>
        <v>$L$44:$L$47</v>
      </c>
      <c r="M66" s="26" t="str">
        <f t="shared" si="22"/>
        <v>$M$44:$M$47</v>
      </c>
      <c r="N66" s="26" t="str">
        <f t="shared" si="22"/>
        <v>$N$44:$N$47</v>
      </c>
      <c r="O66" s="26" t="str">
        <f t="shared" si="22"/>
        <v>$O$44:$O$47</v>
      </c>
      <c r="P66" s="26" t="str">
        <f t="shared" si="22"/>
        <v>$P$44:$P$47</v>
      </c>
      <c r="Q66" s="26" t="str">
        <f t="shared" si="22"/>
        <v>$Q$44:$Q$47</v>
      </c>
      <c r="R66" s="26" t="str">
        <f t="shared" si="22"/>
        <v>$R$44:$R$47</v>
      </c>
      <c r="S66" s="26" t="str">
        <f t="shared" si="22"/>
        <v>$S$44:$S$47</v>
      </c>
    </row>
    <row r="67" spans="1:45" s="35" customFormat="1" ht="14.25" customHeight="1">
      <c r="B67" s="35" t="s">
        <v>34</v>
      </c>
      <c r="C67" s="18">
        <f ca="1">SLOPE(LN(INDIRECT(K66)),INDIRECT(C66))</f>
        <v>0.75255064440168595</v>
      </c>
      <c r="D67" s="35" t="s">
        <v>33</v>
      </c>
      <c r="E67">
        <v>0.75029624231908876</v>
      </c>
      <c r="F67" s="19" t="s">
        <v>35</v>
      </c>
      <c r="G67" s="19"/>
      <c r="H67" s="19">
        <f ca="1">INDIRECT(ADDRESS($G$69+ROW($A$44),COLUMN(($L$7))))</f>
        <v>0.24099999999999999</v>
      </c>
      <c r="I67" s="7">
        <f ca="1">INDIRECT(ADDRESS($G$69+ROW($A$44),COLUMN(($M$7))))</f>
        <v>22.61</v>
      </c>
      <c r="J67" s="32"/>
      <c r="L67" s="12" t="s">
        <v>36</v>
      </c>
      <c r="M67" s="18">
        <f t="shared" ref="M67:S67" ca="1" si="23">SLOPE(INDIRECT(M66),INDIRECT($K66))</f>
        <v>-26.792406614503072</v>
      </c>
      <c r="N67" s="18">
        <f t="shared" ca="1" si="23"/>
        <v>10.073513022308576</v>
      </c>
      <c r="O67" s="18">
        <f t="shared" ca="1" si="23"/>
        <v>0</v>
      </c>
      <c r="P67" s="18" t="e">
        <f t="shared" ca="1" si="23"/>
        <v>#DIV/0!</v>
      </c>
      <c r="Q67" s="18" t="e">
        <f t="shared" ca="1" si="23"/>
        <v>#DIV/0!</v>
      </c>
      <c r="R67" s="18">
        <f t="shared" ca="1" si="23"/>
        <v>0</v>
      </c>
      <c r="S67" s="18">
        <f t="shared" ca="1" si="23"/>
        <v>1.8748822725579994</v>
      </c>
    </row>
    <row r="68" spans="1:45" s="35" customFormat="1" ht="14.25" customHeight="1">
      <c r="B68" s="35" t="s">
        <v>37</v>
      </c>
      <c r="C68" s="52">
        <f ca="1">EXP(INTERCEPT(LN(INDIRECT(K66)),INDIRECT(C66)))</f>
        <v>1.6183635309181269E-2</v>
      </c>
      <c r="D68" s="35" t="s">
        <v>38</v>
      </c>
      <c r="F68" s="18" t="s">
        <v>38</v>
      </c>
      <c r="G68" s="25">
        <v>0</v>
      </c>
      <c r="H68" s="21"/>
      <c r="I68" s="11"/>
      <c r="J68" s="11"/>
      <c r="L68" s="12" t="s">
        <v>41</v>
      </c>
      <c r="M68" s="18">
        <f t="shared" ref="M68:S68" ca="1" si="24">M67*$C67</f>
        <v>-20.162642862816281</v>
      </c>
      <c r="N68" s="18">
        <f t="shared" ca="1" si="24"/>
        <v>7.580828716327094</v>
      </c>
      <c r="O68" s="18">
        <f t="shared" ca="1" si="24"/>
        <v>0</v>
      </c>
      <c r="P68" s="18" t="e">
        <f t="shared" ca="1" si="24"/>
        <v>#DIV/0!</v>
      </c>
      <c r="Q68" s="18" t="e">
        <f t="shared" ca="1" si="24"/>
        <v>#DIV/0!</v>
      </c>
      <c r="R68" s="18">
        <f t="shared" ca="1" si="24"/>
        <v>0</v>
      </c>
      <c r="S68" s="18">
        <f t="shared" ca="1" si="24"/>
        <v>1.4109438623908199</v>
      </c>
    </row>
    <row r="69" spans="1:45" s="35" customFormat="1" ht="14.25" customHeight="1">
      <c r="B69" s="35" t="s">
        <v>42</v>
      </c>
      <c r="C69" s="52">
        <f ca="1">RSQ(LN(INDIRECT(K66)),INDIRECT(C66))</f>
        <v>0.9980102821291762</v>
      </c>
      <c r="D69" s="35" t="s">
        <v>43</v>
      </c>
      <c r="F69" s="18" t="s">
        <v>43</v>
      </c>
      <c r="G69" s="25">
        <v>3</v>
      </c>
      <c r="H69" s="21"/>
      <c r="I69" s="11"/>
      <c r="J69" s="11"/>
      <c r="L69" s="12" t="s">
        <v>44</v>
      </c>
      <c r="M69" s="18">
        <f t="shared" ref="M69:S69" ca="1" si="25">RSQ(INDIRECT(M66),INDIRECT($K66))</f>
        <v>0.92244525737076721</v>
      </c>
      <c r="N69" s="18">
        <f t="shared" ca="1" si="25"/>
        <v>0.90246675743793303</v>
      </c>
      <c r="O69" s="18" t="e">
        <f t="shared" ca="1" si="25"/>
        <v>#DIV/0!</v>
      </c>
      <c r="P69" s="18" t="e">
        <f t="shared" ca="1" si="25"/>
        <v>#DIV/0!</v>
      </c>
      <c r="Q69" s="18" t="e">
        <f t="shared" ca="1" si="25"/>
        <v>#DIV/0!</v>
      </c>
      <c r="R69" s="18" t="e">
        <f t="shared" ca="1" si="25"/>
        <v>#DIV/0!</v>
      </c>
      <c r="S69" s="18">
        <f t="shared" ca="1" si="25"/>
        <v>0.99904417668608803</v>
      </c>
    </row>
    <row r="70" spans="1:45" s="35" customFormat="1" ht="14.25" customHeight="1">
      <c r="C70" s="52"/>
      <c r="F70" s="18"/>
      <c r="G70" s="25"/>
      <c r="H70" s="21"/>
      <c r="I70" s="11"/>
      <c r="J70" s="11"/>
      <c r="L70" s="12"/>
      <c r="M70" s="18"/>
      <c r="N70" s="18"/>
      <c r="O70" s="18"/>
      <c r="P70" s="18"/>
      <c r="Q70" s="18"/>
      <c r="R70" s="18"/>
      <c r="S70" s="18"/>
    </row>
    <row r="71" spans="1:45" s="35" customFormat="1" ht="14.25" hidden="1" customHeight="1">
      <c r="B71" s="31"/>
      <c r="C71" s="26" t="str">
        <f t="shared" ref="C71:S71" si="26">""&amp;ADDRESS($G73+ROW($A44),COLUMN())&amp;":"&amp;ADDRESS($G74+ROW($A44),COLUMN())</f>
        <v>$C$45:$C$48</v>
      </c>
      <c r="D71" s="26" t="str">
        <f t="shared" si="26"/>
        <v>$D$45:$D$48</v>
      </c>
      <c r="E71" s="26" t="str">
        <f t="shared" si="26"/>
        <v>$E$45:$E$48</v>
      </c>
      <c r="F71" s="26" t="str">
        <f t="shared" si="26"/>
        <v>$F$45:$F$48</v>
      </c>
      <c r="G71" s="26" t="str">
        <f t="shared" si="26"/>
        <v>$G$45:$G$48</v>
      </c>
      <c r="H71" s="26" t="str">
        <f t="shared" si="26"/>
        <v>$H$45:$H$48</v>
      </c>
      <c r="I71" s="26" t="str">
        <f t="shared" si="26"/>
        <v>$I$45:$I$48</v>
      </c>
      <c r="J71" s="26" t="str">
        <f t="shared" si="26"/>
        <v>$J$45:$J$48</v>
      </c>
      <c r="K71" s="26" t="str">
        <f t="shared" si="26"/>
        <v>$K$45:$K$48</v>
      </c>
      <c r="L71" s="26" t="str">
        <f t="shared" si="26"/>
        <v>$L$45:$L$48</v>
      </c>
      <c r="M71" s="26" t="str">
        <f t="shared" si="26"/>
        <v>$M$45:$M$48</v>
      </c>
      <c r="N71" s="26" t="str">
        <f t="shared" si="26"/>
        <v>$N$45:$N$48</v>
      </c>
      <c r="O71" s="26" t="str">
        <f t="shared" si="26"/>
        <v>$O$45:$O$48</v>
      </c>
      <c r="P71" s="26" t="str">
        <f t="shared" si="26"/>
        <v>$P$45:$P$48</v>
      </c>
      <c r="Q71" s="26" t="str">
        <f t="shared" si="26"/>
        <v>$Q$45:$Q$48</v>
      </c>
      <c r="R71" s="26" t="str">
        <f t="shared" si="26"/>
        <v>$R$45:$R$48</v>
      </c>
      <c r="S71" s="26" t="str">
        <f t="shared" si="26"/>
        <v>$S$45:$S$48</v>
      </c>
    </row>
    <row r="72" spans="1:45" s="35" customFormat="1" ht="14.25" customHeight="1">
      <c r="B72" s="35" t="s">
        <v>45</v>
      </c>
      <c r="C72" s="18">
        <f ca="1">SLOPE(LN(INDIRECT(K71)),INDIRECT(C71))</f>
        <v>0.6235292952131869</v>
      </c>
      <c r="F72" s="19" t="s">
        <v>35</v>
      </c>
      <c r="G72" s="19"/>
      <c r="H72" s="21"/>
      <c r="I72" s="32"/>
      <c r="J72" s="32"/>
      <c r="L72" s="12" t="s">
        <v>36</v>
      </c>
      <c r="M72" s="35">
        <f t="shared" ref="M72:S72" ca="1" si="27">SLOPE(INDIRECT(M71),INDIRECT($K71))</f>
        <v>-26.722369379777263</v>
      </c>
      <c r="N72" s="35">
        <f t="shared" ca="1" si="27"/>
        <v>15.432609657847397</v>
      </c>
      <c r="O72" s="35">
        <f t="shared" ca="1" si="27"/>
        <v>8.3281324692924965</v>
      </c>
      <c r="P72" s="35" t="e">
        <f t="shared" ca="1" si="27"/>
        <v>#DIV/0!</v>
      </c>
      <c r="Q72" s="35" t="e">
        <f t="shared" ca="1" si="27"/>
        <v>#DIV/0!</v>
      </c>
      <c r="R72" s="35">
        <f t="shared" ca="1" si="27"/>
        <v>0</v>
      </c>
      <c r="S72" s="35">
        <f t="shared" ca="1" si="27"/>
        <v>0.244764666125703</v>
      </c>
    </row>
    <row r="73" spans="1:45" s="35" customFormat="1" ht="14.25" customHeight="1">
      <c r="B73" s="35" t="s">
        <v>37</v>
      </c>
      <c r="C73" s="52">
        <f ca="1">EXP(INTERCEPT(LN(INDIRECT(K71)),INDIRECT(C71)))</f>
        <v>2.1783536805091507E-2</v>
      </c>
      <c r="F73" s="18" t="s">
        <v>38</v>
      </c>
      <c r="G73" s="25">
        <v>1</v>
      </c>
      <c r="H73" s="21"/>
      <c r="I73" s="11"/>
      <c r="J73" s="11"/>
      <c r="L73" s="12" t="s">
        <v>41</v>
      </c>
      <c r="M73" s="35">
        <f t="shared" ref="M73:S73" ca="1" si="28">M72*$C72</f>
        <v>-16.662180145798963</v>
      </c>
      <c r="N73" s="35">
        <f t="shared" ca="1" si="28"/>
        <v>9.6226842232578083</v>
      </c>
      <c r="O73" s="35">
        <f t="shared" ca="1" si="28"/>
        <v>5.1928345690200084</v>
      </c>
      <c r="P73" s="35" t="e">
        <f t="shared" ca="1" si="28"/>
        <v>#DIV/0!</v>
      </c>
      <c r="Q73" s="35" t="e">
        <f t="shared" ca="1" si="28"/>
        <v>#DIV/0!</v>
      </c>
      <c r="R73" s="35">
        <f t="shared" ca="1" si="28"/>
        <v>0</v>
      </c>
      <c r="S73" s="35">
        <f t="shared" ca="1" si="28"/>
        <v>0.15261793976245058</v>
      </c>
    </row>
    <row r="74" spans="1:45" s="35" customFormat="1" ht="14.25" customHeight="1">
      <c r="B74" s="35" t="s">
        <v>42</v>
      </c>
      <c r="C74" s="52">
        <f ca="1">RSQ(LN(INDIRECT(K71)),INDIRECT(C71))</f>
        <v>0.97160292230884338</v>
      </c>
      <c r="F74" s="18" t="s">
        <v>43</v>
      </c>
      <c r="G74" s="25">
        <v>4</v>
      </c>
      <c r="H74" s="21"/>
      <c r="I74" s="11"/>
      <c r="J74" s="11"/>
      <c r="L74" s="12" t="s">
        <v>44</v>
      </c>
      <c r="M74" s="35">
        <f t="shared" ref="M74:S74" ca="1" si="29">RSQ(INDIRECT(M71),INDIRECT($K71))</f>
        <v>0.9775362055050324</v>
      </c>
      <c r="N74" s="35">
        <f t="shared" ca="1" si="29"/>
        <v>0.94558706489072897</v>
      </c>
      <c r="O74" s="35">
        <f t="shared" ca="1" si="29"/>
        <v>0.72813048854444806</v>
      </c>
      <c r="P74" s="35" t="e">
        <f t="shared" ca="1" si="29"/>
        <v>#DIV/0!</v>
      </c>
      <c r="Q74" s="35" t="e">
        <f t="shared" ca="1" si="29"/>
        <v>#DIV/0!</v>
      </c>
      <c r="R74" s="35" t="e">
        <f t="shared" ca="1" si="29"/>
        <v>#DIV/0!</v>
      </c>
      <c r="S74" s="35">
        <f t="shared" ca="1" si="29"/>
        <v>5.6894282532825628E-2</v>
      </c>
    </row>
    <row r="75" spans="1:45" s="13" customFormat="1" ht="14.25" customHeight="1" thickBot="1">
      <c r="C75" s="55"/>
      <c r="F75" s="14"/>
      <c r="G75" s="14"/>
      <c r="H75" s="14"/>
      <c r="I75" s="15"/>
      <c r="J75" s="15"/>
      <c r="K75" s="16"/>
    </row>
    <row r="76" spans="1:45" s="35" customFormat="1" ht="14.25" customHeight="1" thickTop="1">
      <c r="C76" s="56"/>
      <c r="F76" s="21"/>
      <c r="G76" s="21"/>
      <c r="H76" s="21"/>
      <c r="I76" s="11"/>
      <c r="J76" s="11"/>
      <c r="K76" s="12"/>
    </row>
    <row r="77" spans="1:45" s="35" customFormat="1" ht="14.25" customHeight="1">
      <c r="A77" s="3" t="s">
        <v>48</v>
      </c>
      <c r="B77" s="18"/>
      <c r="C77" s="20"/>
      <c r="D77" s="20"/>
      <c r="E77" s="20"/>
      <c r="F77" s="25"/>
      <c r="G77" s="25"/>
      <c r="H77" s="25"/>
      <c r="I77" s="9"/>
      <c r="J77" s="9"/>
      <c r="K77" s="20"/>
      <c r="L77" s="20"/>
      <c r="M77" s="20"/>
      <c r="N77" s="20"/>
      <c r="O77" s="20"/>
      <c r="P77" s="20"/>
      <c r="Q77" s="20"/>
      <c r="R77" s="20"/>
      <c r="S77" s="2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M77" s="35" t="s">
        <v>29</v>
      </c>
    </row>
    <row r="78" spans="1:45" s="4" customFormat="1" ht="14.25" customHeight="1" thickBot="1">
      <c r="A78" s="39" t="s">
        <v>49</v>
      </c>
      <c r="B78" s="20" t="str">
        <f t="shared" ref="B78:L78" si="30">B$1</f>
        <v>Time and Date</v>
      </c>
      <c r="C78" s="20" t="str">
        <f t="shared" si="30"/>
        <v>Time</v>
      </c>
      <c r="D78" s="20" t="str">
        <f t="shared" si="30"/>
        <v>Volume</v>
      </c>
      <c r="E78" s="20" t="str">
        <f t="shared" si="30"/>
        <v>VCD</v>
      </c>
      <c r="F78" s="20" t="str">
        <f t="shared" si="30"/>
        <v>Viability</v>
      </c>
      <c r="G78" s="20" t="str">
        <f t="shared" si="30"/>
        <v>TCD</v>
      </c>
      <c r="H78" s="20" t="str">
        <f t="shared" si="30"/>
        <v>sp.Net µ</v>
      </c>
      <c r="I78" s="20" t="str">
        <f t="shared" si="30"/>
        <v>CCD</v>
      </c>
      <c r="J78" s="20" t="str">
        <f t="shared" si="30"/>
        <v>IVCC</v>
      </c>
      <c r="K78" s="20" t="str">
        <f t="shared" si="30"/>
        <v>DCW</v>
      </c>
      <c r="L78" s="20" t="str">
        <f t="shared" si="30"/>
        <v>OD600</v>
      </c>
      <c r="M78" s="10" t="s">
        <v>12</v>
      </c>
      <c r="N78" s="10" t="str">
        <f>N$1</f>
        <v>Acetate</v>
      </c>
      <c r="O78" s="10" t="str">
        <f>O$1</f>
        <v>Formate</v>
      </c>
      <c r="P78" s="10" t="str">
        <f>P$1</f>
        <v>Ethanol</v>
      </c>
      <c r="Q78" s="10" t="str">
        <f>Q$1</f>
        <v>Lactate</v>
      </c>
      <c r="R78" s="10" t="str">
        <f>R$1</f>
        <v>Succinate</v>
      </c>
      <c r="S78" s="10" t="s">
        <v>18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M78" s="4" t="s">
        <v>12</v>
      </c>
      <c r="AN78" s="4" t="s">
        <v>13</v>
      </c>
      <c r="AO78" s="4" t="s">
        <v>14</v>
      </c>
      <c r="AP78" s="4" t="s">
        <v>15</v>
      </c>
      <c r="AQ78" s="4" t="s">
        <v>16</v>
      </c>
      <c r="AR78" s="4" t="s">
        <v>17</v>
      </c>
      <c r="AS78" s="4" t="s">
        <v>18</v>
      </c>
    </row>
    <row r="79" spans="1:45" ht="14.25" customHeight="1" thickTop="1">
      <c r="A79" s="20" t="s">
        <v>50</v>
      </c>
      <c r="B79" s="20"/>
      <c r="C79" s="20" t="str">
        <f t="shared" ref="C79:R79" si="31">C$2</f>
        <v>hr</v>
      </c>
      <c r="D79" s="20" t="str">
        <f t="shared" si="31"/>
        <v>mL</v>
      </c>
      <c r="E79" s="20" t="str">
        <f t="shared" si="31"/>
        <v>M cells/mL</v>
      </c>
      <c r="F79" s="20" t="str">
        <f t="shared" si="31"/>
        <v>%</v>
      </c>
      <c r="G79" s="20" t="str">
        <f t="shared" si="31"/>
        <v>M cells/mL</v>
      </c>
      <c r="H79" s="20" t="str">
        <f t="shared" si="31"/>
        <v>1/hr</v>
      </c>
      <c r="I79" s="20" t="str">
        <f t="shared" si="31"/>
        <v>E6 cell*hr/mL</v>
      </c>
      <c r="J79" s="20" t="str">
        <f t="shared" si="31"/>
        <v>E6 cell*hr/mL</v>
      </c>
      <c r="K79" s="20" t="str">
        <f t="shared" si="31"/>
        <v>g/L</v>
      </c>
      <c r="L79" s="20" t="str">
        <f t="shared" si="31"/>
        <v>Au</v>
      </c>
      <c r="M79" s="20" t="str">
        <f t="shared" si="31"/>
        <v>mM</v>
      </c>
      <c r="N79" s="20" t="str">
        <f t="shared" si="31"/>
        <v>mM</v>
      </c>
      <c r="O79" s="20" t="str">
        <f t="shared" si="31"/>
        <v>mM</v>
      </c>
      <c r="P79" s="20" t="str">
        <f t="shared" si="31"/>
        <v>mM</v>
      </c>
      <c r="Q79" s="20" t="str">
        <f t="shared" si="31"/>
        <v>mM</v>
      </c>
      <c r="R79" s="20" t="str">
        <f t="shared" si="31"/>
        <v>mM</v>
      </c>
      <c r="S79" s="20" t="s">
        <v>27</v>
      </c>
      <c r="AM79" s="18" t="s">
        <v>27</v>
      </c>
      <c r="AN79" s="18" t="s">
        <v>27</v>
      </c>
      <c r="AO79" s="18" t="s">
        <v>27</v>
      </c>
      <c r="AP79" s="18" t="s">
        <v>27</v>
      </c>
      <c r="AQ79" s="18" t="s">
        <v>27</v>
      </c>
      <c r="AR79" s="18" t="s">
        <v>27</v>
      </c>
      <c r="AS79" s="18" t="s">
        <v>27</v>
      </c>
    </row>
    <row r="80" spans="1:45" ht="14.25" customHeight="1">
      <c r="A80" s="35">
        <v>-1</v>
      </c>
      <c r="B80" s="31"/>
      <c r="C80" s="35"/>
      <c r="D80" s="34"/>
      <c r="E80" s="21"/>
      <c r="F80" s="33"/>
      <c r="G80" s="33"/>
      <c r="H80" s="33"/>
      <c r="I80" s="22" t="s">
        <v>32</v>
      </c>
      <c r="J80" s="22" t="s">
        <v>32</v>
      </c>
      <c r="K80" s="41"/>
      <c r="L80" s="2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M80" s="10"/>
      <c r="AN80" s="10"/>
      <c r="AO80" s="10"/>
      <c r="AP80" s="10"/>
      <c r="AQ80" s="10"/>
      <c r="AR80" s="10"/>
      <c r="AS80" s="10"/>
    </row>
    <row r="81" spans="1:45" ht="14.25" customHeight="1">
      <c r="A81" s="35">
        <v>0</v>
      </c>
      <c r="B81" s="36">
        <v>44729.808240740742</v>
      </c>
      <c r="C81">
        <f t="shared" ref="C81:C87" si="32">(B81-$B$81)*24</f>
        <v>0</v>
      </c>
      <c r="D81" s="34"/>
      <c r="E81" s="42"/>
      <c r="F81" s="33">
        <v>100</v>
      </c>
      <c r="G81" s="33">
        <f t="shared" ref="G81:G87" si="33">E81/(F81/100)</f>
        <v>0</v>
      </c>
      <c r="H81" s="34"/>
      <c r="I81" s="32">
        <v>0</v>
      </c>
      <c r="J81" s="32">
        <v>0</v>
      </c>
      <c r="K81" s="43">
        <f>L81*Assumptions!$J$13</f>
        <v>1.7214642200000001E-2</v>
      </c>
      <c r="L81" s="57">
        <v>1.22437E-2</v>
      </c>
      <c r="M81" s="37"/>
      <c r="N81" s="37"/>
      <c r="O81" s="37"/>
      <c r="P81" s="37"/>
      <c r="Q81" s="37"/>
      <c r="R81" s="37"/>
      <c r="S81" s="37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M81" s="20"/>
      <c r="AN81" s="20"/>
      <c r="AO81" s="20"/>
      <c r="AP81" s="20"/>
      <c r="AQ81" s="20"/>
      <c r="AR81" s="20"/>
      <c r="AS81" s="20"/>
    </row>
    <row r="82" spans="1:45" ht="14.25" customHeight="1">
      <c r="A82" s="30">
        <v>1</v>
      </c>
      <c r="B82" s="36">
        <v>44729.86787037037</v>
      </c>
      <c r="C82">
        <f t="shared" si="32"/>
        <v>1.4311111110728234</v>
      </c>
      <c r="D82" s="28"/>
      <c r="E82" s="44"/>
      <c r="F82" s="27">
        <v>100</v>
      </c>
      <c r="G82" s="27">
        <f t="shared" si="33"/>
        <v>0</v>
      </c>
      <c r="H82" s="28" t="e">
        <f t="shared" ref="H82:H87" si="34">LN(E82/E81)/(C82-C81)</f>
        <v>#DIV/0!</v>
      </c>
      <c r="I82" s="29" t="e">
        <f t="shared" ref="I82:I87" si="35">((E82-E81)/H82)+I81</f>
        <v>#DIV/0!</v>
      </c>
      <c r="J82" s="29">
        <f t="shared" ref="J82:J87" si="36">(0.5*(C82-C81)*(E82+E81))+J81</f>
        <v>0</v>
      </c>
      <c r="K82" s="45">
        <f>L82*Assumptions!$J$13</f>
        <v>4.9210000000000011E-2</v>
      </c>
      <c r="L82" s="57">
        <v>3.5000000000000003E-2</v>
      </c>
      <c r="M82" s="37">
        <v>30.17</v>
      </c>
      <c r="N82" s="37">
        <v>0</v>
      </c>
      <c r="O82" s="37">
        <v>0</v>
      </c>
      <c r="P82" s="37"/>
      <c r="Q82" s="37"/>
      <c r="R82" s="37">
        <v>0</v>
      </c>
      <c r="S82" s="37">
        <v>0.16</v>
      </c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S82" s="35"/>
    </row>
    <row r="83" spans="1:45" ht="14.25" customHeight="1">
      <c r="A83" s="30">
        <v>2</v>
      </c>
      <c r="B83" s="36">
        <v>44729.926747685182</v>
      </c>
      <c r="C83">
        <f t="shared" si="32"/>
        <v>2.8441666665603407</v>
      </c>
      <c r="D83" s="28"/>
      <c r="E83" s="44"/>
      <c r="F83" s="33">
        <v>100</v>
      </c>
      <c r="G83" s="27">
        <f t="shared" si="33"/>
        <v>0</v>
      </c>
      <c r="H83" s="28" t="e">
        <f t="shared" si="34"/>
        <v>#DIV/0!</v>
      </c>
      <c r="I83" s="29" t="e">
        <f t="shared" si="35"/>
        <v>#DIV/0!</v>
      </c>
      <c r="J83" s="29">
        <f t="shared" si="36"/>
        <v>0</v>
      </c>
      <c r="K83" s="45">
        <f>L83*Assumptions!$J$13</f>
        <v>0.17153200000000002</v>
      </c>
      <c r="L83" s="57">
        <v>0.122</v>
      </c>
      <c r="M83" s="37">
        <v>23.6</v>
      </c>
      <c r="N83" s="37">
        <v>0</v>
      </c>
      <c r="O83" s="37">
        <v>0</v>
      </c>
      <c r="P83" s="37"/>
      <c r="Q83" s="37"/>
      <c r="R83" s="37">
        <v>0</v>
      </c>
      <c r="S83" s="37">
        <v>0.6</v>
      </c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M83" s="37"/>
      <c r="AN83" s="37"/>
      <c r="AO83" s="37"/>
      <c r="AP83" s="37"/>
      <c r="AQ83" s="37"/>
      <c r="AR83" s="37"/>
    </row>
    <row r="84" spans="1:45" ht="14.25" customHeight="1">
      <c r="A84" s="30">
        <v>3</v>
      </c>
      <c r="B84" s="36">
        <v>44729.983668981477</v>
      </c>
      <c r="C84">
        <f t="shared" si="32"/>
        <v>4.2102777776308358</v>
      </c>
      <c r="D84" s="28"/>
      <c r="E84" s="44"/>
      <c r="F84" s="27">
        <v>100</v>
      </c>
      <c r="G84" s="27">
        <f t="shared" si="33"/>
        <v>0</v>
      </c>
      <c r="H84" s="28" t="e">
        <f t="shared" si="34"/>
        <v>#DIV/0!</v>
      </c>
      <c r="I84" s="29" t="e">
        <f t="shared" si="35"/>
        <v>#DIV/0!</v>
      </c>
      <c r="J84" s="29">
        <f t="shared" si="36"/>
        <v>0</v>
      </c>
      <c r="K84" s="45">
        <f>L84*Assumptions!$J$13</f>
        <v>0.46819800000000006</v>
      </c>
      <c r="L84" s="57">
        <v>0.33300000000000002</v>
      </c>
      <c r="M84" s="37">
        <v>19.43</v>
      </c>
      <c r="N84" s="37">
        <v>3.68</v>
      </c>
      <c r="O84" s="37">
        <v>0</v>
      </c>
      <c r="P84" s="37"/>
      <c r="Q84" s="37"/>
      <c r="R84" s="37">
        <v>0</v>
      </c>
      <c r="S84" s="37">
        <v>1.66</v>
      </c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M84" s="60"/>
      <c r="AN84" s="61"/>
      <c r="AO84" s="37"/>
      <c r="AP84" s="37"/>
      <c r="AQ84" s="37"/>
      <c r="AR84" s="37"/>
      <c r="AS84" s="37"/>
    </row>
    <row r="85" spans="1:45" ht="14.25" customHeight="1">
      <c r="A85" s="30">
        <v>4</v>
      </c>
      <c r="B85" s="36">
        <v>44730.040636574071</v>
      </c>
      <c r="C85">
        <f t="shared" si="32"/>
        <v>5.5774999998975545</v>
      </c>
      <c r="D85" s="28"/>
      <c r="E85" s="44"/>
      <c r="F85" s="33">
        <v>100</v>
      </c>
      <c r="G85" s="27">
        <f t="shared" si="33"/>
        <v>0</v>
      </c>
      <c r="H85" s="28" t="e">
        <f t="shared" si="34"/>
        <v>#DIV/0!</v>
      </c>
      <c r="I85" s="29" t="e">
        <f t="shared" si="35"/>
        <v>#DIV/0!</v>
      </c>
      <c r="J85" s="29">
        <f t="shared" si="36"/>
        <v>0</v>
      </c>
      <c r="K85" s="45">
        <f>L85*Assumptions!$J$13</f>
        <v>0.76627000000000012</v>
      </c>
      <c r="L85" s="57">
        <v>0.54500000000000004</v>
      </c>
      <c r="M85" s="37">
        <v>10.43</v>
      </c>
      <c r="N85" s="37">
        <v>9</v>
      </c>
      <c r="O85" s="37">
        <v>6.05</v>
      </c>
      <c r="P85" s="37"/>
      <c r="Q85" s="37"/>
      <c r="R85" s="37">
        <v>0</v>
      </c>
      <c r="S85" s="37">
        <v>2.4500000000000002</v>
      </c>
      <c r="T85" s="37"/>
      <c r="U85" s="37"/>
      <c r="V85" s="37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M85" s="60"/>
      <c r="AN85" s="61"/>
      <c r="AO85" s="37"/>
      <c r="AP85" s="37"/>
      <c r="AQ85" s="37"/>
      <c r="AR85" s="37"/>
      <c r="AS85" s="37"/>
    </row>
    <row r="86" spans="1:45" ht="14.25" customHeight="1">
      <c r="A86" s="30">
        <v>5</v>
      </c>
      <c r="B86" s="36">
        <v>44730.043900462973</v>
      </c>
      <c r="C86">
        <f t="shared" si="32"/>
        <v>5.6558333335560746</v>
      </c>
      <c r="D86" s="28"/>
      <c r="E86" s="44"/>
      <c r="F86" s="27">
        <v>100</v>
      </c>
      <c r="G86" s="27">
        <f t="shared" si="33"/>
        <v>0</v>
      </c>
      <c r="H86" s="28" t="e">
        <f t="shared" si="34"/>
        <v>#DIV/0!</v>
      </c>
      <c r="I86" s="29" t="e">
        <f t="shared" si="35"/>
        <v>#DIV/0!</v>
      </c>
      <c r="J86" s="29">
        <f t="shared" si="36"/>
        <v>0</v>
      </c>
      <c r="K86" s="45">
        <f>L86*Assumptions!$J$13</f>
        <v>0.800014</v>
      </c>
      <c r="L86" s="57">
        <v>0.56899999999999995</v>
      </c>
      <c r="M86" s="37">
        <v>10.35</v>
      </c>
      <c r="N86" s="37">
        <v>9.81</v>
      </c>
      <c r="O86" s="37">
        <v>8.42</v>
      </c>
      <c r="P86" s="37"/>
      <c r="Q86" s="37"/>
      <c r="R86" s="37">
        <v>0</v>
      </c>
      <c r="S86" s="37">
        <v>2.66</v>
      </c>
      <c r="T86" s="37"/>
      <c r="U86" s="37"/>
      <c r="V86" s="37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M86" s="60"/>
      <c r="AN86" s="61"/>
      <c r="AO86" s="37"/>
      <c r="AP86" s="37"/>
      <c r="AQ86" s="37"/>
      <c r="AR86" s="37"/>
      <c r="AS86" s="37"/>
    </row>
    <row r="87" spans="1:45" ht="14.25" customHeight="1">
      <c r="A87" s="30">
        <v>6</v>
      </c>
      <c r="B87" s="36">
        <v>44730.614247685182</v>
      </c>
      <c r="C87">
        <f t="shared" si="32"/>
        <v>19.344166666560341</v>
      </c>
      <c r="D87" s="28"/>
      <c r="E87" s="44"/>
      <c r="F87" s="27">
        <v>100</v>
      </c>
      <c r="G87" s="27">
        <f t="shared" si="33"/>
        <v>0</v>
      </c>
      <c r="H87" s="28" t="e">
        <f t="shared" si="34"/>
        <v>#DIV/0!</v>
      </c>
      <c r="I87" s="29" t="e">
        <f t="shared" si="35"/>
        <v>#DIV/0!</v>
      </c>
      <c r="J87" s="29">
        <f t="shared" si="36"/>
        <v>0</v>
      </c>
      <c r="K87" s="45">
        <f>L87*Assumptions!$J$13</f>
        <v>0.95889200000000019</v>
      </c>
      <c r="L87" s="57">
        <v>0.68200000000000005</v>
      </c>
      <c r="M87" s="40"/>
      <c r="N87" s="37"/>
      <c r="O87" s="37"/>
      <c r="P87" s="40"/>
      <c r="Q87" s="37"/>
      <c r="R87" s="40"/>
      <c r="S87" s="37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M87" s="60"/>
      <c r="AN87" s="61"/>
      <c r="AO87" s="37"/>
      <c r="AP87" s="37"/>
      <c r="AQ87" s="37"/>
      <c r="AR87" s="37"/>
      <c r="AS87" s="37"/>
    </row>
    <row r="88" spans="1:45" ht="14.25" customHeight="1">
      <c r="A88" s="30">
        <v>7</v>
      </c>
      <c r="B88" s="36"/>
      <c r="C88"/>
      <c r="D88" s="28"/>
      <c r="E88" s="44"/>
      <c r="F88" s="27"/>
      <c r="G88" s="27"/>
      <c r="H88" s="28"/>
      <c r="I88" s="29"/>
      <c r="J88" s="29"/>
      <c r="K88" s="45"/>
      <c r="L88" s="37"/>
      <c r="M88" s="40"/>
      <c r="N88" s="40"/>
      <c r="O88" s="40"/>
      <c r="P88" s="40"/>
      <c r="Q88" s="40"/>
      <c r="R88" s="40"/>
      <c r="S88" s="4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M88" s="60"/>
      <c r="AN88" s="61"/>
      <c r="AO88" s="37"/>
      <c r="AP88" s="37"/>
      <c r="AQ88" s="37"/>
      <c r="AR88" s="37"/>
      <c r="AS88" s="37"/>
    </row>
    <row r="89" spans="1:45" ht="14.25" customHeight="1">
      <c r="A89" s="18">
        <v>8</v>
      </c>
      <c r="B89" s="36"/>
      <c r="C89"/>
      <c r="D89" s="28"/>
      <c r="E89" s="44"/>
      <c r="F89" s="27"/>
      <c r="G89" s="27"/>
      <c r="H89" s="28"/>
      <c r="I89" s="29"/>
      <c r="J89" s="29"/>
      <c r="K89" s="45"/>
      <c r="L89" s="37"/>
      <c r="M89" s="46"/>
      <c r="N89" s="35"/>
      <c r="R89" s="37"/>
      <c r="S89" s="37"/>
      <c r="T89" s="37"/>
      <c r="AM89" s="46"/>
      <c r="AN89" s="61"/>
      <c r="AO89" s="37"/>
      <c r="AQ89" s="37"/>
      <c r="AS89" s="37"/>
    </row>
    <row r="90" spans="1:45" ht="14.25" customHeight="1">
      <c r="A90" s="18">
        <v>9</v>
      </c>
      <c r="B90" s="31"/>
      <c r="C90"/>
      <c r="D90" s="28"/>
      <c r="E90" s="44"/>
      <c r="F90" s="27"/>
      <c r="G90" s="27"/>
      <c r="H90" s="28"/>
      <c r="I90" s="29"/>
      <c r="J90" s="29"/>
      <c r="K90" s="45"/>
      <c r="L90" s="37"/>
      <c r="P90" s="37"/>
      <c r="Q90" s="37"/>
      <c r="R90" s="37"/>
      <c r="S90" s="37"/>
      <c r="T90" s="37"/>
      <c r="AM90" s="46"/>
      <c r="AN90" s="47"/>
    </row>
    <row r="91" spans="1:45" ht="14.25" customHeight="1">
      <c r="A91" s="35">
        <v>10</v>
      </c>
      <c r="B91" s="31"/>
      <c r="C91"/>
      <c r="D91" s="28"/>
      <c r="E91" s="44"/>
      <c r="F91" s="27"/>
      <c r="G91" s="27"/>
      <c r="H91" s="28"/>
      <c r="I91" s="29"/>
      <c r="J91" s="29"/>
      <c r="K91" s="45"/>
      <c r="L91" s="37"/>
      <c r="P91" s="37"/>
      <c r="Q91" s="37"/>
      <c r="R91" s="37"/>
      <c r="S91" s="37"/>
      <c r="T91" s="37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M91" s="46"/>
      <c r="AO91" s="37"/>
      <c r="AP91" s="37"/>
      <c r="AQ91" s="37"/>
      <c r="AR91" s="37"/>
      <c r="AS91" s="37"/>
    </row>
    <row r="92" spans="1:45" ht="14.25" customHeight="1">
      <c r="A92" s="35">
        <v>11</v>
      </c>
      <c r="B92" s="36"/>
      <c r="C92"/>
      <c r="D92" s="28"/>
      <c r="E92" s="44"/>
      <c r="F92" s="27"/>
      <c r="G92" s="27"/>
      <c r="H92" s="28"/>
      <c r="I92" s="29"/>
      <c r="J92" s="29"/>
      <c r="K92" s="45"/>
      <c r="L92" s="37"/>
      <c r="P92" s="37"/>
      <c r="Q92" s="37"/>
      <c r="R92" s="37"/>
      <c r="S92" s="37"/>
      <c r="T92" s="37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M92" s="46"/>
      <c r="AO92" s="37"/>
      <c r="AP92" s="37"/>
      <c r="AQ92" s="37"/>
      <c r="AR92" s="37"/>
      <c r="AS92" s="37"/>
    </row>
    <row r="93" spans="1:45" ht="14.25" customHeight="1">
      <c r="A93" s="35">
        <v>12</v>
      </c>
      <c r="B93" s="36"/>
      <c r="C93"/>
      <c r="D93" s="28"/>
      <c r="E93" s="44"/>
      <c r="F93" s="27"/>
      <c r="G93" s="27"/>
      <c r="H93" s="28"/>
      <c r="I93" s="29"/>
      <c r="J93" s="29"/>
      <c r="K93" s="45"/>
      <c r="L93" s="37"/>
      <c r="P93" s="37"/>
      <c r="Q93" s="37"/>
      <c r="R93" s="37"/>
      <c r="S93" s="37"/>
      <c r="T93" s="37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M93" s="46"/>
      <c r="AO93" s="37"/>
      <c r="AP93" s="37"/>
      <c r="AQ93" s="37"/>
      <c r="AR93" s="37"/>
      <c r="AS93" s="37"/>
    </row>
    <row r="94" spans="1:45" ht="14.25" customHeight="1">
      <c r="A94" s="35">
        <v>13</v>
      </c>
      <c r="B94" s="36"/>
      <c r="C94"/>
      <c r="D94" s="28"/>
      <c r="E94" s="44"/>
      <c r="F94" s="27"/>
      <c r="G94" s="27"/>
      <c r="H94" s="28"/>
      <c r="I94" s="29"/>
      <c r="J94" s="29"/>
      <c r="K94" s="45"/>
      <c r="L94" s="37"/>
      <c r="P94" s="37"/>
      <c r="Q94" s="37"/>
      <c r="R94" s="37"/>
      <c r="S94" s="37"/>
      <c r="T94" s="37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M94" s="46"/>
      <c r="AO94" s="37"/>
      <c r="AP94" s="37"/>
      <c r="AQ94" s="37"/>
      <c r="AR94" s="37"/>
      <c r="AS94" s="37"/>
    </row>
    <row r="95" spans="1:45" ht="14.25" customHeight="1">
      <c r="A95" s="35">
        <v>14</v>
      </c>
      <c r="B95" s="36"/>
      <c r="C95"/>
      <c r="D95" s="28"/>
      <c r="E95" s="44"/>
      <c r="F95" s="27"/>
      <c r="G95" s="27"/>
      <c r="H95" s="28"/>
      <c r="I95" s="29"/>
      <c r="J95" s="29"/>
      <c r="K95" s="45"/>
      <c r="L95" s="37"/>
      <c r="P95" s="37"/>
      <c r="Q95" s="37"/>
      <c r="R95" s="37"/>
      <c r="S95" s="37"/>
      <c r="T95" s="37"/>
      <c r="AM95" s="37"/>
      <c r="AN95" s="37"/>
      <c r="AO95" s="37"/>
    </row>
    <row r="96" spans="1:45" ht="14.25" customHeight="1">
      <c r="A96" s="35">
        <v>15</v>
      </c>
      <c r="B96" s="36"/>
      <c r="C96"/>
      <c r="D96" s="28"/>
      <c r="E96" s="44"/>
      <c r="F96" s="27"/>
      <c r="G96" s="27"/>
      <c r="H96" s="28"/>
      <c r="I96" s="29"/>
      <c r="J96" s="29"/>
      <c r="K96" s="45"/>
      <c r="L96" s="37"/>
      <c r="P96" s="37"/>
      <c r="Q96" s="37"/>
      <c r="R96" s="37"/>
      <c r="S96" s="37"/>
      <c r="T96" s="37"/>
      <c r="AM96" s="37"/>
      <c r="AN96" s="37"/>
      <c r="AO96" s="37"/>
    </row>
    <row r="97" spans="1:45" ht="14.25" customHeight="1">
      <c r="A97" s="35">
        <v>16</v>
      </c>
      <c r="B97" s="36"/>
      <c r="C97"/>
      <c r="D97" s="28"/>
      <c r="E97" s="44"/>
      <c r="F97" s="27"/>
      <c r="G97" s="27"/>
      <c r="H97" s="28"/>
      <c r="I97" s="29"/>
      <c r="J97" s="29"/>
      <c r="K97" s="45"/>
      <c r="L97" s="37"/>
      <c r="P97" s="37"/>
      <c r="Q97" s="37"/>
      <c r="R97" s="37"/>
      <c r="S97" s="37"/>
      <c r="T97" s="37"/>
      <c r="AM97" s="37"/>
      <c r="AN97" s="37"/>
      <c r="AO97" s="37"/>
    </row>
    <row r="98" spans="1:45" ht="14.25" customHeight="1">
      <c r="A98" s="35"/>
      <c r="B98" s="31"/>
      <c r="C98" s="54"/>
      <c r="D98" s="28"/>
      <c r="E98" s="19"/>
      <c r="F98" s="33"/>
      <c r="G98" s="27"/>
      <c r="J98" s="37"/>
      <c r="K98" s="37"/>
      <c r="L98" s="37"/>
      <c r="P98" s="37"/>
      <c r="Q98" s="37"/>
      <c r="R98" s="37"/>
      <c r="S98" s="37"/>
      <c r="T98" s="37"/>
      <c r="AM98" s="23"/>
      <c r="AN98" s="37"/>
      <c r="AO98" s="37"/>
      <c r="AP98" s="37"/>
      <c r="AQ98" s="23"/>
      <c r="AR98" s="23"/>
      <c r="AS98" s="23"/>
    </row>
    <row r="99" spans="1:45" ht="14.25" customHeight="1">
      <c r="A99" s="35"/>
      <c r="B99" s="31"/>
      <c r="C99" s="54"/>
      <c r="D99" s="28"/>
      <c r="E99" s="19"/>
      <c r="F99" s="33"/>
      <c r="G99" s="27"/>
      <c r="J99" s="37"/>
      <c r="K99" s="37"/>
      <c r="L99" s="37"/>
      <c r="P99" s="37"/>
      <c r="Q99" s="37"/>
      <c r="R99" s="37"/>
      <c r="S99" s="37"/>
      <c r="T99" s="37"/>
      <c r="AM99" s="23"/>
      <c r="AN99" s="37"/>
      <c r="AO99" s="37"/>
      <c r="AP99" s="37"/>
      <c r="AQ99" s="23"/>
      <c r="AR99" s="23"/>
      <c r="AS99" s="23"/>
    </row>
    <row r="100" spans="1:45" ht="14.25" customHeight="1">
      <c r="A100" s="35"/>
      <c r="B100" s="31"/>
      <c r="C100" s="54"/>
      <c r="D100" s="28"/>
      <c r="E100" s="19"/>
      <c r="F100" s="27"/>
      <c r="G100" s="27"/>
      <c r="H100" s="19"/>
      <c r="J100" s="37"/>
      <c r="K100" s="37"/>
      <c r="L100" s="37"/>
      <c r="P100" s="37"/>
      <c r="Q100" s="37"/>
      <c r="R100" s="37"/>
      <c r="S100" s="37"/>
      <c r="T100" s="37"/>
      <c r="AN100" s="37"/>
      <c r="AO100" s="37"/>
      <c r="AP100" s="37"/>
    </row>
    <row r="101" spans="1:45" ht="14.25" customHeight="1">
      <c r="A101" s="23"/>
      <c r="B101" s="31" t="s">
        <v>33</v>
      </c>
      <c r="C101" s="48"/>
      <c r="D101" s="28"/>
      <c r="E101" s="19"/>
      <c r="F101" s="33"/>
      <c r="G101" s="27"/>
      <c r="H101" s="28"/>
      <c r="J101" s="37"/>
      <c r="K101" s="37"/>
      <c r="L101" s="37"/>
      <c r="P101" s="37"/>
      <c r="Q101" s="37"/>
      <c r="R101" s="37"/>
      <c r="AN101" s="37"/>
      <c r="AO101" s="37"/>
      <c r="AP101" s="37"/>
    </row>
    <row r="102" spans="1:45" ht="14.25" customHeight="1">
      <c r="A102" s="23"/>
      <c r="B102" s="31"/>
      <c r="C102" s="50"/>
      <c r="D102" s="34"/>
      <c r="E102" s="19"/>
      <c r="F102" s="25"/>
      <c r="G102" s="33"/>
      <c r="H102" s="19" t="s">
        <v>39</v>
      </c>
      <c r="I102" s="7" t="s">
        <v>40</v>
      </c>
      <c r="J102" s="37"/>
      <c r="K102" s="43"/>
      <c r="L102" s="51"/>
      <c r="M102" s="20"/>
    </row>
    <row r="103" spans="1:45" ht="14.25" hidden="1" customHeight="1">
      <c r="B103" s="31"/>
      <c r="C103" s="26" t="str">
        <f>""&amp;ADDRESS($G105+ROW($A81),COLUMN())&amp;":"&amp;ADDRESS($G106+ROW($A81),COLUMN())</f>
        <v>$C$81:$C$84</v>
      </c>
      <c r="D103" s="26" t="str">
        <f>""&amp;ADDRESS($G105+ROW($A81),COLUMN())&amp;":"&amp;ADDRESS($G106+ROW($A81),COLUMN())</f>
        <v>$D$81:$D$84</v>
      </c>
      <c r="E103" s="26" t="str">
        <f>""&amp;ADDRESS($G105+ROW($A81),COLUMN())&amp;":"&amp;ADDRESS($G106+ROW($A81),COLUMN())</f>
        <v>$E$81:$E$84</v>
      </c>
      <c r="F103" s="26" t="str">
        <f>""&amp;ADDRESS($G105+ROW($A81),COLUMN())&amp;":"&amp;ADDRESS($G106+ROW($A81),COLUMN())</f>
        <v>$F$81:$F$84</v>
      </c>
      <c r="G103" s="26" t="str">
        <f>""&amp;ADDRESS($G105+ROW($A81),COLUMN())&amp;":"&amp;ADDRESS($G106+ROW($A81),COLUMN())</f>
        <v>$G$81:$G$84</v>
      </c>
      <c r="H103" s="19">
        <f ca="1">INDIRECT(ADDRESS($G$32+ROW($A$7),COLUMN(($L$7))))</f>
        <v>0.39800000000000002</v>
      </c>
      <c r="I103" s="7">
        <f ca="1">INDIRECT(ADDRESS($G$32+ROW($A$7),COLUMN(($M$7))))</f>
        <v>14.13</v>
      </c>
      <c r="J103" s="37" t="str">
        <f t="shared" ref="J103:S103" si="37">""&amp;ADDRESS($G105+ROW($A81),COLUMN())&amp;":"&amp;ADDRESS($G106+ROW($A81),COLUMN())</f>
        <v>$J$81:$J$84</v>
      </c>
      <c r="K103" s="26" t="str">
        <f t="shared" si="37"/>
        <v>$K$81:$K$84</v>
      </c>
      <c r="L103" s="26" t="str">
        <f t="shared" si="37"/>
        <v>$L$81:$L$84</v>
      </c>
      <c r="M103" s="26" t="str">
        <f t="shared" si="37"/>
        <v>$M$81:$M$84</v>
      </c>
      <c r="N103" s="26" t="str">
        <f t="shared" si="37"/>
        <v>$N$81:$N$84</v>
      </c>
      <c r="O103" s="26" t="str">
        <f t="shared" si="37"/>
        <v>$O$81:$O$84</v>
      </c>
      <c r="P103" s="26" t="str">
        <f t="shared" si="37"/>
        <v>$P$81:$P$84</v>
      </c>
      <c r="Q103" s="26" t="str">
        <f t="shared" si="37"/>
        <v>$Q$81:$Q$84</v>
      </c>
      <c r="R103" s="26" t="str">
        <f t="shared" si="37"/>
        <v>$R$81:$R$84</v>
      </c>
      <c r="S103" s="26" t="str">
        <f t="shared" si="37"/>
        <v>$S$81:$S$84</v>
      </c>
    </row>
    <row r="104" spans="1:45" ht="14.25" customHeight="1">
      <c r="B104" s="35" t="s">
        <v>34</v>
      </c>
      <c r="C104" s="18">
        <f ca="1">SLOPE(LN(INDIRECT(K103)),INDIRECT(C103))</f>
        <v>0.79456652693790886</v>
      </c>
      <c r="D104" s="18" t="s">
        <v>33</v>
      </c>
      <c r="E104">
        <v>0.81101901429035539</v>
      </c>
      <c r="F104" s="19" t="s">
        <v>35</v>
      </c>
      <c r="G104" s="19"/>
      <c r="H104" s="19">
        <f ca="1">INDIRECT(ADDRESS($G$106+ROW($A$81),COLUMN(($L$7))))</f>
        <v>0.33300000000000002</v>
      </c>
      <c r="I104" s="7">
        <f ca="1">INDIRECT(ADDRESS($G$106+ROW($A$81),COLUMN(($M$7))))</f>
        <v>19.43</v>
      </c>
      <c r="J104" s="37"/>
      <c r="L104" s="3" t="s">
        <v>36</v>
      </c>
      <c r="M104" s="18">
        <f t="shared" ref="M104:S104" ca="1" si="38">SLOPE(INDIRECT(M103),INDIRECT($K103))</f>
        <v>-23.483348285943446</v>
      </c>
      <c r="N104" s="18">
        <f t="shared" ca="1" si="38"/>
        <v>9.4555714644874609</v>
      </c>
      <c r="O104" s="18">
        <f t="shared" ca="1" si="38"/>
        <v>0</v>
      </c>
      <c r="P104" s="18" t="e">
        <f t="shared" ca="1" si="38"/>
        <v>#DIV/0!</v>
      </c>
      <c r="Q104" s="18" t="e">
        <f t="shared" ca="1" si="38"/>
        <v>#DIV/0!</v>
      </c>
      <c r="R104" s="18">
        <f t="shared" ca="1" si="38"/>
        <v>0</v>
      </c>
      <c r="S104" s="18">
        <f t="shared" ca="1" si="38"/>
        <v>3.5787524739652241</v>
      </c>
    </row>
    <row r="105" spans="1:45" ht="14.25" customHeight="1">
      <c r="B105" s="35" t="s">
        <v>37</v>
      </c>
      <c r="C105" s="52">
        <f ca="1">EXP(INTERCEPT(LN(INDIRECT(K103)),INDIRECT(C103)))</f>
        <v>1.6832221072254742E-2</v>
      </c>
      <c r="D105" s="18" t="s">
        <v>38</v>
      </c>
      <c r="F105" s="18" t="s">
        <v>38</v>
      </c>
      <c r="G105" s="25">
        <v>0</v>
      </c>
      <c r="H105" s="19"/>
      <c r="J105" s="37"/>
      <c r="L105" s="3" t="s">
        <v>41</v>
      </c>
      <c r="M105" s="18">
        <f t="shared" ref="M105:S105" ca="1" si="39">M104*$C104</f>
        <v>-18.659082488435381</v>
      </c>
      <c r="N105" s="18">
        <f t="shared" ca="1" si="39"/>
        <v>7.5130805787509987</v>
      </c>
      <c r="O105" s="18">
        <f t="shared" ca="1" si="39"/>
        <v>0</v>
      </c>
      <c r="P105" s="18" t="e">
        <f t="shared" ca="1" si="39"/>
        <v>#DIV/0!</v>
      </c>
      <c r="Q105" s="18" t="e">
        <f t="shared" ca="1" si="39"/>
        <v>#DIV/0!</v>
      </c>
      <c r="R105" s="18">
        <f t="shared" ca="1" si="39"/>
        <v>0</v>
      </c>
      <c r="S105" s="18">
        <f t="shared" ca="1" si="39"/>
        <v>2.8435569240089973</v>
      </c>
    </row>
    <row r="106" spans="1:45" ht="14.25" customHeight="1">
      <c r="B106" s="35" t="s">
        <v>42</v>
      </c>
      <c r="C106" s="52">
        <f ca="1">RSQ(LN(INDIRECT(K103)),INDIRECT(C103))</f>
        <v>0.99858476841503963</v>
      </c>
      <c r="D106" s="18" t="s">
        <v>43</v>
      </c>
      <c r="F106" s="18" t="s">
        <v>43</v>
      </c>
      <c r="G106" s="25">
        <v>3</v>
      </c>
      <c r="H106" s="19"/>
      <c r="L106" s="3" t="s">
        <v>44</v>
      </c>
      <c r="M106" s="18">
        <f t="shared" ref="M106:S106" ca="1" si="40">RSQ(INDIRECT(M103),INDIRECT($K103))</f>
        <v>0.87320031325672187</v>
      </c>
      <c r="N106" s="18">
        <f t="shared" ca="1" si="40"/>
        <v>0.91941814413672684</v>
      </c>
      <c r="O106" s="18" t="e">
        <f t="shared" ca="1" si="40"/>
        <v>#DIV/0!</v>
      </c>
      <c r="P106" s="18" t="e">
        <f t="shared" ca="1" si="40"/>
        <v>#DIV/0!</v>
      </c>
      <c r="Q106" s="18" t="e">
        <f t="shared" ca="1" si="40"/>
        <v>#DIV/0!</v>
      </c>
      <c r="R106" s="18" t="e">
        <f t="shared" ca="1" si="40"/>
        <v>#DIV/0!</v>
      </c>
      <c r="S106" s="18">
        <f t="shared" ca="1" si="40"/>
        <v>0.99999770551789269</v>
      </c>
    </row>
    <row r="107" spans="1:45" ht="14.25" customHeight="1">
      <c r="B107" s="35"/>
      <c r="C107" s="52"/>
      <c r="F107" s="18"/>
      <c r="G107" s="25"/>
      <c r="H107" s="19"/>
      <c r="L107" s="3"/>
    </row>
    <row r="108" spans="1:45" ht="14.25" hidden="1" customHeight="1">
      <c r="B108" s="31"/>
      <c r="C108" s="26" t="str">
        <f t="shared" ref="C108:S108" si="41">""&amp;ADDRESS($G110+ROW($A81),COLUMN())&amp;":"&amp;ADDRESS($G111+ROW($A81),COLUMN())</f>
        <v>$C$81:$C$86</v>
      </c>
      <c r="D108" s="26" t="str">
        <f t="shared" si="41"/>
        <v>$D$81:$D$86</v>
      </c>
      <c r="E108" s="26" t="str">
        <f t="shared" si="41"/>
        <v>$E$81:$E$86</v>
      </c>
      <c r="F108" s="26" t="str">
        <f t="shared" si="41"/>
        <v>$F$81:$F$86</v>
      </c>
      <c r="G108" s="26" t="str">
        <f t="shared" si="41"/>
        <v>$G$81:$G$86</v>
      </c>
      <c r="H108" s="26" t="str">
        <f t="shared" si="41"/>
        <v>$H$81:$H$86</v>
      </c>
      <c r="I108" s="26" t="str">
        <f t="shared" si="41"/>
        <v>$I$81:$I$86</v>
      </c>
      <c r="J108" s="26" t="str">
        <f t="shared" si="41"/>
        <v>$J$81:$J$86</v>
      </c>
      <c r="K108" s="26" t="str">
        <f t="shared" si="41"/>
        <v>$K$81:$K$86</v>
      </c>
      <c r="L108" s="26" t="str">
        <f t="shared" si="41"/>
        <v>$L$81:$L$86</v>
      </c>
      <c r="M108" s="26" t="str">
        <f t="shared" si="41"/>
        <v>$M$81:$M$86</v>
      </c>
      <c r="N108" s="26" t="str">
        <f t="shared" si="41"/>
        <v>$N$81:$N$86</v>
      </c>
      <c r="O108" s="26" t="str">
        <f t="shared" si="41"/>
        <v>$O$81:$O$86</v>
      </c>
      <c r="P108" s="26" t="str">
        <f t="shared" si="41"/>
        <v>$P$81:$P$86</v>
      </c>
      <c r="Q108" s="26" t="str">
        <f t="shared" si="41"/>
        <v>$Q$81:$Q$86</v>
      </c>
      <c r="R108" s="26" t="str">
        <f t="shared" si="41"/>
        <v>$R$81:$R$86</v>
      </c>
      <c r="S108" s="26" t="str">
        <f t="shared" si="41"/>
        <v>$S$81:$S$86</v>
      </c>
    </row>
    <row r="109" spans="1:45" ht="14.25" customHeight="1">
      <c r="B109" s="35" t="s">
        <v>45</v>
      </c>
      <c r="C109" s="18">
        <f ca="1">SLOPE(LN(INDIRECT(K108)),INDIRECT(C108))</f>
        <v>0.68352491295641082</v>
      </c>
      <c r="F109" s="19" t="s">
        <v>35</v>
      </c>
      <c r="G109" s="19"/>
      <c r="H109" s="19"/>
      <c r="I109" s="9"/>
      <c r="J109" s="9"/>
      <c r="L109" s="3" t="s">
        <v>36</v>
      </c>
      <c r="M109" s="35">
        <f t="shared" ref="M109:S109" ca="1" si="42">SLOPE(INDIRECT(M108),INDIRECT($K108))</f>
        <v>-24.915320509610737</v>
      </c>
      <c r="N109" s="35">
        <f t="shared" ca="1" si="42"/>
        <v>13.715834621896263</v>
      </c>
      <c r="O109" s="35">
        <f t="shared" ca="1" si="42"/>
        <v>10.509805571192167</v>
      </c>
      <c r="P109" s="35" t="e">
        <f t="shared" ca="1" si="42"/>
        <v>#DIV/0!</v>
      </c>
      <c r="Q109" s="35" t="e">
        <f t="shared" ca="1" si="42"/>
        <v>#DIV/0!</v>
      </c>
      <c r="R109" s="35">
        <f t="shared" ca="1" si="42"/>
        <v>0</v>
      </c>
      <c r="S109" s="35">
        <f t="shared" ca="1" si="42"/>
        <v>3.2470831931437951</v>
      </c>
    </row>
    <row r="110" spans="1:45" ht="14.25" customHeight="1">
      <c r="B110" s="35" t="s">
        <v>37</v>
      </c>
      <c r="C110" s="52">
        <f ca="1">EXP(INTERCEPT(LN(INDIRECT(K108)),INDIRECT(C108)))</f>
        <v>1.9698747377856908E-2</v>
      </c>
      <c r="F110" s="18" t="s">
        <v>38</v>
      </c>
      <c r="G110" s="25">
        <v>0</v>
      </c>
      <c r="H110" s="19"/>
      <c r="L110" s="3" t="s">
        <v>41</v>
      </c>
      <c r="M110" s="35">
        <f t="shared" ref="M110:S110" ca="1" si="43">M109*$C109</f>
        <v>-17.030242282612758</v>
      </c>
      <c r="N110" s="35">
        <f t="shared" ca="1" si="43"/>
        <v>9.3751146660561702</v>
      </c>
      <c r="O110" s="35">
        <f t="shared" ca="1" si="43"/>
        <v>7.1837139382379274</v>
      </c>
      <c r="P110" s="35" t="e">
        <f t="shared" ca="1" si="43"/>
        <v>#DIV/0!</v>
      </c>
      <c r="Q110" s="35" t="e">
        <f t="shared" ca="1" si="43"/>
        <v>#DIV/0!</v>
      </c>
      <c r="R110" s="35">
        <f t="shared" ca="1" si="43"/>
        <v>0</v>
      </c>
      <c r="S110" s="35">
        <f t="shared" ca="1" si="43"/>
        <v>2.2194622569558371</v>
      </c>
    </row>
    <row r="111" spans="1:45" ht="14.25" customHeight="1">
      <c r="B111" s="35" t="s">
        <v>42</v>
      </c>
      <c r="C111" s="52">
        <f ca="1">RSQ(LN(INDIRECT(K108)),INDIRECT(C108))</f>
        <v>0.983574884600523</v>
      </c>
      <c r="F111" s="18" t="s">
        <v>43</v>
      </c>
      <c r="G111" s="25">
        <v>5</v>
      </c>
      <c r="H111" s="19"/>
      <c r="L111" s="3" t="s">
        <v>44</v>
      </c>
      <c r="M111" s="35">
        <f t="shared" ref="M111:S111" ca="1" si="44">RSQ(INDIRECT(M108),INDIRECT($K108))</f>
        <v>0.97289930251830314</v>
      </c>
      <c r="N111" s="35">
        <f t="shared" ca="1" si="44"/>
        <v>0.96779824098393397</v>
      </c>
      <c r="O111" s="35">
        <f t="shared" ca="1" si="44"/>
        <v>0.77602025703070943</v>
      </c>
      <c r="P111" s="35" t="e">
        <f t="shared" ca="1" si="44"/>
        <v>#DIV/0!</v>
      </c>
      <c r="Q111" s="35" t="e">
        <f t="shared" ca="1" si="44"/>
        <v>#DIV/0!</v>
      </c>
      <c r="R111" s="35" t="e">
        <f t="shared" ca="1" si="44"/>
        <v>#DIV/0!</v>
      </c>
      <c r="S111" s="35">
        <f t="shared" ca="1" si="44"/>
        <v>0.99628422568891872</v>
      </c>
    </row>
    <row r="112" spans="1:45" ht="14.25" customHeight="1" thickBot="1">
      <c r="A112" s="4"/>
      <c r="B112" s="4"/>
      <c r="C112" s="53"/>
      <c r="D112" s="4"/>
      <c r="E112" s="4"/>
      <c r="F112" s="5"/>
      <c r="G112" s="5"/>
      <c r="H112" s="5"/>
      <c r="I112" s="8"/>
      <c r="J112" s="8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45" ht="14.25" customHeight="1" thickTop="1">
      <c r="C113" s="52"/>
      <c r="F113" s="19"/>
      <c r="G113" s="19"/>
      <c r="H113" s="19"/>
      <c r="K113" s="3"/>
    </row>
    <row r="114" spans="1:45" ht="14.25" customHeight="1">
      <c r="A114" s="3" t="s">
        <v>51</v>
      </c>
      <c r="AM114" s="35" t="s">
        <v>29</v>
      </c>
      <c r="AN114" s="35"/>
      <c r="AO114" s="35"/>
      <c r="AP114" s="35"/>
      <c r="AQ114" s="35"/>
      <c r="AR114" s="35"/>
      <c r="AS114" s="35"/>
    </row>
    <row r="115" spans="1:45" ht="14.25" customHeight="1" thickBot="1">
      <c r="A115" s="39" t="s">
        <v>52</v>
      </c>
      <c r="B115" s="20" t="str">
        <f t="shared" ref="B115:R115" si="45">B$1</f>
        <v>Time and Date</v>
      </c>
      <c r="C115" s="20" t="str">
        <f t="shared" si="45"/>
        <v>Time</v>
      </c>
      <c r="D115" s="20" t="str">
        <f t="shared" si="45"/>
        <v>Volume</v>
      </c>
      <c r="E115" s="20" t="str">
        <f t="shared" si="45"/>
        <v>VCD</v>
      </c>
      <c r="F115" s="20" t="str">
        <f t="shared" si="45"/>
        <v>Viability</v>
      </c>
      <c r="G115" s="20" t="str">
        <f t="shared" si="45"/>
        <v>TCD</v>
      </c>
      <c r="H115" s="20" t="str">
        <f t="shared" si="45"/>
        <v>sp.Net µ</v>
      </c>
      <c r="I115" s="20" t="str">
        <f t="shared" si="45"/>
        <v>CCD</v>
      </c>
      <c r="J115" s="20" t="str">
        <f t="shared" si="45"/>
        <v>IVCC</v>
      </c>
      <c r="K115" s="20" t="str">
        <f t="shared" si="45"/>
        <v>DCW</v>
      </c>
      <c r="L115" s="20" t="str">
        <f t="shared" si="45"/>
        <v>OD600</v>
      </c>
      <c r="M115" s="10" t="str">
        <f t="shared" si="45"/>
        <v>Glucose</v>
      </c>
      <c r="N115" s="10" t="str">
        <f t="shared" si="45"/>
        <v>Acetate</v>
      </c>
      <c r="O115" s="10" t="str">
        <f t="shared" si="45"/>
        <v>Formate</v>
      </c>
      <c r="P115" s="10" t="str">
        <f t="shared" si="45"/>
        <v>Ethanol</v>
      </c>
      <c r="Q115" s="10" t="str">
        <f t="shared" si="45"/>
        <v>Lactate</v>
      </c>
      <c r="R115" s="10" t="str">
        <f t="shared" si="45"/>
        <v>Succinate</v>
      </c>
      <c r="S115" s="10" t="s">
        <v>18</v>
      </c>
      <c r="AM115" s="4" t="s">
        <v>12</v>
      </c>
      <c r="AN115" s="4" t="s">
        <v>13</v>
      </c>
      <c r="AO115" s="4" t="s">
        <v>14</v>
      </c>
      <c r="AP115" s="4" t="s">
        <v>15</v>
      </c>
      <c r="AQ115" s="4" t="s">
        <v>16</v>
      </c>
      <c r="AR115" s="4" t="s">
        <v>17</v>
      </c>
      <c r="AS115" s="4" t="s">
        <v>18</v>
      </c>
    </row>
    <row r="116" spans="1:45" ht="14.25" customHeight="1" thickTop="1">
      <c r="A116" s="20" t="s">
        <v>50</v>
      </c>
      <c r="B116" s="20"/>
      <c r="C116" s="20" t="str">
        <f t="shared" ref="C116:R116" si="46">C$2</f>
        <v>hr</v>
      </c>
      <c r="D116" s="20" t="str">
        <f t="shared" si="46"/>
        <v>mL</v>
      </c>
      <c r="E116" s="20" t="str">
        <f t="shared" si="46"/>
        <v>M cells/mL</v>
      </c>
      <c r="F116" s="20" t="str">
        <f t="shared" si="46"/>
        <v>%</v>
      </c>
      <c r="G116" s="20" t="str">
        <f t="shared" si="46"/>
        <v>M cells/mL</v>
      </c>
      <c r="H116" s="20" t="str">
        <f t="shared" si="46"/>
        <v>1/hr</v>
      </c>
      <c r="I116" s="20" t="str">
        <f t="shared" si="46"/>
        <v>E6 cell*hr/mL</v>
      </c>
      <c r="J116" s="20" t="str">
        <f t="shared" si="46"/>
        <v>E6 cell*hr/mL</v>
      </c>
      <c r="K116" s="20" t="str">
        <f t="shared" si="46"/>
        <v>g/L</v>
      </c>
      <c r="L116" s="20" t="str">
        <f t="shared" si="46"/>
        <v>Au</v>
      </c>
      <c r="M116" s="20" t="str">
        <f t="shared" si="46"/>
        <v>mM</v>
      </c>
      <c r="N116" s="20" t="str">
        <f t="shared" si="46"/>
        <v>mM</v>
      </c>
      <c r="O116" s="20" t="str">
        <f t="shared" si="46"/>
        <v>mM</v>
      </c>
      <c r="P116" s="20" t="str">
        <f t="shared" si="46"/>
        <v>mM</v>
      </c>
      <c r="Q116" s="20" t="str">
        <f t="shared" si="46"/>
        <v>mM</v>
      </c>
      <c r="R116" s="20" t="str">
        <f t="shared" si="46"/>
        <v>mM</v>
      </c>
      <c r="S116" s="20" t="s">
        <v>27</v>
      </c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M116" s="18" t="s">
        <v>27</v>
      </c>
      <c r="AN116" s="18" t="s">
        <v>27</v>
      </c>
      <c r="AO116" s="18" t="s">
        <v>27</v>
      </c>
      <c r="AP116" s="18" t="s">
        <v>27</v>
      </c>
      <c r="AQ116" s="18" t="s">
        <v>27</v>
      </c>
      <c r="AR116" s="18" t="s">
        <v>27</v>
      </c>
      <c r="AS116" s="18" t="s">
        <v>27</v>
      </c>
    </row>
    <row r="117" spans="1:45" ht="14.25" customHeight="1">
      <c r="A117" s="35">
        <v>-1</v>
      </c>
      <c r="B117" s="31"/>
      <c r="C117" s="35"/>
      <c r="D117" s="34"/>
      <c r="E117" s="21"/>
      <c r="F117" s="33"/>
      <c r="G117" s="33"/>
      <c r="H117" s="33"/>
      <c r="I117" s="22" t="s">
        <v>32</v>
      </c>
      <c r="J117" s="22" t="s">
        <v>32</v>
      </c>
      <c r="K117" s="41"/>
      <c r="L117" s="21"/>
      <c r="M117" s="35"/>
      <c r="N117" s="35"/>
      <c r="O117" s="35"/>
      <c r="P117" s="35"/>
      <c r="Q117" s="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M117" s="37"/>
      <c r="AN117" s="37"/>
      <c r="AO117" s="37"/>
      <c r="AP117" s="37"/>
    </row>
    <row r="118" spans="1:45" ht="14.25" customHeight="1">
      <c r="A118" s="35">
        <v>0</v>
      </c>
      <c r="B118" s="36">
        <v>44729.877106481479</v>
      </c>
      <c r="C118">
        <f t="shared" ref="C118:C124" si="47">(B118-$B$118)*24</f>
        <v>0</v>
      </c>
      <c r="D118" s="34"/>
      <c r="E118" s="42"/>
      <c r="F118" s="33">
        <v>100</v>
      </c>
      <c r="G118" s="33">
        <f t="shared" ref="G118:G124" si="48">E118/(F118/100)</f>
        <v>0</v>
      </c>
      <c r="H118" s="34"/>
      <c r="I118" s="32">
        <v>0</v>
      </c>
      <c r="J118" s="32">
        <f>0.5*(C118-C117)*(E118+E117)</f>
        <v>0</v>
      </c>
      <c r="K118" s="43">
        <f>L118*Assumptions!$J$13</f>
        <v>1.7320092200000001E-2</v>
      </c>
      <c r="L118" s="57">
        <v>1.23187E-2</v>
      </c>
      <c r="M118" s="37"/>
      <c r="N118" s="37"/>
      <c r="O118" s="37"/>
      <c r="P118" s="37"/>
      <c r="Q118" s="37"/>
      <c r="R118" s="37"/>
      <c r="S118" s="37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M118" s="37"/>
      <c r="AN118" s="37"/>
      <c r="AO118" s="37"/>
      <c r="AP118" s="37"/>
    </row>
    <row r="119" spans="1:45" ht="14.25" customHeight="1">
      <c r="A119" s="30">
        <v>1</v>
      </c>
      <c r="B119" s="36">
        <v>44729.934016203697</v>
      </c>
      <c r="C119">
        <f t="shared" si="47"/>
        <v>1.3658333332277834</v>
      </c>
      <c r="D119" s="28"/>
      <c r="E119" s="44"/>
      <c r="F119" s="27">
        <v>100</v>
      </c>
      <c r="G119" s="27">
        <f t="shared" si="48"/>
        <v>0</v>
      </c>
      <c r="H119" s="28" t="e">
        <f t="shared" ref="H119:H124" si="49">LN(E119/E118)/(C119-C118)</f>
        <v>#DIV/0!</v>
      </c>
      <c r="I119" s="29" t="e">
        <f t="shared" ref="I119:I124" si="50">((E119-E118)/H119)+I118</f>
        <v>#DIV/0!</v>
      </c>
      <c r="J119" s="29">
        <f t="shared" ref="J119:J124" si="51">(0.5*(C119-C118)*(E119+E118))+J118</f>
        <v>0</v>
      </c>
      <c r="K119" s="45">
        <f>L119*Assumptions!$J$13</f>
        <v>5.9052000000000007E-2</v>
      </c>
      <c r="L119" s="57">
        <v>4.2000000000000003E-2</v>
      </c>
      <c r="M119" s="37">
        <v>27.78</v>
      </c>
      <c r="N119" s="37">
        <v>0</v>
      </c>
      <c r="O119" s="37">
        <v>0</v>
      </c>
      <c r="P119" s="37"/>
      <c r="Q119" s="37"/>
      <c r="R119" s="37">
        <v>0</v>
      </c>
      <c r="S119" s="37">
        <v>0.16</v>
      </c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M119" s="37"/>
      <c r="AN119" s="37"/>
      <c r="AO119" s="37"/>
      <c r="AP119" s="37"/>
    </row>
    <row r="120" spans="1:45" ht="14.25" customHeight="1">
      <c r="A120" s="30">
        <v>2</v>
      </c>
      <c r="B120" s="36">
        <v>44729.990925925929</v>
      </c>
      <c r="C120">
        <f t="shared" si="47"/>
        <v>2.7316666668048128</v>
      </c>
      <c r="D120" s="28"/>
      <c r="E120" s="44"/>
      <c r="F120" s="27">
        <v>100</v>
      </c>
      <c r="G120" s="27">
        <f t="shared" si="48"/>
        <v>0</v>
      </c>
      <c r="H120" s="28" t="e">
        <f t="shared" si="49"/>
        <v>#DIV/0!</v>
      </c>
      <c r="I120" s="29" t="e">
        <f t="shared" si="50"/>
        <v>#DIV/0!</v>
      </c>
      <c r="J120" s="29">
        <f t="shared" si="51"/>
        <v>0</v>
      </c>
      <c r="K120" s="45">
        <f>L120*Assumptions!$J$13</f>
        <v>0.14060000000000003</v>
      </c>
      <c r="L120" s="57">
        <v>0.1</v>
      </c>
      <c r="M120" s="37">
        <v>23.47</v>
      </c>
      <c r="N120" s="37">
        <v>0.9</v>
      </c>
      <c r="O120" s="37">
        <v>0</v>
      </c>
      <c r="P120" s="37"/>
      <c r="Q120" s="37"/>
      <c r="R120" s="37">
        <v>0</v>
      </c>
      <c r="S120" s="37">
        <v>0.56999999999999995</v>
      </c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M120" s="37"/>
      <c r="AN120" s="37"/>
      <c r="AO120" s="37"/>
      <c r="AP120" s="37"/>
    </row>
    <row r="121" spans="1:45" ht="14.25" customHeight="1">
      <c r="A121" s="30">
        <v>3</v>
      </c>
      <c r="B121" s="36">
        <v>44730.047835648147</v>
      </c>
      <c r="C121">
        <f t="shared" si="47"/>
        <v>4.0975000000325963</v>
      </c>
      <c r="D121" s="28"/>
      <c r="E121" s="44"/>
      <c r="F121" s="27">
        <v>100</v>
      </c>
      <c r="G121" s="27">
        <f t="shared" si="48"/>
        <v>0</v>
      </c>
      <c r="H121" s="28" t="e">
        <f t="shared" si="49"/>
        <v>#DIV/0!</v>
      </c>
      <c r="I121" s="29" t="e">
        <f t="shared" si="50"/>
        <v>#DIV/0!</v>
      </c>
      <c r="J121" s="29">
        <f t="shared" si="51"/>
        <v>0</v>
      </c>
      <c r="K121" s="45">
        <f>L121*Assumptions!$J$13</f>
        <v>0.42180000000000001</v>
      </c>
      <c r="L121" s="57">
        <v>0.3</v>
      </c>
      <c r="M121" s="37">
        <v>21.06</v>
      </c>
      <c r="N121" s="37">
        <v>3.05</v>
      </c>
      <c r="O121" s="37">
        <v>0</v>
      </c>
      <c r="P121" s="37"/>
      <c r="Q121" s="37"/>
      <c r="R121" s="37">
        <v>0</v>
      </c>
      <c r="S121" s="37">
        <v>1.43</v>
      </c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M121" s="37"/>
      <c r="AN121" s="37"/>
      <c r="AO121" s="37"/>
      <c r="AP121" s="37"/>
    </row>
    <row r="122" spans="1:45" ht="14.25" customHeight="1">
      <c r="A122" s="30">
        <v>4</v>
      </c>
      <c r="B122" s="36">
        <v>44730.104733796303</v>
      </c>
      <c r="C122">
        <f t="shared" si="47"/>
        <v>5.463055555766914</v>
      </c>
      <c r="D122" s="28"/>
      <c r="E122" s="44"/>
      <c r="F122" s="27">
        <v>100</v>
      </c>
      <c r="G122" s="27">
        <f t="shared" si="48"/>
        <v>0</v>
      </c>
      <c r="H122" s="28" t="e">
        <f t="shared" si="49"/>
        <v>#DIV/0!</v>
      </c>
      <c r="I122" s="29" t="e">
        <f t="shared" si="50"/>
        <v>#DIV/0!</v>
      </c>
      <c r="J122" s="29">
        <f t="shared" si="51"/>
        <v>0</v>
      </c>
      <c r="K122" s="45">
        <f>L122*Assumptions!$J$13</f>
        <v>0.70721800000000012</v>
      </c>
      <c r="L122" s="57">
        <v>0.503</v>
      </c>
      <c r="M122" s="37">
        <v>10.65</v>
      </c>
      <c r="N122" s="37">
        <v>8.08</v>
      </c>
      <c r="O122" s="37">
        <v>8.34</v>
      </c>
      <c r="P122" s="37"/>
      <c r="Q122" s="37"/>
      <c r="R122" s="37">
        <v>0</v>
      </c>
      <c r="S122" s="37">
        <v>1.38</v>
      </c>
      <c r="T122" s="37"/>
      <c r="U122" s="37"/>
      <c r="V122" s="37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M122" s="37"/>
      <c r="AN122" s="37"/>
      <c r="AO122" s="37"/>
      <c r="AP122" s="37"/>
    </row>
    <row r="123" spans="1:45" ht="14.25" customHeight="1">
      <c r="A123" s="30">
        <v>5</v>
      </c>
      <c r="B123" s="36">
        <v>44730.107951388891</v>
      </c>
      <c r="C123">
        <f t="shared" si="47"/>
        <v>5.5402777778799646</v>
      </c>
      <c r="D123" s="28"/>
      <c r="E123" s="44"/>
      <c r="F123" s="27">
        <v>100</v>
      </c>
      <c r="G123" s="27">
        <f t="shared" si="48"/>
        <v>0</v>
      </c>
      <c r="H123" s="28" t="e">
        <f t="shared" si="49"/>
        <v>#DIV/0!</v>
      </c>
      <c r="I123" s="29" t="e">
        <f t="shared" si="50"/>
        <v>#DIV/0!</v>
      </c>
      <c r="J123" s="29">
        <f t="shared" si="51"/>
        <v>0</v>
      </c>
      <c r="K123" s="45">
        <f>L123*Assumptions!$J$13</f>
        <v>0.70300000000000007</v>
      </c>
      <c r="L123" s="57">
        <v>0.5</v>
      </c>
      <c r="M123" s="37">
        <v>9</v>
      </c>
      <c r="N123" s="37">
        <v>9.52</v>
      </c>
      <c r="O123" s="37">
        <v>8.65</v>
      </c>
      <c r="P123" s="37"/>
      <c r="Q123" s="37"/>
      <c r="R123" s="37">
        <v>0</v>
      </c>
      <c r="S123" s="37">
        <v>1.77</v>
      </c>
      <c r="T123" s="37"/>
      <c r="U123" s="37"/>
      <c r="V123" s="37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M123" s="37"/>
      <c r="AN123" s="37"/>
      <c r="AO123" s="37"/>
    </row>
    <row r="124" spans="1:45" ht="14.25" customHeight="1">
      <c r="A124" s="30">
        <v>6</v>
      </c>
      <c r="B124" s="36">
        <v>44730.620173611111</v>
      </c>
      <c r="C124">
        <f t="shared" si="47"/>
        <v>17.833611111156642</v>
      </c>
      <c r="D124" s="28"/>
      <c r="E124" s="44"/>
      <c r="F124" s="27">
        <v>100</v>
      </c>
      <c r="G124" s="27">
        <f t="shared" si="48"/>
        <v>0</v>
      </c>
      <c r="H124" s="28" t="e">
        <f t="shared" si="49"/>
        <v>#DIV/0!</v>
      </c>
      <c r="I124" s="29" t="e">
        <f t="shared" si="50"/>
        <v>#DIV/0!</v>
      </c>
      <c r="J124" s="29">
        <f t="shared" si="51"/>
        <v>0</v>
      </c>
      <c r="K124" s="45">
        <f>L124*Assumptions!$J$13</f>
        <v>0.9434260000000001</v>
      </c>
      <c r="L124" s="57">
        <v>0.67100000000000004</v>
      </c>
      <c r="M124" s="40"/>
      <c r="N124" s="37"/>
      <c r="O124" s="37"/>
      <c r="P124" s="40"/>
      <c r="Q124" s="37"/>
      <c r="R124" s="40"/>
      <c r="S124" s="37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M124" s="37"/>
      <c r="AN124" s="37"/>
      <c r="AO124" s="37"/>
    </row>
    <row r="125" spans="1:45" ht="14.25" customHeight="1">
      <c r="A125" s="30">
        <v>7</v>
      </c>
      <c r="B125" s="36"/>
      <c r="C125"/>
      <c r="D125" s="28"/>
      <c r="E125" s="44"/>
      <c r="F125" s="27"/>
      <c r="G125" s="27"/>
      <c r="H125" s="28"/>
      <c r="I125" s="29"/>
      <c r="J125" s="29"/>
      <c r="K125" s="45"/>
      <c r="L125" s="57"/>
      <c r="M125" s="40"/>
      <c r="N125" s="40"/>
      <c r="O125" s="40"/>
      <c r="P125" s="40"/>
      <c r="Q125" s="40"/>
      <c r="R125" s="40"/>
      <c r="S125" s="4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M125" s="37"/>
      <c r="AN125" s="37"/>
      <c r="AO125" s="37"/>
    </row>
    <row r="126" spans="1:45" ht="14.25" customHeight="1">
      <c r="A126" s="18">
        <v>8</v>
      </c>
      <c r="B126" s="36"/>
      <c r="C126"/>
      <c r="D126" s="28"/>
      <c r="E126" s="44"/>
      <c r="F126" s="27"/>
      <c r="G126" s="27"/>
      <c r="H126" s="28"/>
      <c r="I126" s="29"/>
      <c r="J126" s="29"/>
      <c r="K126" s="45"/>
      <c r="L126" s="37"/>
      <c r="M126" s="46"/>
      <c r="AM126" s="37"/>
      <c r="AN126" s="37"/>
      <c r="AO126" s="37"/>
    </row>
    <row r="127" spans="1:45" ht="14.25" customHeight="1">
      <c r="A127" s="18">
        <v>9</v>
      </c>
      <c r="B127" s="31"/>
      <c r="C127"/>
      <c r="D127" s="28"/>
      <c r="E127" s="44"/>
      <c r="F127" s="27"/>
      <c r="G127" s="27"/>
      <c r="H127" s="28"/>
      <c r="I127" s="29"/>
      <c r="J127" s="29"/>
      <c r="K127" s="45"/>
      <c r="L127" s="37"/>
      <c r="P127" s="37"/>
      <c r="Q127" s="37"/>
      <c r="R127" s="37"/>
      <c r="S127" s="37"/>
      <c r="T127" s="37"/>
      <c r="U127" s="37"/>
      <c r="AM127" s="37"/>
      <c r="AN127" s="37"/>
      <c r="AO127" s="37"/>
    </row>
    <row r="128" spans="1:45" ht="14.25" customHeight="1">
      <c r="A128" s="35">
        <v>10</v>
      </c>
      <c r="B128" s="31"/>
      <c r="C128"/>
      <c r="D128" s="28"/>
      <c r="E128" s="44"/>
      <c r="F128" s="27"/>
      <c r="G128" s="27"/>
      <c r="H128" s="28"/>
      <c r="I128" s="29"/>
      <c r="J128" s="29"/>
      <c r="K128" s="45"/>
      <c r="L128" s="37"/>
      <c r="P128" s="37"/>
      <c r="Q128" s="37"/>
      <c r="R128" s="37"/>
      <c r="S128" s="37"/>
      <c r="T128" s="37"/>
      <c r="U128" s="37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spans="1:32" ht="14.25" customHeight="1">
      <c r="A129" s="35">
        <v>11</v>
      </c>
      <c r="B129" s="36"/>
      <c r="C129"/>
      <c r="D129" s="28"/>
      <c r="E129" s="44"/>
      <c r="F129" s="27"/>
      <c r="G129" s="27"/>
      <c r="H129" s="28"/>
      <c r="I129" s="29"/>
      <c r="J129" s="29"/>
      <c r="K129" s="45"/>
      <c r="L129" s="37"/>
      <c r="P129" s="37"/>
      <c r="Q129" s="37"/>
      <c r="R129" s="37"/>
      <c r="S129" s="37"/>
      <c r="T129" s="37"/>
      <c r="U129" s="3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 spans="1:32" ht="14.25" customHeight="1">
      <c r="A130" s="35">
        <v>12</v>
      </c>
      <c r="B130" s="36"/>
      <c r="C130"/>
      <c r="D130" s="28"/>
      <c r="E130" s="44"/>
      <c r="F130" s="27"/>
      <c r="G130" s="27"/>
      <c r="H130" s="28"/>
      <c r="I130" s="29"/>
      <c r="J130" s="29"/>
      <c r="K130" s="45"/>
      <c r="L130" s="37"/>
      <c r="P130" s="37"/>
      <c r="Q130" s="37"/>
      <c r="R130" s="37"/>
      <c r="S130" s="37"/>
      <c r="T130" s="37"/>
      <c r="U130" s="37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spans="1:32" ht="14.25" customHeight="1">
      <c r="A131" s="35">
        <v>13</v>
      </c>
      <c r="B131" s="36"/>
      <c r="C131"/>
      <c r="D131" s="28"/>
      <c r="E131" s="44"/>
      <c r="F131" s="27"/>
      <c r="G131" s="27"/>
      <c r="H131" s="28"/>
      <c r="I131" s="29"/>
      <c r="J131" s="29"/>
      <c r="K131" s="45"/>
      <c r="L131" s="37"/>
      <c r="P131" s="37"/>
      <c r="Q131" s="37"/>
      <c r="R131" s="37"/>
      <c r="S131" s="37"/>
      <c r="T131" s="37"/>
      <c r="U131" s="37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 spans="1:32" ht="14.25" customHeight="1">
      <c r="A132" s="35">
        <v>14</v>
      </c>
      <c r="B132" s="36"/>
      <c r="C132"/>
      <c r="D132" s="28"/>
      <c r="E132" s="44"/>
      <c r="F132" s="27"/>
      <c r="G132" s="27"/>
      <c r="H132" s="28"/>
      <c r="I132" s="29"/>
      <c r="J132" s="29"/>
      <c r="K132" s="45"/>
      <c r="L132" s="37"/>
      <c r="P132" s="37"/>
      <c r="Q132" s="37"/>
      <c r="R132" s="37"/>
      <c r="S132" s="37"/>
      <c r="T132" s="37"/>
      <c r="U132" s="37"/>
    </row>
    <row r="133" spans="1:32" ht="14.25" customHeight="1">
      <c r="A133" s="35">
        <v>15</v>
      </c>
      <c r="B133" s="36"/>
      <c r="C133"/>
      <c r="D133" s="28"/>
      <c r="E133" s="44"/>
      <c r="F133" s="27"/>
      <c r="G133" s="27"/>
      <c r="H133" s="28"/>
      <c r="I133" s="29"/>
      <c r="J133" s="29"/>
      <c r="K133" s="45"/>
      <c r="L133" s="37"/>
      <c r="P133" s="37"/>
      <c r="Q133" s="37"/>
      <c r="R133" s="37"/>
      <c r="S133" s="37"/>
      <c r="T133" s="37"/>
      <c r="U133" s="37"/>
    </row>
    <row r="134" spans="1:32" ht="14.25" customHeight="1">
      <c r="A134" s="35">
        <v>16</v>
      </c>
      <c r="B134" s="36"/>
      <c r="C134"/>
      <c r="D134" s="28"/>
      <c r="E134" s="44"/>
      <c r="F134" s="27"/>
      <c r="G134" s="27"/>
      <c r="H134" s="28"/>
      <c r="I134" s="29"/>
      <c r="J134" s="29"/>
      <c r="K134" s="45"/>
      <c r="L134" s="37"/>
      <c r="P134" s="37"/>
      <c r="Q134" s="37"/>
      <c r="R134" s="37"/>
      <c r="S134" s="37"/>
      <c r="T134" s="37"/>
      <c r="U134" s="37"/>
    </row>
    <row r="135" spans="1:32" ht="14.25" customHeight="1">
      <c r="A135" s="35"/>
      <c r="B135" s="39"/>
      <c r="C135" s="39"/>
      <c r="D135" s="28"/>
      <c r="E135" s="19"/>
      <c r="F135" s="27"/>
      <c r="G135" s="27"/>
      <c r="H135" s="28"/>
      <c r="J135" s="37"/>
      <c r="K135" s="37"/>
      <c r="L135" s="37"/>
      <c r="P135" s="37"/>
      <c r="Q135" s="37"/>
      <c r="R135" s="37"/>
      <c r="S135" s="37"/>
      <c r="T135" s="37"/>
      <c r="U135" s="37"/>
    </row>
    <row r="136" spans="1:32" ht="14.25" customHeight="1">
      <c r="A136" s="35"/>
      <c r="B136" s="39"/>
      <c r="C136" s="39"/>
      <c r="D136" s="28"/>
      <c r="E136" s="19"/>
      <c r="F136" s="27"/>
      <c r="G136" s="27"/>
      <c r="H136" s="28"/>
      <c r="J136" s="37"/>
      <c r="K136" s="37"/>
      <c r="L136" s="37"/>
      <c r="P136" s="37"/>
      <c r="Q136" s="37"/>
      <c r="R136" s="37"/>
      <c r="S136" s="37"/>
      <c r="T136" s="37"/>
      <c r="U136" s="37"/>
    </row>
    <row r="137" spans="1:32" ht="14.25" customHeight="1">
      <c r="A137" s="35"/>
      <c r="B137" s="31"/>
      <c r="C137" s="54"/>
      <c r="D137" s="28"/>
      <c r="E137" s="19"/>
      <c r="F137" s="27"/>
      <c r="G137" s="27"/>
      <c r="H137" s="28"/>
      <c r="J137" s="37"/>
      <c r="K137" s="37"/>
      <c r="L137" s="37"/>
      <c r="P137" s="37"/>
      <c r="Q137" s="37"/>
      <c r="R137" s="37"/>
      <c r="S137" s="37"/>
      <c r="T137" s="37"/>
      <c r="U137" s="37"/>
    </row>
    <row r="138" spans="1:32" ht="14.25" customHeight="1">
      <c r="A138" s="23"/>
      <c r="B138" s="31" t="s">
        <v>33</v>
      </c>
      <c r="C138" s="48"/>
      <c r="D138" s="28"/>
      <c r="E138" s="19"/>
      <c r="F138" s="27"/>
      <c r="G138" s="27"/>
      <c r="H138" s="28"/>
      <c r="J138" s="37"/>
      <c r="K138" s="37"/>
      <c r="L138" s="37"/>
      <c r="P138" s="37"/>
      <c r="Q138" s="37"/>
      <c r="R138" s="37"/>
      <c r="S138" s="37"/>
      <c r="T138" s="37"/>
      <c r="U138" s="37"/>
    </row>
    <row r="139" spans="1:32" ht="14.25" customHeight="1">
      <c r="A139" s="23"/>
      <c r="B139" s="31"/>
      <c r="C139" s="50"/>
      <c r="D139" s="34"/>
      <c r="E139" s="19"/>
      <c r="F139" s="25"/>
      <c r="G139" s="33"/>
      <c r="H139" s="34"/>
      <c r="I139" s="34"/>
      <c r="J139" s="32"/>
      <c r="K139" s="43"/>
      <c r="L139" s="51"/>
      <c r="M139" s="20"/>
    </row>
    <row r="140" spans="1:32" ht="14.25" hidden="1" customHeight="1">
      <c r="A140" s="35"/>
      <c r="B140" s="31"/>
      <c r="C140" s="26" t="str">
        <f t="shared" ref="C140:S140" si="52">""&amp;ADDRESS($G142+ROW($A118),COLUMN())&amp;":"&amp;ADDRESS($G143+ROW($A118),COLUMN())</f>
        <v>$C$118:$C$121</v>
      </c>
      <c r="D140" s="26" t="str">
        <f t="shared" si="52"/>
        <v>$D$118:$D$121</v>
      </c>
      <c r="E140" s="26" t="str">
        <f t="shared" si="52"/>
        <v>$E$118:$E$121</v>
      </c>
      <c r="F140" s="26" t="str">
        <f t="shared" si="52"/>
        <v>$F$118:$F$121</v>
      </c>
      <c r="G140" s="26" t="str">
        <f t="shared" si="52"/>
        <v>$G$118:$G$121</v>
      </c>
      <c r="H140" s="26" t="str">
        <f t="shared" si="52"/>
        <v>$H$118:$H$121</v>
      </c>
      <c r="I140" s="26" t="str">
        <f t="shared" si="52"/>
        <v>$I$118:$I$121</v>
      </c>
      <c r="J140" s="26" t="str">
        <f t="shared" si="52"/>
        <v>$J$118:$J$121</v>
      </c>
      <c r="K140" s="26" t="str">
        <f t="shared" si="52"/>
        <v>$K$118:$K$121</v>
      </c>
      <c r="L140" s="26" t="str">
        <f t="shared" si="52"/>
        <v>$L$118:$L$121</v>
      </c>
      <c r="M140" s="26" t="str">
        <f t="shared" si="52"/>
        <v>$M$118:$M$121</v>
      </c>
      <c r="N140" s="26" t="str">
        <f t="shared" si="52"/>
        <v>$N$118:$N$121</v>
      </c>
      <c r="O140" s="26" t="str">
        <f t="shared" si="52"/>
        <v>$O$118:$O$121</v>
      </c>
      <c r="P140" s="26" t="str">
        <f t="shared" si="52"/>
        <v>$P$118:$P$121</v>
      </c>
      <c r="Q140" s="26" t="str">
        <f t="shared" si="52"/>
        <v>$Q$118:$Q$121</v>
      </c>
      <c r="R140" s="26" t="str">
        <f t="shared" si="52"/>
        <v>$R$118:$R$121</v>
      </c>
      <c r="S140" s="26" t="str">
        <f t="shared" si="52"/>
        <v>$S$118:$S$121</v>
      </c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spans="1:32" ht="14.25" customHeight="1">
      <c r="A141" s="35"/>
      <c r="B141" s="35" t="s">
        <v>34</v>
      </c>
      <c r="C141" s="18">
        <f ca="1">SLOPE(LN(INDIRECT(K140)),INDIRECT(C140))</f>
        <v>0.76477066690983353</v>
      </c>
      <c r="D141" s="18" t="s">
        <v>33</v>
      </c>
      <c r="E141" s="35">
        <v>0.71974845260750409</v>
      </c>
      <c r="F141" s="19" t="s">
        <v>35</v>
      </c>
      <c r="G141" s="19"/>
      <c r="H141" s="19" t="s">
        <v>39</v>
      </c>
      <c r="I141" s="7" t="s">
        <v>40</v>
      </c>
      <c r="J141" s="32"/>
      <c r="K141" s="35"/>
      <c r="L141" s="12" t="s">
        <v>36</v>
      </c>
      <c r="M141" s="18">
        <f t="shared" ref="M141:S141" ca="1" si="53">SLOPE(INDIRECT(M140),INDIRECT($K140))</f>
        <v>-15.953413914375925</v>
      </c>
      <c r="N141" s="18">
        <f t="shared" ca="1" si="53"/>
        <v>8.211116175563717</v>
      </c>
      <c r="O141" s="18">
        <f t="shared" ca="1" si="53"/>
        <v>0</v>
      </c>
      <c r="P141" s="18" t="e">
        <f t="shared" ca="1" si="53"/>
        <v>#DIV/0!</v>
      </c>
      <c r="Q141" s="18" t="e">
        <f t="shared" ca="1" si="53"/>
        <v>#DIV/0!</v>
      </c>
      <c r="R141" s="18">
        <f t="shared" ca="1" si="53"/>
        <v>0</v>
      </c>
      <c r="S141" s="18">
        <f t="shared" ca="1" si="53"/>
        <v>3.3866729579521486</v>
      </c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spans="1:32" ht="14.25" customHeight="1">
      <c r="A142" s="35"/>
      <c r="B142" s="35" t="s">
        <v>37</v>
      </c>
      <c r="C142" s="52">
        <f ca="1">EXP(INTERCEPT(LN(INDIRECT(K140)),INDIRECT(C140)))</f>
        <v>1.8418582390816444E-2</v>
      </c>
      <c r="D142" s="35" t="s">
        <v>38</v>
      </c>
      <c r="E142" s="35"/>
      <c r="F142" s="18" t="s">
        <v>38</v>
      </c>
      <c r="G142" s="25">
        <v>0</v>
      </c>
      <c r="H142" s="19">
        <f ca="1">INDIRECT(ADDRESS($G$143+ROW($A$118),COLUMN(($L$7))))</f>
        <v>0.3</v>
      </c>
      <c r="I142" s="7">
        <f ca="1">INDIRECT(ADDRESS($G$143+ROW($A$118),COLUMN(($M$7))))</f>
        <v>21.06</v>
      </c>
      <c r="J142" s="11"/>
      <c r="K142" s="35"/>
      <c r="L142" s="12" t="s">
        <v>41</v>
      </c>
      <c r="M142" s="18">
        <f t="shared" ref="M142:S142" ca="1" si="54">M141*$C141</f>
        <v>-12.200702998785895</v>
      </c>
      <c r="N142" s="18">
        <f t="shared" ca="1" si="54"/>
        <v>6.2796207936599853</v>
      </c>
      <c r="O142" s="18">
        <f t="shared" ca="1" si="54"/>
        <v>0</v>
      </c>
      <c r="P142" s="18" t="e">
        <f t="shared" ca="1" si="54"/>
        <v>#DIV/0!</v>
      </c>
      <c r="Q142" s="18" t="e">
        <f t="shared" ca="1" si="54"/>
        <v>#DIV/0!</v>
      </c>
      <c r="R142" s="18">
        <f t="shared" ca="1" si="54"/>
        <v>0</v>
      </c>
      <c r="S142" s="18">
        <f t="shared" ca="1" si="54"/>
        <v>2.5900281366585634</v>
      </c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spans="1:32" ht="14.25" customHeight="1">
      <c r="A143" s="35"/>
      <c r="B143" s="35" t="s">
        <v>42</v>
      </c>
      <c r="C143" s="52">
        <f ca="1">RSQ(LN(INDIRECT(K140)),INDIRECT(C140))</f>
        <v>0.99607322005372578</v>
      </c>
      <c r="D143" s="35" t="s">
        <v>43</v>
      </c>
      <c r="E143" s="35"/>
      <c r="F143" s="18" t="s">
        <v>43</v>
      </c>
      <c r="G143" s="25">
        <v>3</v>
      </c>
      <c r="H143" s="19"/>
      <c r="J143" s="11"/>
      <c r="K143" s="35"/>
      <c r="L143" s="12" t="s">
        <v>44</v>
      </c>
      <c r="M143" s="18">
        <f t="shared" ref="M143:S143" ca="1" si="55">RSQ(INDIRECT(M140),INDIRECT($K140))</f>
        <v>0.79530792608096312</v>
      </c>
      <c r="N143" s="18">
        <f t="shared" ca="1" si="55"/>
        <v>0.9943361329488648</v>
      </c>
      <c r="O143" s="18" t="e">
        <f t="shared" ca="1" si="55"/>
        <v>#DIV/0!</v>
      </c>
      <c r="P143" s="18" t="e">
        <f t="shared" ca="1" si="55"/>
        <v>#DIV/0!</v>
      </c>
      <c r="Q143" s="18" t="e">
        <f t="shared" ca="1" si="55"/>
        <v>#DIV/0!</v>
      </c>
      <c r="R143" s="18" t="e">
        <f t="shared" ca="1" si="55"/>
        <v>#DIV/0!</v>
      </c>
      <c r="S143" s="18">
        <f t="shared" ca="1" si="55"/>
        <v>0.98882982262688413</v>
      </c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ht="14.25" customHeight="1">
      <c r="A144" s="35"/>
      <c r="B144" s="35"/>
      <c r="C144" s="52"/>
      <c r="D144" s="35"/>
      <c r="E144" s="35"/>
      <c r="F144" s="18"/>
      <c r="G144" s="25"/>
      <c r="H144" s="21"/>
      <c r="I144" s="11"/>
      <c r="J144" s="11"/>
      <c r="K144" s="35"/>
      <c r="L144" s="12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45" ht="14.25" hidden="1" customHeight="1">
      <c r="A145" s="35"/>
      <c r="B145" s="31"/>
      <c r="C145" s="26" t="str">
        <f t="shared" ref="C145:S145" si="56">""&amp;ADDRESS($G147+ROW($A118),COLUMN())&amp;":"&amp;ADDRESS($G148+ROW($A118),COLUMN())</f>
        <v>$C$119:$C$122</v>
      </c>
      <c r="D145" s="26" t="str">
        <f t="shared" si="56"/>
        <v>$D$119:$D$122</v>
      </c>
      <c r="E145" s="26" t="str">
        <f t="shared" si="56"/>
        <v>$E$119:$E$122</v>
      </c>
      <c r="F145" s="26" t="str">
        <f t="shared" si="56"/>
        <v>$F$119:$F$122</v>
      </c>
      <c r="G145" s="26" t="str">
        <f t="shared" si="56"/>
        <v>$G$119:$G$122</v>
      </c>
      <c r="H145" s="26" t="str">
        <f t="shared" si="56"/>
        <v>$H$119:$H$122</v>
      </c>
      <c r="I145" s="26" t="str">
        <f t="shared" si="56"/>
        <v>$I$119:$I$122</v>
      </c>
      <c r="J145" s="26" t="str">
        <f t="shared" si="56"/>
        <v>$J$119:$J$122</v>
      </c>
      <c r="K145" s="26" t="str">
        <f t="shared" si="56"/>
        <v>$K$119:$K$122</v>
      </c>
      <c r="L145" s="26" t="str">
        <f t="shared" si="56"/>
        <v>$L$119:$L$122</v>
      </c>
      <c r="M145" s="26" t="str">
        <f t="shared" si="56"/>
        <v>$M$119:$M$122</v>
      </c>
      <c r="N145" s="26" t="str">
        <f t="shared" si="56"/>
        <v>$N$119:$N$122</v>
      </c>
      <c r="O145" s="26" t="str">
        <f t="shared" si="56"/>
        <v>$O$119:$O$122</v>
      </c>
      <c r="P145" s="26" t="str">
        <f t="shared" si="56"/>
        <v>$P$119:$P$122</v>
      </c>
      <c r="Q145" s="26" t="str">
        <f t="shared" si="56"/>
        <v>$Q$119:$Q$122</v>
      </c>
      <c r="R145" s="26" t="str">
        <f t="shared" si="56"/>
        <v>$R$119:$R$122</v>
      </c>
      <c r="S145" s="26" t="str">
        <f t="shared" si="56"/>
        <v>$S$119:$S$122</v>
      </c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45" ht="14.25" customHeight="1">
      <c r="A146" s="35"/>
      <c r="B146" s="35" t="s">
        <v>45</v>
      </c>
      <c r="C146" s="18">
        <f ca="1">SLOPE(LN(INDIRECT(K145)),INDIRECT(C145))</f>
        <v>0.62584119491585399</v>
      </c>
      <c r="D146" s="35"/>
      <c r="E146" s="35"/>
      <c r="F146" s="19" t="s">
        <v>35</v>
      </c>
      <c r="G146" s="19"/>
      <c r="H146" s="21"/>
      <c r="I146" s="32"/>
      <c r="J146" s="32"/>
      <c r="K146" s="35"/>
      <c r="L146" s="12" t="s">
        <v>36</v>
      </c>
      <c r="M146" s="35">
        <f t="shared" ref="M146:S146" ca="1" si="57">SLOPE(INDIRECT(M145),INDIRECT($K145))</f>
        <v>-23.852302010187238</v>
      </c>
      <c r="N146" s="35">
        <f t="shared" ca="1" si="57"/>
        <v>12.044355529020725</v>
      </c>
      <c r="O146" s="35">
        <f t="shared" ca="1" si="57"/>
        <v>12.031065463022747</v>
      </c>
      <c r="P146" s="35" t="e">
        <f t="shared" ca="1" si="57"/>
        <v>#DIV/0!</v>
      </c>
      <c r="Q146" s="35" t="e">
        <f t="shared" ca="1" si="57"/>
        <v>#DIV/0!</v>
      </c>
      <c r="R146" s="35">
        <f t="shared" ca="1" si="57"/>
        <v>0</v>
      </c>
      <c r="S146" s="35">
        <f t="shared" ca="1" si="57"/>
        <v>1.8956798716591163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45" ht="14.25" customHeight="1">
      <c r="A147" s="35"/>
      <c r="B147" s="35" t="s">
        <v>37</v>
      </c>
      <c r="C147" s="52">
        <f ca="1">EXP(INTERCEPT(LN(INDIRECT(K145)),INDIRECT(C145)))</f>
        <v>2.6327353436543341E-2</v>
      </c>
      <c r="D147" s="35"/>
      <c r="E147" s="35"/>
      <c r="F147" s="18" t="s">
        <v>38</v>
      </c>
      <c r="G147" s="25">
        <v>1</v>
      </c>
      <c r="H147" s="21"/>
      <c r="I147" s="11"/>
      <c r="J147" s="11"/>
      <c r="K147" s="35"/>
      <c r="L147" s="12" t="s">
        <v>41</v>
      </c>
      <c r="M147" s="35">
        <f t="shared" ref="M147:S147" ca="1" si="58">M146*$C146</f>
        <v>-14.927753191549407</v>
      </c>
      <c r="N147" s="35">
        <f t="shared" ca="1" si="58"/>
        <v>7.5378538562737036</v>
      </c>
      <c r="O147" s="35">
        <f t="shared" ca="1" si="58"/>
        <v>7.5295363854890187</v>
      </c>
      <c r="P147" s="35" t="e">
        <f t="shared" ca="1" si="58"/>
        <v>#DIV/0!</v>
      </c>
      <c r="Q147" s="35" t="e">
        <f t="shared" ca="1" si="58"/>
        <v>#DIV/0!</v>
      </c>
      <c r="R147" s="35">
        <f t="shared" ca="1" si="58"/>
        <v>0</v>
      </c>
      <c r="S147" s="35">
        <f t="shared" ca="1" si="58"/>
        <v>1.1863945560570741</v>
      </c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45" ht="14.25" customHeight="1">
      <c r="A148" s="35"/>
      <c r="B148" s="35" t="s">
        <v>42</v>
      </c>
      <c r="C148" s="52">
        <f ca="1">RSQ(LN(INDIRECT(K145)),INDIRECT(C145))</f>
        <v>0.98284931236361983</v>
      </c>
      <c r="D148" s="35"/>
      <c r="E148" s="35"/>
      <c r="F148" s="18" t="s">
        <v>43</v>
      </c>
      <c r="G148" s="25">
        <v>4</v>
      </c>
      <c r="H148" s="21"/>
      <c r="I148" s="11"/>
      <c r="J148" s="11"/>
      <c r="K148" s="35"/>
      <c r="L148" s="12" t="s">
        <v>44</v>
      </c>
      <c r="M148" s="35">
        <f t="shared" ref="M148:S148" ca="1" si="59">RSQ(INDIRECT(M145),INDIRECT($K145))</f>
        <v>0.93072223351074512</v>
      </c>
      <c r="N148" s="35">
        <f t="shared" ca="1" si="59"/>
        <v>0.96166968510410811</v>
      </c>
      <c r="O148" s="35">
        <f t="shared" ca="1" si="59"/>
        <v>0.72138403156505415</v>
      </c>
      <c r="P148" s="35" t="e">
        <f t="shared" ca="1" si="59"/>
        <v>#DIV/0!</v>
      </c>
      <c r="Q148" s="35" t="e">
        <f t="shared" ca="1" si="59"/>
        <v>#DIV/0!</v>
      </c>
      <c r="R148" s="35" t="e">
        <f t="shared" ca="1" si="59"/>
        <v>#DIV/0!</v>
      </c>
      <c r="S148" s="35">
        <f t="shared" ca="1" si="59"/>
        <v>0.80065988019514278</v>
      </c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45" ht="14.25" customHeight="1" thickBot="1">
      <c r="A149" s="13"/>
      <c r="B149" s="13"/>
      <c r="C149" s="55"/>
      <c r="D149" s="13"/>
      <c r="E149" s="13"/>
      <c r="F149" s="14"/>
      <c r="G149" s="14"/>
      <c r="H149" s="14"/>
      <c r="I149" s="15"/>
      <c r="J149" s="15"/>
      <c r="K149" s="1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45" ht="14.25" customHeight="1" thickTop="1" thickBot="1">
      <c r="A150" s="13"/>
      <c r="B150" s="13"/>
      <c r="C150" s="55"/>
      <c r="D150" s="13"/>
      <c r="E150" s="13"/>
      <c r="F150" s="14"/>
      <c r="G150" s="14"/>
      <c r="H150" s="14"/>
      <c r="I150" s="15"/>
      <c r="J150" s="15"/>
      <c r="K150" s="1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45" ht="14.25" customHeight="1" thickTop="1">
      <c r="A151" s="3" t="s">
        <v>53</v>
      </c>
      <c r="C151" s="20"/>
      <c r="D151" s="20"/>
      <c r="E151" s="20"/>
      <c r="F151" s="25"/>
      <c r="G151" s="25"/>
      <c r="H151" s="25"/>
      <c r="I151" s="9"/>
      <c r="J151" s="9"/>
      <c r="K151" s="20"/>
      <c r="L151" s="20"/>
      <c r="M151" s="20"/>
      <c r="N151" s="20"/>
      <c r="O151" s="20"/>
      <c r="P151" s="20"/>
      <c r="Q151" s="20"/>
      <c r="R151" s="20"/>
      <c r="S151" s="20"/>
      <c r="AM151" s="18" t="s">
        <v>29</v>
      </c>
    </row>
    <row r="152" spans="1:45" ht="14.25" customHeight="1">
      <c r="A152" s="39" t="s">
        <v>54</v>
      </c>
      <c r="B152" s="20" t="s">
        <v>1</v>
      </c>
      <c r="C152" s="20" t="s">
        <v>2</v>
      </c>
      <c r="D152" s="20" t="s">
        <v>3</v>
      </c>
      <c r="E152" s="20" t="s">
        <v>4</v>
      </c>
      <c r="F152" s="20" t="s">
        <v>5</v>
      </c>
      <c r="G152" s="20" t="s">
        <v>6</v>
      </c>
      <c r="H152" s="20" t="s">
        <v>7</v>
      </c>
      <c r="I152" s="20" t="s">
        <v>8</v>
      </c>
      <c r="J152" s="20" t="s">
        <v>9</v>
      </c>
      <c r="K152" s="20" t="s">
        <v>10</v>
      </c>
      <c r="L152" s="20" t="s">
        <v>11</v>
      </c>
      <c r="M152" s="10" t="s">
        <v>12</v>
      </c>
      <c r="N152" s="10" t="s">
        <v>13</v>
      </c>
      <c r="O152" s="10" t="s">
        <v>14</v>
      </c>
      <c r="P152" s="10" t="s">
        <v>15</v>
      </c>
      <c r="Q152" s="10" t="s">
        <v>16</v>
      </c>
      <c r="R152" s="10" t="s">
        <v>17</v>
      </c>
      <c r="S152" s="10" t="s">
        <v>18</v>
      </c>
      <c r="AM152" s="10" t="s">
        <v>12</v>
      </c>
      <c r="AN152" s="10" t="s">
        <v>13</v>
      </c>
      <c r="AO152" s="10" t="s">
        <v>14</v>
      </c>
      <c r="AP152" s="10" t="s">
        <v>15</v>
      </c>
      <c r="AQ152" s="10" t="s">
        <v>16</v>
      </c>
      <c r="AR152" s="10" t="s">
        <v>17</v>
      </c>
      <c r="AS152" s="10" t="s">
        <v>18</v>
      </c>
    </row>
    <row r="153" spans="1:45" ht="14.25" customHeight="1">
      <c r="A153" s="20" t="s">
        <v>55</v>
      </c>
      <c r="B153" s="20"/>
      <c r="C153" s="20" t="s">
        <v>19</v>
      </c>
      <c r="D153" s="20" t="s">
        <v>20</v>
      </c>
      <c r="E153" s="20" t="s">
        <v>21</v>
      </c>
      <c r="F153" s="20" t="s">
        <v>22</v>
      </c>
      <c r="G153" s="20" t="s">
        <v>21</v>
      </c>
      <c r="H153" s="20" t="s">
        <v>23</v>
      </c>
      <c r="I153" s="20" t="s">
        <v>24</v>
      </c>
      <c r="J153" s="20" t="s">
        <v>24</v>
      </c>
      <c r="K153" s="20" t="s">
        <v>25</v>
      </c>
      <c r="L153" s="20" t="s">
        <v>26</v>
      </c>
      <c r="M153" s="20" t="s">
        <v>27</v>
      </c>
      <c r="N153" s="20" t="s">
        <v>27</v>
      </c>
      <c r="O153" s="20" t="s">
        <v>27</v>
      </c>
      <c r="P153" s="20" t="s">
        <v>27</v>
      </c>
      <c r="Q153" s="20" t="s">
        <v>27</v>
      </c>
      <c r="R153" s="20" t="s">
        <v>27</v>
      </c>
      <c r="S153" s="20" t="s">
        <v>27</v>
      </c>
      <c r="AM153" s="20" t="s">
        <v>27</v>
      </c>
      <c r="AN153" s="20" t="s">
        <v>27</v>
      </c>
      <c r="AO153" s="20" t="s">
        <v>27</v>
      </c>
      <c r="AP153" s="20" t="s">
        <v>27</v>
      </c>
      <c r="AQ153" s="20" t="s">
        <v>27</v>
      </c>
      <c r="AR153" s="20" t="s">
        <v>27</v>
      </c>
      <c r="AS153" s="20" t="s">
        <v>27</v>
      </c>
    </row>
    <row r="154" spans="1:45" ht="14.25" customHeight="1">
      <c r="A154" s="35">
        <v>-1</v>
      </c>
      <c r="B154" s="31"/>
      <c r="C154" s="35"/>
      <c r="D154" s="34"/>
      <c r="E154" s="21"/>
      <c r="F154" s="33"/>
      <c r="G154" s="33"/>
      <c r="H154" s="33"/>
      <c r="I154" s="22" t="s">
        <v>32</v>
      </c>
      <c r="J154" s="22" t="s">
        <v>32</v>
      </c>
      <c r="K154" s="41"/>
      <c r="L154" s="21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S154" s="35"/>
    </row>
    <row r="155" spans="1:45" ht="14.25" customHeight="1">
      <c r="A155" s="35">
        <v>0</v>
      </c>
      <c r="B155" s="36">
        <v>44730.057118055563</v>
      </c>
      <c r="C155">
        <f t="shared" ref="C155:C161" si="60">(B155-$B$155)*24</f>
        <v>0</v>
      </c>
      <c r="D155" s="34"/>
      <c r="E155" s="42"/>
      <c r="F155" s="33">
        <v>100</v>
      </c>
      <c r="G155" s="33">
        <f t="shared" ref="G155:G161" si="61">E155/(F155/100)</f>
        <v>0</v>
      </c>
      <c r="H155" s="34"/>
      <c r="I155" s="32">
        <v>0</v>
      </c>
      <c r="J155" s="32">
        <v>0</v>
      </c>
      <c r="K155" s="43">
        <f>L155*Assumptions!$J$13</f>
        <v>1.9007292200000001E-2</v>
      </c>
      <c r="L155">
        <v>1.35187E-2</v>
      </c>
      <c r="M155" s="37"/>
      <c r="N155" s="37"/>
      <c r="O155" s="37"/>
      <c r="P155" s="37"/>
      <c r="Q155" s="37"/>
      <c r="R155" s="37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M155" s="37"/>
      <c r="AN155" s="37"/>
      <c r="AO155" s="37"/>
      <c r="AP155" s="37"/>
      <c r="AQ155" s="37"/>
      <c r="AR155" s="37"/>
    </row>
    <row r="156" spans="1:45" ht="14.25" customHeight="1">
      <c r="A156" s="30">
        <v>1</v>
      </c>
      <c r="B156" s="36">
        <v>44730.114039351851</v>
      </c>
      <c r="C156">
        <f t="shared" si="60"/>
        <v>1.3661111108958721</v>
      </c>
      <c r="D156" s="28"/>
      <c r="E156" s="44"/>
      <c r="F156" s="27">
        <v>100</v>
      </c>
      <c r="G156" s="27">
        <f t="shared" si="61"/>
        <v>0</v>
      </c>
      <c r="H156" s="28" t="e">
        <f t="shared" ref="H156:H161" si="62">LN(E156/E155)/(C156-C155)</f>
        <v>#DIV/0!</v>
      </c>
      <c r="I156" s="29" t="e">
        <f t="shared" ref="I156:I161" si="63">((E156-E155)/H156)+I155</f>
        <v>#DIV/0!</v>
      </c>
      <c r="J156" s="29">
        <f t="shared" ref="J156:J161" si="64">(0.5*(C156-C155)*(E156+E155))+J155</f>
        <v>0</v>
      </c>
      <c r="K156" s="45">
        <f>L156*Assumptions!$J$13</f>
        <v>5.9052000000000007E-2</v>
      </c>
      <c r="L156">
        <v>4.2000000000000003E-2</v>
      </c>
      <c r="M156" s="60">
        <v>26.25</v>
      </c>
      <c r="N156" s="61">
        <v>0</v>
      </c>
      <c r="O156" s="37">
        <v>0</v>
      </c>
      <c r="P156" s="37"/>
      <c r="Q156" s="37"/>
      <c r="R156" s="37">
        <v>0</v>
      </c>
      <c r="S156" s="37">
        <v>0.01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M156" s="60"/>
      <c r="AN156" s="61"/>
      <c r="AO156" s="37"/>
      <c r="AP156" s="37"/>
      <c r="AQ156" s="37"/>
      <c r="AR156" s="37"/>
      <c r="AS156" s="37"/>
    </row>
    <row r="157" spans="1:45" ht="14.25" customHeight="1">
      <c r="A157" s="30">
        <v>2</v>
      </c>
      <c r="B157" s="36">
        <v>44730.170949074083</v>
      </c>
      <c r="C157">
        <f t="shared" si="60"/>
        <v>2.7319444444729015</v>
      </c>
      <c r="D157" s="28"/>
      <c r="E157" s="44"/>
      <c r="F157" s="33">
        <v>100</v>
      </c>
      <c r="G157" s="27">
        <f t="shared" si="61"/>
        <v>0</v>
      </c>
      <c r="H157" s="28" t="e">
        <f t="shared" si="62"/>
        <v>#DIV/0!</v>
      </c>
      <c r="I157" s="29" t="e">
        <f t="shared" si="63"/>
        <v>#DIV/0!</v>
      </c>
      <c r="J157" s="29">
        <f t="shared" si="64"/>
        <v>0</v>
      </c>
      <c r="K157" s="45">
        <f>L157*Assumptions!$J$13</f>
        <v>0.149036</v>
      </c>
      <c r="L157">
        <v>0.106</v>
      </c>
      <c r="M157" s="60">
        <v>25.48</v>
      </c>
      <c r="N157" s="61">
        <v>0</v>
      </c>
      <c r="O157" s="37">
        <v>0</v>
      </c>
      <c r="P157" s="37"/>
      <c r="Q157" s="37"/>
      <c r="R157" s="37">
        <v>0</v>
      </c>
      <c r="S157" s="37">
        <v>0.1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M157" s="60"/>
      <c r="AN157" s="61"/>
      <c r="AO157" s="37"/>
      <c r="AP157" s="37"/>
      <c r="AQ157" s="37"/>
      <c r="AR157" s="37"/>
      <c r="AS157" s="37"/>
    </row>
    <row r="158" spans="1:45" ht="14.25" customHeight="1">
      <c r="A158" s="30">
        <v>3</v>
      </c>
      <c r="B158" s="36">
        <v>44730.227870370371</v>
      </c>
      <c r="C158">
        <f t="shared" si="60"/>
        <v>4.0980555553687736</v>
      </c>
      <c r="D158" s="28"/>
      <c r="E158" s="44"/>
      <c r="F158" s="27">
        <v>100</v>
      </c>
      <c r="G158" s="27">
        <f t="shared" si="61"/>
        <v>0</v>
      </c>
      <c r="H158" s="28" t="e">
        <f t="shared" si="62"/>
        <v>#DIV/0!</v>
      </c>
      <c r="I158" s="29" t="e">
        <f t="shared" si="63"/>
        <v>#DIV/0!</v>
      </c>
      <c r="J158" s="29">
        <f t="shared" si="64"/>
        <v>0</v>
      </c>
      <c r="K158" s="45">
        <f>L158*Assumptions!$J$13</f>
        <v>0.44289000000000006</v>
      </c>
      <c r="L158">
        <v>0.315</v>
      </c>
      <c r="M158" s="60">
        <v>21.26</v>
      </c>
      <c r="N158" s="61">
        <v>2.83</v>
      </c>
      <c r="O158" s="37">
        <v>0</v>
      </c>
      <c r="P158" s="37"/>
      <c r="Q158" s="37"/>
      <c r="R158" s="37">
        <v>0</v>
      </c>
      <c r="S158" s="37">
        <v>0.44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M158" s="60"/>
      <c r="AN158" s="61"/>
      <c r="AO158" s="37"/>
      <c r="AP158" s="37"/>
      <c r="AQ158" s="37"/>
      <c r="AR158" s="37"/>
      <c r="AS158" s="37"/>
    </row>
    <row r="159" spans="1:45" ht="14.25" customHeight="1">
      <c r="A159" s="30">
        <v>4</v>
      </c>
      <c r="B159" s="36">
        <v>44730.284791666672</v>
      </c>
      <c r="C159">
        <f t="shared" si="60"/>
        <v>5.4641666666138917</v>
      </c>
      <c r="D159" s="28"/>
      <c r="E159" s="44"/>
      <c r="F159" s="33">
        <v>100</v>
      </c>
      <c r="G159" s="27">
        <f t="shared" si="61"/>
        <v>0</v>
      </c>
      <c r="H159" s="28" t="e">
        <f t="shared" si="62"/>
        <v>#DIV/0!</v>
      </c>
      <c r="I159" s="29" t="e">
        <f t="shared" si="63"/>
        <v>#DIV/0!</v>
      </c>
      <c r="J159" s="29">
        <f t="shared" si="64"/>
        <v>0</v>
      </c>
      <c r="K159" s="45">
        <f>L159*Assumptions!$J$13</f>
        <v>0.90827600000000008</v>
      </c>
      <c r="L159">
        <v>0.64600000000000002</v>
      </c>
      <c r="M159" s="60">
        <v>11.98</v>
      </c>
      <c r="N159" s="61">
        <v>7.17</v>
      </c>
      <c r="O159" s="37">
        <v>0</v>
      </c>
      <c r="P159" s="37"/>
      <c r="Q159" s="37"/>
      <c r="R159" s="37">
        <v>0</v>
      </c>
      <c r="S159" s="37">
        <v>1.1499999999999999</v>
      </c>
      <c r="T159" s="37"/>
      <c r="U159" s="37"/>
      <c r="V159" s="37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M159" s="60"/>
      <c r="AN159" s="61"/>
      <c r="AO159" s="37"/>
      <c r="AP159" s="37"/>
      <c r="AQ159" s="37"/>
      <c r="AR159" s="37"/>
      <c r="AS159" s="37"/>
    </row>
    <row r="160" spans="1:45" ht="14.25" customHeight="1">
      <c r="A160" s="30">
        <v>5</v>
      </c>
      <c r="B160" s="36">
        <v>44730.288090277783</v>
      </c>
      <c r="C160">
        <f t="shared" si="60"/>
        <v>5.5433333332766779</v>
      </c>
      <c r="D160" s="28"/>
      <c r="E160" s="44"/>
      <c r="F160" s="27">
        <v>100</v>
      </c>
      <c r="G160" s="27">
        <f t="shared" si="61"/>
        <v>0</v>
      </c>
      <c r="H160" s="28" t="e">
        <f t="shared" si="62"/>
        <v>#DIV/0!</v>
      </c>
      <c r="I160" s="29" t="e">
        <f t="shared" si="63"/>
        <v>#DIV/0!</v>
      </c>
      <c r="J160" s="29">
        <f t="shared" si="64"/>
        <v>0</v>
      </c>
      <c r="K160" s="45">
        <f>L160*Assumptions!$J$13</f>
        <v>0.9096820000000001</v>
      </c>
      <c r="L160">
        <v>0.64700000000000002</v>
      </c>
      <c r="M160" s="60">
        <v>10.94</v>
      </c>
      <c r="N160" s="61">
        <v>7.04</v>
      </c>
      <c r="O160" s="37">
        <v>3.08</v>
      </c>
      <c r="P160" s="37"/>
      <c r="Q160" s="37"/>
      <c r="R160" s="37">
        <v>0</v>
      </c>
      <c r="S160" s="37">
        <v>0.56999999999999995</v>
      </c>
      <c r="T160" s="37"/>
      <c r="U160" s="37"/>
      <c r="V160" s="37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M160" s="60"/>
      <c r="AN160" s="61"/>
      <c r="AO160" s="37"/>
      <c r="AP160" s="37"/>
      <c r="AQ160" s="37"/>
      <c r="AR160" s="37"/>
      <c r="AS160" s="37"/>
    </row>
    <row r="161" spans="1:45" ht="14.25" customHeight="1">
      <c r="A161" s="30">
        <v>6</v>
      </c>
      <c r="B161" s="36">
        <v>44730.626099537039</v>
      </c>
      <c r="C161">
        <f t="shared" si="60"/>
        <v>13.655555555422325</v>
      </c>
      <c r="D161" s="28"/>
      <c r="E161" s="44"/>
      <c r="F161" s="27">
        <v>100</v>
      </c>
      <c r="G161" s="27">
        <f t="shared" si="61"/>
        <v>0</v>
      </c>
      <c r="H161" s="28" t="e">
        <f t="shared" si="62"/>
        <v>#DIV/0!</v>
      </c>
      <c r="I161" s="29" t="e">
        <f t="shared" si="63"/>
        <v>#DIV/0!</v>
      </c>
      <c r="J161" s="29">
        <f t="shared" si="64"/>
        <v>0</v>
      </c>
      <c r="K161" s="45">
        <f>L161*Assumptions!$J$13</f>
        <v>1.3497600000000001</v>
      </c>
      <c r="L161">
        <v>0.96</v>
      </c>
      <c r="M161" s="46"/>
      <c r="N161" s="61"/>
      <c r="O161" s="37"/>
      <c r="Q161" s="37"/>
      <c r="S161" s="37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M161" s="46"/>
      <c r="AN161" s="61"/>
      <c r="AO161" s="37"/>
      <c r="AQ161" s="37"/>
      <c r="AS161" s="37"/>
    </row>
    <row r="162" spans="1:45" ht="14.25" customHeight="1">
      <c r="A162" s="30">
        <v>7</v>
      </c>
      <c r="B162" s="36"/>
      <c r="C162"/>
      <c r="D162" s="28"/>
      <c r="E162" s="44"/>
      <c r="F162" s="27"/>
      <c r="G162" s="27"/>
      <c r="H162" s="28"/>
      <c r="I162" s="29"/>
      <c r="J162" s="29"/>
      <c r="K162" s="45"/>
      <c r="M162" s="46"/>
      <c r="N162" s="47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M162" s="46"/>
      <c r="AN162" s="47"/>
    </row>
    <row r="163" spans="1:45" ht="14.25" customHeight="1">
      <c r="A163" s="18">
        <v>8</v>
      </c>
      <c r="B163" s="36"/>
      <c r="C163"/>
      <c r="D163" s="28"/>
      <c r="E163" s="44"/>
      <c r="F163" s="27"/>
      <c r="G163" s="27"/>
      <c r="H163" s="28"/>
      <c r="I163" s="29"/>
      <c r="J163" s="29"/>
      <c r="K163" s="45"/>
      <c r="L163" s="57"/>
      <c r="M163" s="46"/>
      <c r="O163" s="37"/>
      <c r="P163" s="37"/>
      <c r="Q163" s="37"/>
      <c r="R163" s="37"/>
      <c r="S163" s="37"/>
      <c r="T163" s="37"/>
      <c r="AM163" s="46"/>
      <c r="AO163" s="37"/>
      <c r="AP163" s="37"/>
      <c r="AQ163" s="37"/>
      <c r="AR163" s="37"/>
      <c r="AS163" s="37"/>
    </row>
    <row r="164" spans="1:45" ht="14.25" customHeight="1">
      <c r="A164" s="18">
        <v>9</v>
      </c>
      <c r="B164" s="31"/>
      <c r="C164"/>
      <c r="D164" s="28"/>
      <c r="E164" s="44"/>
      <c r="F164" s="27"/>
      <c r="G164" s="27"/>
      <c r="H164" s="28"/>
      <c r="I164" s="29"/>
      <c r="J164" s="29"/>
      <c r="K164" s="45"/>
      <c r="L164" s="49"/>
      <c r="O164" s="37"/>
      <c r="P164" s="37"/>
      <c r="Q164" s="37"/>
      <c r="R164" s="37"/>
      <c r="S164" s="37"/>
      <c r="T164" s="37"/>
      <c r="AM164" s="37"/>
      <c r="AN164" s="37"/>
      <c r="AO164" s="37"/>
    </row>
    <row r="165" spans="1:45" ht="13.5" customHeight="1">
      <c r="A165" s="35">
        <v>10</v>
      </c>
      <c r="B165" s="31"/>
      <c r="C165"/>
      <c r="D165" s="28"/>
      <c r="E165" s="44"/>
      <c r="F165" s="27"/>
      <c r="G165" s="27"/>
      <c r="H165" s="28"/>
      <c r="I165" s="29"/>
      <c r="J165" s="29"/>
      <c r="K165" s="45"/>
      <c r="L165" s="49"/>
      <c r="N165" s="23"/>
      <c r="O165" s="37"/>
      <c r="P165" s="37"/>
      <c r="Q165" s="37"/>
      <c r="R165" s="37"/>
      <c r="S165" s="37"/>
      <c r="T165" s="37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M165" s="23"/>
      <c r="AN165" s="37"/>
      <c r="AO165" s="37"/>
      <c r="AP165" s="37"/>
      <c r="AQ165" s="23"/>
      <c r="AR165" s="23"/>
      <c r="AS165" s="23"/>
    </row>
    <row r="166" spans="1:45" ht="13.5" customHeight="1">
      <c r="A166" s="35">
        <v>11</v>
      </c>
      <c r="B166" s="36"/>
      <c r="C166"/>
      <c r="D166" s="28"/>
      <c r="E166" s="44"/>
      <c r="F166" s="27"/>
      <c r="G166" s="27"/>
      <c r="H166" s="28"/>
      <c r="I166" s="29"/>
      <c r="J166" s="29"/>
      <c r="K166" s="45"/>
      <c r="L166" s="49"/>
      <c r="N166" s="23"/>
      <c r="O166" s="37"/>
      <c r="P166" s="37"/>
      <c r="Q166" s="37"/>
      <c r="R166" s="37"/>
      <c r="S166" s="37"/>
      <c r="T166" s="37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M166" s="23"/>
      <c r="AN166" s="37"/>
      <c r="AO166" s="37"/>
      <c r="AP166" s="37"/>
      <c r="AQ166" s="23"/>
      <c r="AR166" s="23"/>
      <c r="AS166" s="23"/>
    </row>
    <row r="167" spans="1:45" ht="13.5" customHeight="1">
      <c r="A167" s="35">
        <v>12</v>
      </c>
      <c r="B167" s="36"/>
      <c r="C167"/>
      <c r="D167" s="28"/>
      <c r="E167" s="44"/>
      <c r="F167" s="27"/>
      <c r="G167" s="27"/>
      <c r="H167" s="28"/>
      <c r="I167" s="29"/>
      <c r="J167" s="29"/>
      <c r="K167" s="45"/>
      <c r="L167" s="49"/>
      <c r="N167" s="23"/>
      <c r="O167" s="37"/>
      <c r="P167" s="37"/>
      <c r="Q167" s="37"/>
      <c r="R167" s="37"/>
      <c r="S167" s="37"/>
      <c r="T167" s="37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M167" s="23"/>
      <c r="AN167" s="37"/>
      <c r="AO167" s="37"/>
      <c r="AP167" s="37"/>
      <c r="AQ167" s="23"/>
      <c r="AR167" s="23"/>
      <c r="AS167" s="23"/>
    </row>
    <row r="168" spans="1:45" ht="13.5" customHeight="1">
      <c r="A168" s="35">
        <v>13</v>
      </c>
      <c r="B168" s="36"/>
      <c r="C168"/>
      <c r="D168" s="28"/>
      <c r="E168" s="44"/>
      <c r="F168" s="27"/>
      <c r="G168" s="27"/>
      <c r="H168" s="28"/>
      <c r="I168" s="29"/>
      <c r="J168" s="29"/>
      <c r="K168" s="45"/>
      <c r="L168" s="49"/>
      <c r="N168" s="23"/>
      <c r="O168" s="37"/>
      <c r="P168" s="37"/>
      <c r="Q168" s="37"/>
      <c r="R168" s="37"/>
      <c r="S168" s="37"/>
      <c r="T168" s="37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M168" s="23"/>
      <c r="AN168" s="37"/>
      <c r="AO168" s="37"/>
      <c r="AP168" s="37"/>
      <c r="AQ168" s="23"/>
      <c r="AR168" s="23"/>
      <c r="AS168" s="23"/>
    </row>
    <row r="169" spans="1:45" ht="14.25" customHeight="1">
      <c r="A169" s="35">
        <v>14</v>
      </c>
      <c r="B169" s="36"/>
      <c r="C169"/>
      <c r="D169" s="28"/>
      <c r="E169" s="44"/>
      <c r="F169" s="27"/>
      <c r="G169" s="27"/>
      <c r="H169" s="28"/>
      <c r="I169" s="29"/>
      <c r="J169" s="29"/>
      <c r="K169" s="45"/>
      <c r="L169" s="49"/>
      <c r="O169" s="37"/>
      <c r="P169" s="37"/>
      <c r="Q169" s="37"/>
      <c r="R169" s="37"/>
      <c r="S169" s="37"/>
      <c r="T169" s="37"/>
      <c r="AN169" s="37"/>
      <c r="AO169" s="37"/>
      <c r="AP169" s="37"/>
    </row>
    <row r="170" spans="1:45" ht="14.25" customHeight="1">
      <c r="A170" s="35">
        <v>15</v>
      </c>
      <c r="B170" s="36"/>
      <c r="C170"/>
      <c r="D170" s="28"/>
      <c r="E170" s="44"/>
      <c r="F170" s="27"/>
      <c r="G170" s="27"/>
      <c r="H170" s="28"/>
      <c r="I170" s="29"/>
      <c r="J170" s="29"/>
      <c r="K170" s="45"/>
      <c r="L170" s="49"/>
      <c r="O170" s="37"/>
      <c r="P170" s="37"/>
      <c r="Q170" s="37"/>
      <c r="R170" s="37"/>
      <c r="S170" s="37"/>
      <c r="T170" s="37"/>
      <c r="AN170" s="37"/>
      <c r="AO170" s="37"/>
      <c r="AP170" s="37"/>
    </row>
    <row r="171" spans="1:45" ht="14.25" customHeight="1">
      <c r="A171" s="35">
        <v>16</v>
      </c>
      <c r="B171" s="36"/>
      <c r="C171"/>
      <c r="D171" s="28"/>
      <c r="E171" s="44"/>
      <c r="F171" s="27"/>
      <c r="G171" s="27"/>
      <c r="H171" s="28"/>
      <c r="I171" s="29"/>
      <c r="J171" s="29"/>
      <c r="K171" s="45"/>
      <c r="L171" s="49"/>
      <c r="O171" s="37"/>
      <c r="P171" s="37"/>
      <c r="Q171" s="37"/>
      <c r="R171" s="37"/>
      <c r="S171" s="37"/>
      <c r="T171" s="37"/>
      <c r="AN171" s="37"/>
      <c r="AO171" s="37"/>
      <c r="AP171" s="37"/>
    </row>
    <row r="172" spans="1:45" ht="14.25" customHeight="1">
      <c r="A172" s="35"/>
      <c r="B172" s="31"/>
      <c r="C172" s="54"/>
      <c r="D172" s="28"/>
      <c r="E172" s="19"/>
      <c r="F172" s="33"/>
      <c r="G172" s="27"/>
      <c r="H172" s="18"/>
      <c r="I172" s="37"/>
      <c r="J172" s="37"/>
      <c r="K172" s="37"/>
      <c r="L172" s="49"/>
      <c r="O172" s="37"/>
      <c r="P172" s="37"/>
      <c r="Q172" s="37"/>
      <c r="R172" s="37"/>
      <c r="S172" s="37"/>
      <c r="T172" s="37"/>
      <c r="AN172" s="37"/>
      <c r="AO172" s="37"/>
      <c r="AP172" s="37"/>
    </row>
    <row r="173" spans="1:45" ht="14.25" customHeight="1">
      <c r="A173" s="35"/>
      <c r="B173" s="31"/>
      <c r="C173" s="54"/>
      <c r="D173" s="28"/>
      <c r="E173" s="19"/>
      <c r="F173" s="33"/>
      <c r="G173" s="27"/>
      <c r="H173" s="18"/>
      <c r="I173" s="37"/>
      <c r="J173" s="37"/>
      <c r="K173" s="37"/>
      <c r="L173" s="49"/>
      <c r="O173" s="37"/>
      <c r="P173" s="37"/>
      <c r="Q173" s="37"/>
      <c r="R173" s="37"/>
      <c r="S173" s="37"/>
      <c r="T173" s="37"/>
      <c r="AN173" s="37"/>
      <c r="AO173" s="37"/>
      <c r="AP173" s="37"/>
    </row>
    <row r="174" spans="1:45" ht="14.25" customHeight="1">
      <c r="A174" s="35"/>
      <c r="B174" s="31"/>
      <c r="C174" s="54"/>
      <c r="D174" s="28"/>
      <c r="E174" s="19"/>
      <c r="F174" s="27"/>
      <c r="G174" s="27"/>
      <c r="H174" s="18"/>
      <c r="I174" s="37"/>
      <c r="J174" s="37"/>
      <c r="K174" s="37"/>
      <c r="L174" s="49"/>
      <c r="O174" s="37"/>
      <c r="P174" s="37"/>
      <c r="Q174" s="37"/>
      <c r="R174" s="37"/>
      <c r="S174" s="37"/>
      <c r="T174" s="37"/>
      <c r="AN174" s="37"/>
      <c r="AO174" s="37"/>
      <c r="AP174" s="37"/>
    </row>
    <row r="175" spans="1:45" ht="14.25" customHeight="1">
      <c r="A175" s="23"/>
      <c r="B175" s="31" t="s">
        <v>33</v>
      </c>
      <c r="C175" s="48"/>
      <c r="D175" s="28"/>
      <c r="E175" s="19"/>
      <c r="F175" s="33"/>
      <c r="G175" s="27"/>
      <c r="H175" s="28"/>
      <c r="I175" s="29"/>
      <c r="J175" s="37"/>
      <c r="K175" s="45"/>
      <c r="L175" s="49"/>
      <c r="AN175" s="37"/>
      <c r="AO175" s="37"/>
      <c r="AP175" s="37"/>
    </row>
    <row r="176" spans="1:45" ht="14.25" customHeight="1">
      <c r="A176" s="23"/>
      <c r="B176" s="31"/>
      <c r="C176" s="50"/>
      <c r="D176" s="34"/>
      <c r="E176" s="19"/>
      <c r="F176" s="25"/>
      <c r="G176" s="33"/>
      <c r="H176" s="34"/>
      <c r="I176" s="34"/>
      <c r="J176" s="37"/>
      <c r="K176" s="43"/>
      <c r="L176" s="51"/>
      <c r="M176" s="20"/>
      <c r="AN176" s="37"/>
      <c r="AO176" s="37"/>
      <c r="AP176" s="37"/>
    </row>
    <row r="177" spans="1:45" ht="14.25" hidden="1" customHeight="1">
      <c r="B177" s="31"/>
      <c r="C177" s="26" t="str">
        <f t="shared" ref="C177:S177" si="65">""&amp;ADDRESS($G179+ROW($A155),COLUMN())&amp;":"&amp;ADDRESS($G180+ROW($A155),COLUMN())</f>
        <v>$C$155:$C$158</v>
      </c>
      <c r="D177" s="26" t="str">
        <f t="shared" si="65"/>
        <v>$D$155:$D$158</v>
      </c>
      <c r="E177" s="26" t="str">
        <f t="shared" si="65"/>
        <v>$E$155:$E$158</v>
      </c>
      <c r="F177" s="26" t="str">
        <f t="shared" si="65"/>
        <v>$F$155:$F$158</v>
      </c>
      <c r="G177" s="26" t="str">
        <f t="shared" si="65"/>
        <v>$G$155:$G$158</v>
      </c>
      <c r="H177" s="26" t="str">
        <f t="shared" si="65"/>
        <v>$H$155:$H$158</v>
      </c>
      <c r="I177" s="26" t="str">
        <f t="shared" si="65"/>
        <v>$I$155:$I$158</v>
      </c>
      <c r="J177" s="37" t="str">
        <f t="shared" si="65"/>
        <v>$J$155:$J$158</v>
      </c>
      <c r="K177" s="26" t="str">
        <f t="shared" si="65"/>
        <v>$K$155:$K$158</v>
      </c>
      <c r="L177" s="26" t="str">
        <f t="shared" si="65"/>
        <v>$L$155:$L$158</v>
      </c>
      <c r="M177" s="26" t="str">
        <f t="shared" si="65"/>
        <v>$M$155:$M$158</v>
      </c>
      <c r="N177" s="26" t="str">
        <f t="shared" si="65"/>
        <v>$N$155:$N$158</v>
      </c>
      <c r="O177" s="26" t="str">
        <f t="shared" si="65"/>
        <v>$O$155:$O$158</v>
      </c>
      <c r="P177" s="26" t="str">
        <f t="shared" si="65"/>
        <v>$P$155:$P$158</v>
      </c>
      <c r="Q177" s="26" t="str">
        <f t="shared" si="65"/>
        <v>$Q$155:$Q$158</v>
      </c>
      <c r="R177" s="26" t="str">
        <f t="shared" si="65"/>
        <v>$R$155:$R$158</v>
      </c>
      <c r="S177" s="26" t="str">
        <f t="shared" si="65"/>
        <v>$S$155:$S$158</v>
      </c>
    </row>
    <row r="178" spans="1:45" ht="14.25" customHeight="1">
      <c r="B178" s="35" t="s">
        <v>34</v>
      </c>
      <c r="C178" s="18">
        <f ca="1">SLOPE(LN(INDIRECT(K177)),INDIRECT(C177))</f>
        <v>0.7592445633477457</v>
      </c>
      <c r="D178" s="18" t="s">
        <v>33</v>
      </c>
      <c r="E178">
        <v>0.73753642923547769</v>
      </c>
      <c r="F178" s="19" t="s">
        <v>35</v>
      </c>
      <c r="G178" s="19"/>
      <c r="H178" s="19"/>
      <c r="I178" s="9"/>
      <c r="J178" s="37"/>
      <c r="L178" s="3" t="s">
        <v>36</v>
      </c>
      <c r="M178" s="18">
        <f t="shared" ref="M178:S178" ca="1" si="66">SLOPE(INDIRECT(M177),INDIRECT($K177))</f>
        <v>-13.337405080031635</v>
      </c>
      <c r="N178" s="18">
        <f t="shared" ca="1" si="66"/>
        <v>7.9323230014292196</v>
      </c>
      <c r="O178" s="18">
        <f t="shared" ca="1" si="66"/>
        <v>0</v>
      </c>
      <c r="P178" s="18" t="e">
        <f t="shared" ca="1" si="66"/>
        <v>#DIV/0!</v>
      </c>
      <c r="Q178" s="18" t="e">
        <f t="shared" ca="1" si="66"/>
        <v>#DIV/0!</v>
      </c>
      <c r="R178" s="18">
        <f t="shared" ca="1" si="66"/>
        <v>0</v>
      </c>
      <c r="S178" s="18">
        <f t="shared" ca="1" si="66"/>
        <v>1.1293758706417376</v>
      </c>
    </row>
    <row r="179" spans="1:45" ht="14.25" customHeight="1">
      <c r="B179" s="35" t="s">
        <v>37</v>
      </c>
      <c r="C179" s="52">
        <f ca="1">EXP(INTERCEPT(LN(INDIRECT(K177)),INDIRECT(C177)))</f>
        <v>1.9579329822772922E-2</v>
      </c>
      <c r="D179" s="18" t="s">
        <v>38</v>
      </c>
      <c r="F179" s="18" t="s">
        <v>38</v>
      </c>
      <c r="G179" s="25">
        <v>0</v>
      </c>
      <c r="H179" s="19" t="s">
        <v>39</v>
      </c>
      <c r="I179" s="7" t="s">
        <v>40</v>
      </c>
      <c r="J179" s="37"/>
      <c r="L179" s="3" t="s">
        <v>41</v>
      </c>
      <c r="M179" s="18">
        <f t="shared" ref="M179:S179" ca="1" si="67">M178*$C178</f>
        <v>-10.126352296180624</v>
      </c>
      <c r="N179" s="18">
        <f t="shared" ca="1" si="67"/>
        <v>6.0225731135534071</v>
      </c>
      <c r="O179" s="18">
        <f t="shared" ca="1" si="67"/>
        <v>0</v>
      </c>
      <c r="P179" s="18" t="e">
        <f t="shared" ca="1" si="67"/>
        <v>#DIV/0!</v>
      </c>
      <c r="Q179" s="18" t="e">
        <f t="shared" ca="1" si="67"/>
        <v>#DIV/0!</v>
      </c>
      <c r="R179" s="18">
        <f t="shared" ca="1" si="67"/>
        <v>0</v>
      </c>
      <c r="S179" s="18">
        <f t="shared" ca="1" si="67"/>
        <v>0.85747248976086621</v>
      </c>
    </row>
    <row r="180" spans="1:45" ht="14.25" customHeight="1">
      <c r="B180" s="35" t="s">
        <v>42</v>
      </c>
      <c r="C180" s="52">
        <f ca="1">RSQ(LN(INDIRECT(K177)),INDIRECT(C177))</f>
        <v>0.99863195080457434</v>
      </c>
      <c r="D180" s="18" t="s">
        <v>43</v>
      </c>
      <c r="F180" s="18" t="s">
        <v>43</v>
      </c>
      <c r="G180" s="25">
        <v>3</v>
      </c>
      <c r="H180" s="19">
        <f ca="1">INDIRECT(ADDRESS($G$180+ROW($A$155),COLUMN(($L$155))))</f>
        <v>0.315</v>
      </c>
      <c r="I180" s="7">
        <f ca="1">INDIRECT(ADDRESS($G$180+ROW($A$155),COLUMN(($M$155))))</f>
        <v>21.26</v>
      </c>
      <c r="L180" s="3" t="s">
        <v>44</v>
      </c>
      <c r="M180" s="18">
        <f t="shared" ref="M180:S180" ca="1" si="68">RSQ(INDIRECT(M177),INDIRECT($K177))</f>
        <v>0.99325131692107393</v>
      </c>
      <c r="N180" s="18">
        <f t="shared" ca="1" si="68"/>
        <v>0.94976534266511836</v>
      </c>
      <c r="O180" s="18" t="e">
        <f t="shared" ca="1" si="68"/>
        <v>#DIV/0!</v>
      </c>
      <c r="P180" s="18" t="e">
        <f t="shared" ca="1" si="68"/>
        <v>#DIV/0!</v>
      </c>
      <c r="Q180" s="18" t="e">
        <f t="shared" ca="1" si="68"/>
        <v>#DIV/0!</v>
      </c>
      <c r="R180" s="18" t="e">
        <f t="shared" ca="1" si="68"/>
        <v>#DIV/0!</v>
      </c>
      <c r="S180" s="18">
        <f t="shared" ca="1" si="68"/>
        <v>0.99930829390566656</v>
      </c>
    </row>
    <row r="181" spans="1:45" ht="14.25" customHeight="1">
      <c r="B181" s="35"/>
      <c r="C181" s="52"/>
      <c r="F181" s="18"/>
      <c r="G181" s="25"/>
      <c r="H181" s="19"/>
      <c r="L181" s="3"/>
    </row>
    <row r="182" spans="1:45" ht="14.25" hidden="1" customHeight="1">
      <c r="B182" s="31"/>
      <c r="C182" s="26" t="str">
        <f t="shared" ref="C182:S182" si="69">""&amp;ADDRESS($G184+ROW($A155),COLUMN())&amp;":"&amp;ADDRESS($G185+ROW($A155),COLUMN())</f>
        <v>$C$155:$C$160</v>
      </c>
      <c r="D182" s="26" t="str">
        <f t="shared" si="69"/>
        <v>$D$155:$D$160</v>
      </c>
      <c r="E182" s="26" t="str">
        <f t="shared" si="69"/>
        <v>$E$155:$E$160</v>
      </c>
      <c r="F182" s="26" t="str">
        <f t="shared" si="69"/>
        <v>$F$155:$F$160</v>
      </c>
      <c r="G182" s="26" t="str">
        <f t="shared" si="69"/>
        <v>$G$155:$G$160</v>
      </c>
      <c r="H182" s="26" t="str">
        <f t="shared" si="69"/>
        <v>$H$155:$H$160</v>
      </c>
      <c r="I182" s="26" t="str">
        <f t="shared" si="69"/>
        <v>$I$155:$I$160</v>
      </c>
      <c r="J182" s="26" t="str">
        <f t="shared" si="69"/>
        <v>$J$155:$J$160</v>
      </c>
      <c r="K182" s="26" t="str">
        <f t="shared" si="69"/>
        <v>$K$155:$K$160</v>
      </c>
      <c r="L182" s="26" t="str">
        <f t="shared" si="69"/>
        <v>$L$155:$L$160</v>
      </c>
      <c r="M182" s="26" t="str">
        <f t="shared" si="69"/>
        <v>$M$155:$M$160</v>
      </c>
      <c r="N182" s="26" t="str">
        <f t="shared" si="69"/>
        <v>$N$155:$N$160</v>
      </c>
      <c r="O182" s="26" t="str">
        <f t="shared" si="69"/>
        <v>$O$155:$O$160</v>
      </c>
      <c r="P182" s="26" t="str">
        <f t="shared" si="69"/>
        <v>$P$155:$P$160</v>
      </c>
      <c r="Q182" s="26" t="str">
        <f t="shared" si="69"/>
        <v>$Q$155:$Q$160</v>
      </c>
      <c r="R182" s="26" t="str">
        <f t="shared" si="69"/>
        <v>$R$155:$R$160</v>
      </c>
      <c r="S182" s="26" t="str">
        <f t="shared" si="69"/>
        <v>$S$155:$S$160</v>
      </c>
    </row>
    <row r="183" spans="1:45" ht="14.25" customHeight="1">
      <c r="B183" s="35" t="s">
        <v>45</v>
      </c>
      <c r="C183" s="18">
        <f ca="1">SLOPE(LN(INDIRECT(K182)),INDIRECT(C182))</f>
        <v>0.69696432792817131</v>
      </c>
      <c r="F183" s="19" t="s">
        <v>35</v>
      </c>
      <c r="G183" s="19"/>
      <c r="H183" s="19"/>
      <c r="I183" s="9"/>
      <c r="J183" s="9"/>
      <c r="L183" s="3" t="s">
        <v>36</v>
      </c>
      <c r="M183" s="35">
        <f t="shared" ref="M183:S183" ca="1" si="70">SLOPE(INDIRECT(M182),INDIRECT($K182))</f>
        <v>-17.952570867790087</v>
      </c>
      <c r="N183" s="35">
        <f t="shared" ca="1" si="70"/>
        <v>8.7846065583400641</v>
      </c>
      <c r="O183" s="35">
        <f t="shared" ca="1" si="70"/>
        <v>1.9550369786241235</v>
      </c>
      <c r="P183" s="35" t="e">
        <f t="shared" ca="1" si="70"/>
        <v>#DIV/0!</v>
      </c>
      <c r="Q183" s="35" t="e">
        <f t="shared" ca="1" si="70"/>
        <v>#DIV/0!</v>
      </c>
      <c r="R183" s="35">
        <f t="shared" ca="1" si="70"/>
        <v>0</v>
      </c>
      <c r="S183" s="35">
        <f t="shared" ca="1" si="70"/>
        <v>0.99587437464520057</v>
      </c>
    </row>
    <row r="184" spans="1:45" ht="14.25" customHeight="1">
      <c r="B184" s="35" t="s">
        <v>37</v>
      </c>
      <c r="C184" s="52">
        <f ca="1">EXP(INTERCEPT(LN(INDIRECT(K182)),INDIRECT(C182)))</f>
        <v>2.1331687680609345E-2</v>
      </c>
      <c r="F184" s="18" t="s">
        <v>38</v>
      </c>
      <c r="G184" s="25">
        <v>0</v>
      </c>
      <c r="H184" s="19"/>
      <c r="L184" s="3" t="s">
        <v>41</v>
      </c>
      <c r="M184" s="35">
        <f t="shared" ref="M184:S184" ca="1" si="71">M183*$C183</f>
        <v>-12.512301489452184</v>
      </c>
      <c r="N184" s="35">
        <f t="shared" ca="1" si="71"/>
        <v>6.122557406046889</v>
      </c>
      <c r="O184" s="35">
        <f t="shared" ca="1" si="71"/>
        <v>1.3625910338814848</v>
      </c>
      <c r="P184" s="35" t="e">
        <f t="shared" ca="1" si="71"/>
        <v>#DIV/0!</v>
      </c>
      <c r="Q184" s="35" t="e">
        <f t="shared" ca="1" si="71"/>
        <v>#DIV/0!</v>
      </c>
      <c r="R184" s="35">
        <f t="shared" ca="1" si="71"/>
        <v>0</v>
      </c>
      <c r="S184" s="35">
        <f t="shared" ca="1" si="71"/>
        <v>0.69408891422548014</v>
      </c>
    </row>
    <row r="185" spans="1:45" ht="14.25" customHeight="1">
      <c r="B185" s="35" t="s">
        <v>42</v>
      </c>
      <c r="C185" s="52">
        <f ca="1">RSQ(LN(INDIRECT(K182)),INDIRECT(C182))</f>
        <v>0.99464251251305813</v>
      </c>
      <c r="F185" s="18" t="s">
        <v>43</v>
      </c>
      <c r="G185" s="25">
        <v>5</v>
      </c>
      <c r="H185" s="19"/>
      <c r="L185" s="3" t="s">
        <v>44</v>
      </c>
      <c r="M185" s="35">
        <f t="shared" ref="M185:S185" ca="1" si="72">RSQ(INDIRECT(M182),INDIRECT($K182))</f>
        <v>0.98798192835831022</v>
      </c>
      <c r="N185" s="35">
        <f t="shared" ca="1" si="72"/>
        <v>0.99322049861332251</v>
      </c>
      <c r="O185" s="35">
        <f t="shared" ca="1" si="72"/>
        <v>0.32998770828631668</v>
      </c>
      <c r="P185" s="35" t="e">
        <f t="shared" ca="1" si="72"/>
        <v>#DIV/0!</v>
      </c>
      <c r="Q185" s="35" t="e">
        <f t="shared" ca="1" si="72"/>
        <v>#DIV/0!</v>
      </c>
      <c r="R185" s="35" t="e">
        <f t="shared" ca="1" si="72"/>
        <v>#DIV/0!</v>
      </c>
      <c r="S185" s="35">
        <f t="shared" ca="1" si="72"/>
        <v>0.79195257297130983</v>
      </c>
    </row>
    <row r="186" spans="1:45" ht="14.25" customHeight="1" thickBot="1">
      <c r="A186" s="4"/>
      <c r="B186" s="4"/>
      <c r="C186" s="53"/>
      <c r="D186" s="4"/>
      <c r="E186" s="4"/>
      <c r="F186" s="5"/>
      <c r="G186" s="5"/>
      <c r="H186" s="5"/>
      <c r="I186" s="8"/>
      <c r="J186" s="8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M186" s="4"/>
      <c r="AN186" s="4"/>
      <c r="AO186" s="4"/>
      <c r="AP186" s="4"/>
      <c r="AQ186" s="4"/>
      <c r="AR186" s="4"/>
      <c r="AS186" s="4"/>
    </row>
    <row r="187" spans="1:45" ht="14.25" customHeight="1" thickTop="1">
      <c r="C187" s="52"/>
      <c r="F187" s="19"/>
      <c r="G187" s="19"/>
      <c r="H187" s="19"/>
      <c r="K187" s="3"/>
    </row>
    <row r="188" spans="1:45" ht="14.25" customHeight="1">
      <c r="A188" s="3" t="s">
        <v>56</v>
      </c>
      <c r="AM188" s="18" t="s">
        <v>29</v>
      </c>
    </row>
    <row r="189" spans="1:45" ht="14.25" customHeight="1">
      <c r="A189" s="39" t="s">
        <v>57</v>
      </c>
      <c r="B189" s="20" t="s">
        <v>1</v>
      </c>
      <c r="C189" s="20" t="s">
        <v>2</v>
      </c>
      <c r="D189" s="20" t="s">
        <v>3</v>
      </c>
      <c r="E189" s="20" t="s">
        <v>4</v>
      </c>
      <c r="F189" s="20" t="s">
        <v>5</v>
      </c>
      <c r="G189" s="20" t="s">
        <v>6</v>
      </c>
      <c r="H189" s="20" t="s">
        <v>7</v>
      </c>
      <c r="I189" s="20" t="s">
        <v>8</v>
      </c>
      <c r="J189" s="20" t="s">
        <v>9</v>
      </c>
      <c r="K189" s="20" t="s">
        <v>10</v>
      </c>
      <c r="L189" s="20" t="s">
        <v>11</v>
      </c>
      <c r="M189" s="10" t="s">
        <v>12</v>
      </c>
      <c r="N189" s="10" t="s">
        <v>13</v>
      </c>
      <c r="O189" s="10" t="s">
        <v>14</v>
      </c>
      <c r="P189" s="10" t="s">
        <v>15</v>
      </c>
      <c r="Q189" s="10" t="s">
        <v>16</v>
      </c>
      <c r="R189" s="10" t="s">
        <v>17</v>
      </c>
      <c r="S189" s="10" t="s">
        <v>18</v>
      </c>
      <c r="AM189" s="10" t="s">
        <v>12</v>
      </c>
      <c r="AN189" s="10" t="s">
        <v>13</v>
      </c>
      <c r="AO189" s="10" t="s">
        <v>14</v>
      </c>
      <c r="AP189" s="10" t="s">
        <v>15</v>
      </c>
      <c r="AQ189" s="10" t="s">
        <v>16</v>
      </c>
      <c r="AR189" s="10" t="s">
        <v>17</v>
      </c>
      <c r="AS189" s="10" t="s">
        <v>18</v>
      </c>
    </row>
    <row r="190" spans="1:45" ht="14.25" customHeight="1">
      <c r="A190" s="20" t="s">
        <v>55</v>
      </c>
      <c r="B190" s="20"/>
      <c r="C190" s="20" t="s">
        <v>19</v>
      </c>
      <c r="D190" s="20" t="s">
        <v>20</v>
      </c>
      <c r="E190" s="20" t="s">
        <v>21</v>
      </c>
      <c r="F190" s="20" t="s">
        <v>22</v>
      </c>
      <c r="G190" s="20" t="s">
        <v>21</v>
      </c>
      <c r="H190" s="20" t="s">
        <v>23</v>
      </c>
      <c r="I190" s="20" t="s">
        <v>24</v>
      </c>
      <c r="J190" s="20" t="s">
        <v>24</v>
      </c>
      <c r="K190" s="20" t="s">
        <v>25</v>
      </c>
      <c r="L190" s="20" t="s">
        <v>26</v>
      </c>
      <c r="M190" s="20" t="s">
        <v>27</v>
      </c>
      <c r="N190" s="20" t="s">
        <v>27</v>
      </c>
      <c r="O190" s="20" t="s">
        <v>27</v>
      </c>
      <c r="P190" s="20" t="s">
        <v>27</v>
      </c>
      <c r="Q190" s="20" t="s">
        <v>27</v>
      </c>
      <c r="R190" s="20" t="s">
        <v>27</v>
      </c>
      <c r="S190" s="20" t="s">
        <v>27</v>
      </c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M190" s="20" t="s">
        <v>27</v>
      </c>
      <c r="AN190" s="20" t="s">
        <v>27</v>
      </c>
      <c r="AO190" s="20" t="s">
        <v>27</v>
      </c>
      <c r="AP190" s="20" t="s">
        <v>27</v>
      </c>
      <c r="AQ190" s="20" t="s">
        <v>27</v>
      </c>
      <c r="AR190" s="20" t="s">
        <v>27</v>
      </c>
      <c r="AS190" s="20" t="s">
        <v>27</v>
      </c>
    </row>
    <row r="191" spans="1:45" ht="14.25" customHeight="1">
      <c r="A191" s="35">
        <v>-1</v>
      </c>
      <c r="B191" s="31"/>
      <c r="C191" s="35"/>
      <c r="D191" s="34"/>
      <c r="E191" s="21"/>
      <c r="F191" s="33"/>
      <c r="G191" s="33"/>
      <c r="H191" s="33"/>
      <c r="I191" s="22" t="s">
        <v>32</v>
      </c>
      <c r="J191" s="22" t="s">
        <v>32</v>
      </c>
      <c r="K191" s="41"/>
      <c r="L191" s="21"/>
      <c r="M191" s="35"/>
      <c r="N191" s="35"/>
      <c r="O191" s="35"/>
      <c r="P191" s="35"/>
      <c r="Q191" s="24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S191" s="35"/>
    </row>
    <row r="192" spans="1:45" ht="14.25" customHeight="1">
      <c r="A192" s="35">
        <v>0</v>
      </c>
      <c r="B192" s="36">
        <v>44730.001701388886</v>
      </c>
      <c r="C192">
        <f t="shared" ref="C192:C198" si="73">(B192-$B$192)*24</f>
        <v>0</v>
      </c>
      <c r="D192" s="34"/>
      <c r="E192" s="42"/>
      <c r="F192" s="33">
        <v>100</v>
      </c>
      <c r="G192" s="33">
        <f t="shared" ref="G192:G198" si="74">E192/(F192/100)</f>
        <v>0</v>
      </c>
      <c r="H192" s="34"/>
      <c r="I192" s="32">
        <v>0</v>
      </c>
      <c r="J192" s="32">
        <f>0.5*(C192-C191)*(E192+E191)</f>
        <v>0</v>
      </c>
      <c r="K192" s="43">
        <f>L192*Assumptions!$J$13</f>
        <v>1.7372817200000001E-2</v>
      </c>
      <c r="L192">
        <v>1.2356199999999999E-2</v>
      </c>
      <c r="M192" s="37"/>
      <c r="N192" s="37"/>
      <c r="O192" s="37"/>
      <c r="P192" s="37"/>
      <c r="S192" s="37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M192" s="37"/>
      <c r="AN192" s="37"/>
      <c r="AO192" s="37"/>
      <c r="AP192" s="37"/>
      <c r="AQ192" s="37"/>
      <c r="AR192" s="37"/>
    </row>
    <row r="193" spans="1:45" ht="14.25" customHeight="1">
      <c r="A193" s="30">
        <v>1</v>
      </c>
      <c r="B193" s="36">
        <v>44730.058611111112</v>
      </c>
      <c r="C193">
        <f t="shared" si="73"/>
        <v>1.3658333334024064</v>
      </c>
      <c r="D193" s="28"/>
      <c r="E193" s="44"/>
      <c r="F193" s="27">
        <v>100</v>
      </c>
      <c r="G193" s="27">
        <f t="shared" si="74"/>
        <v>0</v>
      </c>
      <c r="H193" s="28" t="e">
        <f t="shared" ref="H193:H198" si="75">LN(E193/E192)/(C193-C192)</f>
        <v>#DIV/0!</v>
      </c>
      <c r="I193" s="29" t="e">
        <f t="shared" ref="I193:I198" si="76">((E193-E192)/H193)+I192</f>
        <v>#DIV/0!</v>
      </c>
      <c r="J193" s="29">
        <f t="shared" ref="J193:J198" si="77">(0.5*(C193-C192)*(E193+E192))+J192</f>
        <v>0</v>
      </c>
      <c r="K193" s="45">
        <f>L193*Assumptions!$J$13</f>
        <v>5.764600000000001E-2</v>
      </c>
      <c r="L193">
        <v>4.1000000000000002E-2</v>
      </c>
      <c r="M193" s="37">
        <v>27.54</v>
      </c>
      <c r="N193" s="37">
        <v>0</v>
      </c>
      <c r="O193" s="37">
        <v>0</v>
      </c>
      <c r="P193" s="37"/>
      <c r="Q193" s="37"/>
      <c r="R193" s="37">
        <v>0</v>
      </c>
      <c r="S193" s="37">
        <v>0</v>
      </c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M193" s="60"/>
      <c r="AN193" s="61"/>
      <c r="AO193" s="37"/>
      <c r="AP193" s="37"/>
      <c r="AQ193" s="37"/>
      <c r="AR193" s="37"/>
      <c r="AS193" s="37"/>
    </row>
    <row r="194" spans="1:45" ht="14.25" customHeight="1">
      <c r="A194" s="30">
        <v>2</v>
      </c>
      <c r="B194" s="36">
        <v>44730.117303240739</v>
      </c>
      <c r="C194">
        <f t="shared" si="73"/>
        <v>2.7744444444542751</v>
      </c>
      <c r="D194" s="28"/>
      <c r="E194" s="44"/>
      <c r="F194" s="27">
        <v>100</v>
      </c>
      <c r="G194" s="27">
        <f t="shared" si="74"/>
        <v>0</v>
      </c>
      <c r="H194" s="28" t="e">
        <f t="shared" si="75"/>
        <v>#DIV/0!</v>
      </c>
      <c r="I194" s="29" t="e">
        <f t="shared" si="76"/>
        <v>#DIV/0!</v>
      </c>
      <c r="J194" s="29">
        <f t="shared" si="77"/>
        <v>0</v>
      </c>
      <c r="K194" s="45">
        <f>L194*Assumptions!$J$13</f>
        <v>0.15044200000000002</v>
      </c>
      <c r="L194">
        <v>0.107</v>
      </c>
      <c r="M194" s="61">
        <v>27.13</v>
      </c>
      <c r="N194" s="61">
        <v>0</v>
      </c>
      <c r="O194" s="37">
        <v>0</v>
      </c>
      <c r="P194" s="37"/>
      <c r="Q194" s="37"/>
      <c r="R194" s="37">
        <v>0</v>
      </c>
      <c r="S194" s="37">
        <v>0.12</v>
      </c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M194" s="60"/>
      <c r="AN194" s="61"/>
      <c r="AO194" s="37"/>
      <c r="AP194" s="37"/>
      <c r="AQ194" s="37"/>
      <c r="AR194" s="37"/>
      <c r="AS194" s="37"/>
    </row>
    <row r="195" spans="1:45" ht="14.25" customHeight="1">
      <c r="A195" s="30">
        <v>3</v>
      </c>
      <c r="B195" s="36">
        <v>44730.174201388887</v>
      </c>
      <c r="C195">
        <f t="shared" si="73"/>
        <v>4.1400000000139698</v>
      </c>
      <c r="D195" s="28"/>
      <c r="E195" s="44"/>
      <c r="F195" s="27">
        <v>100</v>
      </c>
      <c r="G195" s="27">
        <f t="shared" si="74"/>
        <v>0</v>
      </c>
      <c r="H195" s="28" t="e">
        <f t="shared" si="75"/>
        <v>#DIV/0!</v>
      </c>
      <c r="I195" s="29" t="e">
        <f t="shared" si="76"/>
        <v>#DIV/0!</v>
      </c>
      <c r="J195" s="29">
        <f t="shared" si="77"/>
        <v>0</v>
      </c>
      <c r="K195" s="45">
        <f>L195*Assumptions!$J$13</f>
        <v>0.44570200000000004</v>
      </c>
      <c r="L195">
        <v>0.317</v>
      </c>
      <c r="M195" s="61">
        <v>20.81</v>
      </c>
      <c r="N195" s="61">
        <v>2.96</v>
      </c>
      <c r="O195" s="37">
        <v>0</v>
      </c>
      <c r="P195" s="37"/>
      <c r="Q195" s="37"/>
      <c r="R195" s="37">
        <v>0</v>
      </c>
      <c r="S195" s="37">
        <v>0.4</v>
      </c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M195" s="60"/>
      <c r="AN195" s="61"/>
      <c r="AO195" s="37"/>
      <c r="AP195" s="37"/>
      <c r="AQ195" s="37"/>
      <c r="AR195" s="37"/>
      <c r="AS195" s="37"/>
    </row>
    <row r="196" spans="1:45" ht="14.25" customHeight="1">
      <c r="A196" s="30">
        <v>4</v>
      </c>
      <c r="B196" s="36">
        <v>44730.231122685182</v>
      </c>
      <c r="C196">
        <f t="shared" si="73"/>
        <v>5.5061111110844649</v>
      </c>
      <c r="D196" s="28"/>
      <c r="E196" s="44"/>
      <c r="F196" s="27">
        <v>100</v>
      </c>
      <c r="G196" s="27">
        <f t="shared" si="74"/>
        <v>0</v>
      </c>
      <c r="H196" s="28" t="e">
        <f t="shared" si="75"/>
        <v>#DIV/0!</v>
      </c>
      <c r="I196" s="29" t="e">
        <f t="shared" si="76"/>
        <v>#DIV/0!</v>
      </c>
      <c r="J196" s="29">
        <f t="shared" si="77"/>
        <v>0</v>
      </c>
      <c r="K196" s="45">
        <f>L196*Assumptions!$J$13</f>
        <v>0.88578000000000012</v>
      </c>
      <c r="L196">
        <v>0.63</v>
      </c>
      <c r="M196" s="61">
        <v>11.96</v>
      </c>
      <c r="N196" s="61">
        <v>7.68</v>
      </c>
      <c r="O196" s="37">
        <v>4.58</v>
      </c>
      <c r="P196" s="37"/>
      <c r="Q196" s="37"/>
      <c r="R196" s="37">
        <v>0</v>
      </c>
      <c r="S196" s="37">
        <v>0.68</v>
      </c>
      <c r="T196" s="37"/>
      <c r="U196" s="37"/>
      <c r="V196" s="37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M196" s="60"/>
      <c r="AN196" s="61"/>
      <c r="AO196" s="37"/>
      <c r="AP196" s="37"/>
      <c r="AQ196" s="37"/>
      <c r="AR196" s="37"/>
      <c r="AS196" s="37"/>
    </row>
    <row r="197" spans="1:45" ht="14.25" customHeight="1">
      <c r="A197" s="30">
        <v>5</v>
      </c>
      <c r="B197" s="36">
        <v>44730.234398148154</v>
      </c>
      <c r="C197">
        <f t="shared" si="73"/>
        <v>5.5847222224110737</v>
      </c>
      <c r="D197" s="28"/>
      <c r="E197" s="44"/>
      <c r="F197" s="27">
        <v>100</v>
      </c>
      <c r="G197" s="27">
        <f t="shared" si="74"/>
        <v>0</v>
      </c>
      <c r="H197" s="28" t="e">
        <f t="shared" si="75"/>
        <v>#DIV/0!</v>
      </c>
      <c r="I197" s="29" t="e">
        <f t="shared" si="76"/>
        <v>#DIV/0!</v>
      </c>
      <c r="J197" s="29">
        <f t="shared" si="77"/>
        <v>0</v>
      </c>
      <c r="K197" s="45">
        <f>L197*Assumptions!$J$13</f>
        <v>0.9012460000000001</v>
      </c>
      <c r="L197">
        <v>0.64100000000000001</v>
      </c>
      <c r="M197" s="61">
        <v>10.4</v>
      </c>
      <c r="N197" s="61">
        <v>7.8</v>
      </c>
      <c r="O197" s="37">
        <v>5.53</v>
      </c>
      <c r="P197" s="37"/>
      <c r="Q197" s="37"/>
      <c r="R197" s="37">
        <v>0</v>
      </c>
      <c r="S197" s="37">
        <v>0.38</v>
      </c>
      <c r="T197" s="37"/>
      <c r="U197" s="37"/>
      <c r="V197" s="37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M197" s="60"/>
      <c r="AN197" s="61"/>
      <c r="AO197" s="37"/>
      <c r="AP197" s="37"/>
      <c r="AQ197" s="37"/>
      <c r="AR197" s="37"/>
      <c r="AS197" s="37"/>
    </row>
    <row r="198" spans="1:45" ht="14.25" customHeight="1">
      <c r="A198" s="30">
        <v>6</v>
      </c>
      <c r="B198" s="36">
        <v>44730.632025462961</v>
      </c>
      <c r="C198">
        <f t="shared" si="73"/>
        <v>15.127777777786832</v>
      </c>
      <c r="D198" s="28"/>
      <c r="E198" s="44"/>
      <c r="F198" s="27">
        <v>100</v>
      </c>
      <c r="G198" s="27">
        <f t="shared" si="74"/>
        <v>0</v>
      </c>
      <c r="H198" s="28" t="e">
        <f t="shared" si="75"/>
        <v>#DIV/0!</v>
      </c>
      <c r="I198" s="29" t="e">
        <f t="shared" si="76"/>
        <v>#DIV/0!</v>
      </c>
      <c r="J198" s="29">
        <f t="shared" si="77"/>
        <v>0</v>
      </c>
      <c r="K198" s="45">
        <f>L198*Assumptions!$J$13</f>
        <v>1.2766480000000002</v>
      </c>
      <c r="L198">
        <v>0.90800000000000003</v>
      </c>
      <c r="M198" s="61"/>
      <c r="N198" s="61"/>
      <c r="O198" s="37"/>
      <c r="Q198" s="37"/>
      <c r="S198" s="37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M198" s="46"/>
      <c r="AN198" s="61"/>
      <c r="AO198" s="37"/>
      <c r="AQ198" s="37"/>
      <c r="AS198" s="37"/>
    </row>
    <row r="199" spans="1:45" ht="14.25" customHeight="1">
      <c r="A199" s="30">
        <v>7</v>
      </c>
      <c r="B199" s="36"/>
      <c r="C199"/>
      <c r="D199" s="28"/>
      <c r="E199" s="44"/>
      <c r="F199" s="27"/>
      <c r="G199" s="27"/>
      <c r="H199" s="28"/>
      <c r="I199" s="29"/>
      <c r="J199" s="29"/>
      <c r="K199" s="45"/>
      <c r="M199" s="37"/>
      <c r="N199" s="61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M199" s="46"/>
      <c r="AN199" s="47"/>
    </row>
    <row r="200" spans="1:45" ht="14.25" customHeight="1">
      <c r="A200" s="18">
        <v>8</v>
      </c>
      <c r="B200" s="36"/>
      <c r="C200"/>
      <c r="D200" s="28"/>
      <c r="E200" s="44"/>
      <c r="F200" s="27"/>
      <c r="G200" s="27"/>
      <c r="H200" s="28"/>
      <c r="I200" s="29"/>
      <c r="J200" s="29"/>
      <c r="K200" s="45"/>
      <c r="M200" s="37"/>
      <c r="R200" s="37"/>
      <c r="S200" s="37"/>
      <c r="T200" s="37"/>
      <c r="AM200" s="46"/>
      <c r="AO200" s="37"/>
      <c r="AP200" s="37"/>
      <c r="AQ200" s="37"/>
      <c r="AR200" s="37"/>
      <c r="AS200" s="37"/>
    </row>
    <row r="201" spans="1:45" ht="14.25" customHeight="1">
      <c r="A201" s="18">
        <v>9</v>
      </c>
      <c r="B201" s="31"/>
      <c r="C201"/>
      <c r="D201" s="28"/>
      <c r="E201" s="44"/>
      <c r="F201" s="27"/>
      <c r="G201" s="27"/>
      <c r="H201" s="28"/>
      <c r="I201" s="29"/>
      <c r="J201" s="29"/>
      <c r="K201" s="45"/>
      <c r="L201" s="37"/>
      <c r="M201" s="37"/>
      <c r="R201" s="37"/>
      <c r="S201" s="37"/>
      <c r="T201" s="37"/>
      <c r="AM201" s="37"/>
      <c r="AN201" s="37"/>
      <c r="AO201" s="37"/>
    </row>
    <row r="202" spans="1:45" ht="14.25" customHeight="1">
      <c r="A202" s="35">
        <v>10</v>
      </c>
      <c r="B202" s="31"/>
      <c r="C202"/>
      <c r="D202" s="28"/>
      <c r="E202" s="44"/>
      <c r="F202" s="27"/>
      <c r="G202" s="27"/>
      <c r="H202" s="28"/>
      <c r="I202" s="29"/>
      <c r="J202" s="29"/>
      <c r="K202" s="45"/>
      <c r="L202" s="37"/>
      <c r="M202" s="37"/>
      <c r="O202" s="23"/>
      <c r="P202" s="37"/>
      <c r="Q202" s="37"/>
      <c r="R202" s="37"/>
      <c r="S202" s="37"/>
      <c r="T202" s="37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M202" s="23"/>
      <c r="AN202" s="37"/>
      <c r="AO202" s="37"/>
      <c r="AP202" s="37"/>
      <c r="AQ202" s="23"/>
      <c r="AR202" s="23"/>
      <c r="AS202" s="23"/>
    </row>
    <row r="203" spans="1:45" ht="14.25" customHeight="1">
      <c r="A203" s="35">
        <v>11</v>
      </c>
      <c r="B203" s="36"/>
      <c r="C203"/>
      <c r="D203" s="28"/>
      <c r="E203" s="44"/>
      <c r="F203" s="27"/>
      <c r="G203" s="27"/>
      <c r="H203" s="28"/>
      <c r="I203" s="29"/>
      <c r="J203" s="29"/>
      <c r="K203" s="45"/>
      <c r="L203" s="37"/>
      <c r="M203" s="37"/>
      <c r="O203" s="23"/>
      <c r="P203" s="37"/>
      <c r="Q203" s="37"/>
      <c r="R203" s="37"/>
      <c r="S203" s="37"/>
      <c r="T203" s="37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M203" s="23"/>
      <c r="AN203" s="37"/>
      <c r="AO203" s="37"/>
      <c r="AP203" s="37"/>
      <c r="AQ203" s="23"/>
      <c r="AR203" s="23"/>
      <c r="AS203" s="23"/>
    </row>
    <row r="204" spans="1:45" ht="14.25" customHeight="1">
      <c r="A204" s="35">
        <v>12</v>
      </c>
      <c r="B204" s="36"/>
      <c r="C204"/>
      <c r="D204" s="28"/>
      <c r="E204" s="44"/>
      <c r="F204" s="27"/>
      <c r="G204" s="27"/>
      <c r="H204" s="28"/>
      <c r="I204" s="29"/>
      <c r="J204" s="29"/>
      <c r="K204" s="45"/>
      <c r="L204" s="37"/>
      <c r="M204" s="37"/>
      <c r="O204" s="23"/>
      <c r="P204" s="37"/>
      <c r="Q204" s="37"/>
      <c r="R204" s="37"/>
      <c r="S204" s="37"/>
      <c r="T204" s="37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M204" s="23"/>
      <c r="AN204" s="37"/>
      <c r="AO204" s="37"/>
      <c r="AP204" s="37"/>
      <c r="AQ204" s="23"/>
      <c r="AR204" s="23"/>
      <c r="AS204" s="23"/>
    </row>
    <row r="205" spans="1:45" ht="14.25" customHeight="1">
      <c r="A205" s="35">
        <v>13</v>
      </c>
      <c r="B205" s="36"/>
      <c r="C205"/>
      <c r="D205" s="28"/>
      <c r="E205" s="44"/>
      <c r="F205" s="27"/>
      <c r="G205" s="27"/>
      <c r="H205" s="28"/>
      <c r="I205" s="29"/>
      <c r="J205" s="29"/>
      <c r="K205" s="45"/>
      <c r="L205" s="37"/>
      <c r="M205" s="37"/>
      <c r="O205" s="23"/>
      <c r="P205" s="37"/>
      <c r="Q205" s="37"/>
      <c r="R205" s="37"/>
      <c r="S205" s="37"/>
      <c r="T205" s="37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M205" s="23"/>
      <c r="AN205" s="37"/>
      <c r="AO205" s="37"/>
      <c r="AP205" s="37"/>
      <c r="AQ205" s="23"/>
      <c r="AR205" s="23"/>
      <c r="AS205" s="23"/>
    </row>
    <row r="206" spans="1:45" ht="14.25" customHeight="1">
      <c r="A206" s="35">
        <v>14</v>
      </c>
      <c r="B206" s="36"/>
      <c r="C206"/>
      <c r="D206" s="28"/>
      <c r="E206" s="44"/>
      <c r="F206" s="27"/>
      <c r="G206" s="27"/>
      <c r="H206" s="28"/>
      <c r="I206" s="29"/>
      <c r="J206" s="29"/>
      <c r="K206" s="45"/>
      <c r="L206" s="37"/>
      <c r="M206" s="37"/>
      <c r="P206" s="37"/>
      <c r="Q206" s="37"/>
      <c r="R206" s="37"/>
      <c r="S206" s="37"/>
      <c r="T206" s="37"/>
      <c r="AN206" s="37"/>
      <c r="AO206" s="37"/>
      <c r="AP206" s="37"/>
    </row>
    <row r="207" spans="1:45" ht="14.25" customHeight="1">
      <c r="A207" s="35">
        <v>15</v>
      </c>
      <c r="B207" s="36"/>
      <c r="C207"/>
      <c r="D207" s="28"/>
      <c r="E207" s="44"/>
      <c r="F207" s="27"/>
      <c r="G207" s="27"/>
      <c r="H207" s="28"/>
      <c r="I207" s="29"/>
      <c r="J207" s="29"/>
      <c r="K207" s="45"/>
      <c r="L207" s="37"/>
      <c r="M207" s="37"/>
      <c r="P207" s="37"/>
      <c r="Q207" s="37"/>
      <c r="R207" s="37"/>
      <c r="S207" s="37"/>
      <c r="T207" s="37"/>
      <c r="AN207" s="37"/>
      <c r="AO207" s="37"/>
      <c r="AP207" s="37"/>
    </row>
    <row r="208" spans="1:45" ht="14.25" customHeight="1">
      <c r="A208" s="35">
        <v>16</v>
      </c>
      <c r="B208" s="36"/>
      <c r="C208"/>
      <c r="D208" s="28"/>
      <c r="E208" s="44"/>
      <c r="F208" s="27"/>
      <c r="G208" s="27"/>
      <c r="H208" s="28"/>
      <c r="I208" s="29"/>
      <c r="J208" s="29"/>
      <c r="K208" s="45"/>
      <c r="L208" s="37"/>
      <c r="M208" s="37"/>
      <c r="P208" s="37"/>
      <c r="Q208" s="37"/>
      <c r="R208" s="37"/>
      <c r="S208" s="37"/>
      <c r="T208" s="37"/>
      <c r="AN208" s="37"/>
      <c r="AO208" s="37"/>
      <c r="AP208" s="37"/>
    </row>
    <row r="209" spans="1:45" ht="14.25" customHeight="1">
      <c r="A209" s="35"/>
      <c r="B209" s="39"/>
      <c r="C209" s="39"/>
      <c r="D209" s="28"/>
      <c r="E209" s="19"/>
      <c r="F209" s="27"/>
      <c r="G209" s="27"/>
      <c r="H209" s="18"/>
      <c r="I209" s="37"/>
      <c r="J209" s="37"/>
      <c r="K209" s="37"/>
      <c r="P209" s="37"/>
      <c r="Q209" s="37"/>
      <c r="R209" s="37"/>
      <c r="S209" s="37"/>
      <c r="T209" s="37"/>
      <c r="AN209" s="37"/>
      <c r="AO209" s="37"/>
      <c r="AP209" s="37"/>
    </row>
    <row r="210" spans="1:45" ht="14.25" customHeight="1">
      <c r="A210" s="35"/>
      <c r="B210" s="39"/>
      <c r="C210" s="39"/>
      <c r="D210" s="28"/>
      <c r="E210" s="19"/>
      <c r="F210" s="27"/>
      <c r="G210" s="27"/>
      <c r="H210" s="18"/>
      <c r="I210" s="37"/>
      <c r="J210" s="37"/>
      <c r="K210" s="37"/>
      <c r="P210" s="37"/>
      <c r="Q210" s="37"/>
      <c r="R210" s="37"/>
      <c r="S210" s="37"/>
      <c r="T210" s="37"/>
      <c r="AN210" s="37"/>
      <c r="AO210" s="37"/>
      <c r="AP210" s="37"/>
    </row>
    <row r="211" spans="1:45" ht="14.25" customHeight="1">
      <c r="A211" s="35"/>
      <c r="B211" s="31"/>
      <c r="C211" s="54"/>
      <c r="D211" s="28"/>
      <c r="E211" s="19"/>
      <c r="F211" s="27"/>
      <c r="G211" s="27"/>
      <c r="H211" s="28"/>
      <c r="I211" s="29"/>
      <c r="J211" s="29"/>
      <c r="K211" s="45"/>
      <c r="L211" s="51"/>
      <c r="P211" s="37"/>
      <c r="Q211" s="37"/>
      <c r="R211" s="37"/>
    </row>
    <row r="212" spans="1:45" ht="14.25" customHeight="1">
      <c r="A212" s="23"/>
      <c r="B212" s="31" t="s">
        <v>33</v>
      </c>
      <c r="C212" s="48"/>
      <c r="D212" s="28"/>
      <c r="E212" s="19"/>
      <c r="F212" s="27"/>
      <c r="G212" s="27"/>
      <c r="H212" s="28"/>
      <c r="I212" s="29"/>
      <c r="J212" s="29"/>
      <c r="K212" s="45"/>
      <c r="L212" s="51"/>
      <c r="P212" s="37"/>
      <c r="Q212" s="37"/>
      <c r="R212" s="37"/>
    </row>
    <row r="213" spans="1:45" ht="14.25" customHeight="1">
      <c r="A213" s="23"/>
      <c r="B213" s="31"/>
      <c r="C213" s="50"/>
      <c r="D213" s="34"/>
      <c r="E213" s="19"/>
      <c r="F213" s="25"/>
      <c r="G213" s="33"/>
      <c r="H213" s="19" t="s">
        <v>39</v>
      </c>
      <c r="I213" s="7" t="s">
        <v>40</v>
      </c>
      <c r="J213" s="32"/>
      <c r="K213" s="43"/>
      <c r="L213" s="51"/>
      <c r="M213" s="20"/>
    </row>
    <row r="214" spans="1:45" ht="14.25" hidden="1" customHeight="1">
      <c r="A214" s="35"/>
      <c r="B214" s="31"/>
      <c r="C214" s="26" t="str">
        <f>""&amp;ADDRESS($G216+ROW($A192),COLUMN())&amp;":"&amp;ADDRESS($G217+ROW($A192),COLUMN())</f>
        <v>$C$192:$C$195</v>
      </c>
      <c r="D214" s="26" t="str">
        <f>""&amp;ADDRESS($G216+ROW($A192),COLUMN())&amp;":"&amp;ADDRESS($G217+ROW($A192),COLUMN())</f>
        <v>$D$192:$D$195</v>
      </c>
      <c r="E214" s="26" t="str">
        <f>""&amp;ADDRESS($G216+ROW($A192),COLUMN())&amp;":"&amp;ADDRESS($G217+ROW($A192),COLUMN())</f>
        <v>$E$192:$E$195</v>
      </c>
      <c r="F214" s="26" t="str">
        <f>""&amp;ADDRESS($G216+ROW($A192),COLUMN())&amp;":"&amp;ADDRESS($G217+ROW($A192),COLUMN())</f>
        <v>$F$192:$F$195</v>
      </c>
      <c r="G214" s="26" t="str">
        <f>""&amp;ADDRESS($G216+ROW($A192),COLUMN())&amp;":"&amp;ADDRESS($G217+ROW($A192),COLUMN())</f>
        <v>$G$192:$G$195</v>
      </c>
      <c r="H214" s="19">
        <f ca="1">INDIRECT(ADDRESS($G$180+ROW($A$155),COLUMN(($L$155))))</f>
        <v>0.315</v>
      </c>
      <c r="I214" s="7">
        <f ca="1">INDIRECT(ADDRESS($G$180+ROW($A$155),COLUMN(($M$155))))</f>
        <v>21.26</v>
      </c>
      <c r="J214" s="26" t="str">
        <f t="shared" ref="J214:S214" si="78">""&amp;ADDRESS($G216+ROW($A192),COLUMN())&amp;":"&amp;ADDRESS($G217+ROW($A192),COLUMN())</f>
        <v>$J$192:$J$195</v>
      </c>
      <c r="K214" s="26" t="str">
        <f t="shared" si="78"/>
        <v>$K$192:$K$195</v>
      </c>
      <c r="L214" s="26" t="str">
        <f t="shared" si="78"/>
        <v>$L$192:$L$195</v>
      </c>
      <c r="M214" s="26" t="str">
        <f t="shared" si="78"/>
        <v>$M$192:$M$195</v>
      </c>
      <c r="N214" s="26" t="str">
        <f t="shared" si="78"/>
        <v>$N$192:$N$195</v>
      </c>
      <c r="O214" s="26" t="str">
        <f t="shared" si="78"/>
        <v>$O$192:$O$195</v>
      </c>
      <c r="P214" s="26" t="str">
        <f t="shared" si="78"/>
        <v>$P$192:$P$195</v>
      </c>
      <c r="Q214" s="26" t="str">
        <f t="shared" si="78"/>
        <v>$Q$192:$Q$195</v>
      </c>
      <c r="R214" s="26" t="str">
        <f t="shared" si="78"/>
        <v>$R$192:$R$195</v>
      </c>
      <c r="S214" s="26" t="str">
        <f t="shared" si="78"/>
        <v>$S$192:$S$195</v>
      </c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M214" s="35"/>
      <c r="AN214" s="35"/>
      <c r="AO214" s="35"/>
      <c r="AP214" s="35"/>
      <c r="AQ214" s="35"/>
      <c r="AR214" s="35"/>
      <c r="AS214" s="35"/>
    </row>
    <row r="215" spans="1:45" ht="14.25" customHeight="1">
      <c r="A215" s="35"/>
      <c r="B215" s="35" t="s">
        <v>34</v>
      </c>
      <c r="C215" s="18">
        <f ca="1">SLOPE(LN(INDIRECT(K214)),INDIRECT(C214))</f>
        <v>0.77309353950441451</v>
      </c>
      <c r="D215" s="18" t="s">
        <v>33</v>
      </c>
      <c r="E215" s="35">
        <v>0.73698148863755675</v>
      </c>
      <c r="F215" s="19" t="s">
        <v>35</v>
      </c>
      <c r="G215" s="19"/>
      <c r="H215" s="19">
        <f ca="1">INDIRECT(ADDRESS($G$217+ROW($A$192),COLUMN(($L$155))))</f>
        <v>0.317</v>
      </c>
      <c r="I215" s="7">
        <f ca="1">INDIRECT(ADDRESS($G$217+ROW($A$192),COLUMN(($M$155))))</f>
        <v>20.81</v>
      </c>
      <c r="J215" s="32"/>
      <c r="K215" s="35"/>
      <c r="L215" s="12" t="s">
        <v>36</v>
      </c>
      <c r="M215" s="18">
        <f t="shared" ref="M215:S215" ca="1" si="79">SLOPE(INDIRECT(M214),INDIRECT($K214))</f>
        <v>-18.328439723130955</v>
      </c>
      <c r="N215" s="18">
        <f t="shared" ca="1" si="79"/>
        <v>8.2094317248928199</v>
      </c>
      <c r="O215" s="18">
        <f t="shared" ca="1" si="79"/>
        <v>0</v>
      </c>
      <c r="P215" s="18" t="e">
        <f t="shared" ca="1" si="79"/>
        <v>#DIV/0!</v>
      </c>
      <c r="Q215" s="18" t="e">
        <f t="shared" ca="1" si="79"/>
        <v>#DIV/0!</v>
      </c>
      <c r="R215" s="18">
        <f t="shared" ca="1" si="79"/>
        <v>0</v>
      </c>
      <c r="S215" s="18">
        <f t="shared" ca="1" si="79"/>
        <v>1.0107708730348519</v>
      </c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M215" s="35"/>
      <c r="AN215" s="35"/>
      <c r="AO215" s="35"/>
      <c r="AP215" s="35"/>
      <c r="AQ215" s="35"/>
      <c r="AR215" s="35"/>
      <c r="AS215" s="35"/>
    </row>
    <row r="216" spans="1:45" ht="14.25" customHeight="1">
      <c r="A216" s="35"/>
      <c r="B216" s="35" t="s">
        <v>37</v>
      </c>
      <c r="C216" s="52">
        <f ca="1">EXP(INTERCEPT(LN(INDIRECT(K214)),INDIRECT(C214)))</f>
        <v>1.8269931821316903E-2</v>
      </c>
      <c r="D216" s="35" t="s">
        <v>38</v>
      </c>
      <c r="E216" s="35"/>
      <c r="F216" s="18" t="s">
        <v>38</v>
      </c>
      <c r="G216" s="25">
        <v>0</v>
      </c>
      <c r="H216" s="21"/>
      <c r="I216" s="11"/>
      <c r="J216" s="11"/>
      <c r="K216" s="35"/>
      <c r="L216" s="12" t="s">
        <v>41</v>
      </c>
      <c r="M216" s="18">
        <f t="shared" ref="M216:S216" ca="1" si="80">M215*$C215</f>
        <v>-14.169598339148621</v>
      </c>
      <c r="N216" s="18">
        <f t="shared" ca="1" si="80"/>
        <v>6.3466586295172212</v>
      </c>
      <c r="O216" s="18">
        <f t="shared" ca="1" si="80"/>
        <v>0</v>
      </c>
      <c r="P216" s="18" t="e">
        <f t="shared" ca="1" si="80"/>
        <v>#DIV/0!</v>
      </c>
      <c r="Q216" s="18" t="e">
        <f t="shared" ca="1" si="80"/>
        <v>#DIV/0!</v>
      </c>
      <c r="R216" s="18">
        <f t="shared" ca="1" si="80"/>
        <v>0</v>
      </c>
      <c r="S216" s="18">
        <f t="shared" ca="1" si="80"/>
        <v>0.78142043186248078</v>
      </c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M216" s="35"/>
      <c r="AN216" s="35"/>
      <c r="AO216" s="35"/>
      <c r="AP216" s="35"/>
      <c r="AQ216" s="35"/>
      <c r="AR216" s="35"/>
      <c r="AS216" s="35"/>
    </row>
    <row r="217" spans="1:45" ht="14.25" customHeight="1">
      <c r="A217" s="35"/>
      <c r="B217" s="35" t="s">
        <v>42</v>
      </c>
      <c r="C217" s="52">
        <f ca="1">RSQ(LN(INDIRECT(K214)),INDIRECT(C214))</f>
        <v>0.99780208202257448</v>
      </c>
      <c r="D217" s="35" t="s">
        <v>43</v>
      </c>
      <c r="E217" s="35"/>
      <c r="F217" s="18" t="s">
        <v>43</v>
      </c>
      <c r="G217" s="25">
        <v>3</v>
      </c>
      <c r="H217" s="21"/>
      <c r="I217" s="11"/>
      <c r="J217" s="11"/>
      <c r="K217" s="35"/>
      <c r="L217" s="12" t="s">
        <v>44</v>
      </c>
      <c r="M217" s="18">
        <f t="shared" ref="M217:S217" ca="1" si="81">RSQ(INDIRECT(M214),INDIRECT($K214))</f>
        <v>0.96911660768651209</v>
      </c>
      <c r="N217" s="18">
        <f t="shared" ca="1" si="81"/>
        <v>0.9475736568457539</v>
      </c>
      <c r="O217" s="18" t="e">
        <f t="shared" ca="1" si="81"/>
        <v>#DIV/0!</v>
      </c>
      <c r="P217" s="18" t="e">
        <f t="shared" ca="1" si="81"/>
        <v>#DIV/0!</v>
      </c>
      <c r="Q217" s="18" t="e">
        <f t="shared" ca="1" si="81"/>
        <v>#DIV/0!</v>
      </c>
      <c r="R217" s="18" t="e">
        <f t="shared" ca="1" si="81"/>
        <v>#DIV/0!</v>
      </c>
      <c r="S217" s="18">
        <f t="shared" ca="1" si="81"/>
        <v>0.99570015137222223</v>
      </c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M217" s="35"/>
      <c r="AN217" s="35"/>
      <c r="AO217" s="35"/>
      <c r="AP217" s="35"/>
      <c r="AQ217" s="35"/>
      <c r="AR217" s="35"/>
      <c r="AS217" s="35"/>
    </row>
    <row r="218" spans="1:45" ht="14.25" customHeight="1">
      <c r="A218" s="35"/>
      <c r="B218" s="35"/>
      <c r="C218" s="52"/>
      <c r="D218" s="35"/>
      <c r="E218" s="35"/>
      <c r="F218" s="18"/>
      <c r="G218" s="25"/>
      <c r="H218" s="21"/>
      <c r="I218" s="11"/>
      <c r="J218" s="11"/>
      <c r="K218" s="35"/>
      <c r="L218" s="12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M218" s="35"/>
      <c r="AN218" s="35"/>
      <c r="AO218" s="35"/>
      <c r="AP218" s="35"/>
      <c r="AQ218" s="35"/>
      <c r="AR218" s="35"/>
      <c r="AS218" s="35"/>
    </row>
    <row r="219" spans="1:45" ht="14.25" hidden="1" customHeight="1">
      <c r="A219" s="35"/>
      <c r="B219" s="31"/>
      <c r="C219" s="26" t="str">
        <f t="shared" ref="C219:S219" si="82">""&amp;ADDRESS($G221+ROW($A192),COLUMN())&amp;":"&amp;ADDRESS($G222+ROW($A192),COLUMN())</f>
        <v>$C$193:$C$196</v>
      </c>
      <c r="D219" s="26" t="str">
        <f t="shared" si="82"/>
        <v>$D$193:$D$196</v>
      </c>
      <c r="E219" s="26" t="str">
        <f t="shared" si="82"/>
        <v>$E$193:$E$196</v>
      </c>
      <c r="F219" s="26" t="str">
        <f t="shared" si="82"/>
        <v>$F$193:$F$196</v>
      </c>
      <c r="G219" s="26" t="str">
        <f t="shared" si="82"/>
        <v>$G$193:$G$196</v>
      </c>
      <c r="H219" s="26" t="str">
        <f t="shared" si="82"/>
        <v>$H$193:$H$196</v>
      </c>
      <c r="I219" s="26" t="str">
        <f t="shared" si="82"/>
        <v>$I$193:$I$196</v>
      </c>
      <c r="J219" s="26" t="str">
        <f t="shared" si="82"/>
        <v>$J$193:$J$196</v>
      </c>
      <c r="K219" s="26" t="str">
        <f t="shared" si="82"/>
        <v>$K$193:$K$196</v>
      </c>
      <c r="L219" s="26" t="str">
        <f t="shared" si="82"/>
        <v>$L$193:$L$196</v>
      </c>
      <c r="M219" s="26" t="str">
        <f t="shared" si="82"/>
        <v>$M$193:$M$196</v>
      </c>
      <c r="N219" s="26" t="str">
        <f t="shared" si="82"/>
        <v>$N$193:$N$196</v>
      </c>
      <c r="O219" s="26" t="str">
        <f t="shared" si="82"/>
        <v>$O$193:$O$196</v>
      </c>
      <c r="P219" s="26" t="str">
        <f t="shared" si="82"/>
        <v>$P$193:$P$196</v>
      </c>
      <c r="Q219" s="26" t="str">
        <f t="shared" si="82"/>
        <v>$Q$193:$Q$196</v>
      </c>
      <c r="R219" s="26" t="str">
        <f t="shared" si="82"/>
        <v>$R$193:$R$196</v>
      </c>
      <c r="S219" s="26" t="str">
        <f t="shared" si="82"/>
        <v>$S$193:$S$196</v>
      </c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M219" s="35"/>
      <c r="AN219" s="35"/>
      <c r="AO219" s="35"/>
      <c r="AP219" s="35"/>
      <c r="AQ219" s="35"/>
      <c r="AR219" s="35"/>
      <c r="AS219" s="35"/>
    </row>
    <row r="220" spans="1:45" ht="14.25" customHeight="1">
      <c r="A220" s="35"/>
      <c r="B220" s="35" t="s">
        <v>45</v>
      </c>
      <c r="C220" s="18">
        <f ca="1">SLOPE(LN(INDIRECT(K219)),INDIRECT(C219))</f>
        <v>0.67345534448485511</v>
      </c>
      <c r="D220" s="35"/>
      <c r="E220" s="35"/>
      <c r="F220" s="19" t="s">
        <v>35</v>
      </c>
      <c r="G220" s="19"/>
      <c r="H220" s="21"/>
      <c r="I220" s="32"/>
      <c r="J220" s="32"/>
      <c r="K220" s="35"/>
      <c r="L220" s="12" t="s">
        <v>36</v>
      </c>
      <c r="M220" s="35">
        <f t="shared" ref="M220:S220" ca="1" si="83">SLOPE(INDIRECT(M219),INDIRECT($K219))</f>
        <v>-19.481769403997365</v>
      </c>
      <c r="N220" s="35">
        <f t="shared" ca="1" si="83"/>
        <v>9.6648889688756352</v>
      </c>
      <c r="O220" s="35">
        <f t="shared" ca="1" si="83"/>
        <v>5.506062968778747</v>
      </c>
      <c r="P220" s="35" t="e">
        <f t="shared" ca="1" si="83"/>
        <v>#DIV/0!</v>
      </c>
      <c r="Q220" s="35" t="e">
        <f t="shared" ca="1" si="83"/>
        <v>#DIV/0!</v>
      </c>
      <c r="R220" s="35">
        <f t="shared" ca="1" si="83"/>
        <v>0</v>
      </c>
      <c r="S220" s="35">
        <f t="shared" ca="1" si="83"/>
        <v>0.80834893038612499</v>
      </c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M220" s="35"/>
      <c r="AN220" s="35"/>
      <c r="AO220" s="35"/>
      <c r="AP220" s="35"/>
      <c r="AQ220" s="35"/>
      <c r="AR220" s="35"/>
      <c r="AS220" s="35"/>
    </row>
    <row r="221" spans="1:45" ht="14.25" customHeight="1">
      <c r="A221" s="35"/>
      <c r="B221" s="35" t="s">
        <v>37</v>
      </c>
      <c r="C221" s="52">
        <f ca="1">EXP(INTERCEPT(LN(INDIRECT(K219)),INDIRECT(C219)))</f>
        <v>2.3745073975081528E-2</v>
      </c>
      <c r="D221" s="35"/>
      <c r="E221" s="35"/>
      <c r="F221" s="18" t="s">
        <v>38</v>
      </c>
      <c r="G221" s="25">
        <v>1</v>
      </c>
      <c r="H221" s="21"/>
      <c r="I221" s="11"/>
      <c r="J221" s="11"/>
      <c r="K221" s="35"/>
      <c r="L221" s="12" t="s">
        <v>41</v>
      </c>
      <c r="M221" s="35">
        <f t="shared" ref="M221:S221" ca="1" si="84">M220*$C220</f>
        <v>-13.120101725143556</v>
      </c>
      <c r="N221" s="35">
        <f t="shared" ca="1" si="84"/>
        <v>6.5088711299420172</v>
      </c>
      <c r="O221" s="35">
        <f t="shared" ca="1" si="84"/>
        <v>3.7080875333941949</v>
      </c>
      <c r="P221" s="35" t="e">
        <f t="shared" ca="1" si="84"/>
        <v>#DIV/0!</v>
      </c>
      <c r="Q221" s="35" t="e">
        <f t="shared" ca="1" si="84"/>
        <v>#DIV/0!</v>
      </c>
      <c r="R221" s="35">
        <f t="shared" ca="1" si="84"/>
        <v>0</v>
      </c>
      <c r="S221" s="35">
        <f t="shared" ca="1" si="84"/>
        <v>0.54438690737715201</v>
      </c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M221" s="35"/>
      <c r="AN221" s="35"/>
      <c r="AO221" s="35"/>
      <c r="AP221" s="35"/>
      <c r="AQ221" s="35"/>
      <c r="AR221" s="35"/>
      <c r="AS221" s="35"/>
    </row>
    <row r="222" spans="1:45" ht="14.25" customHeight="1">
      <c r="A222" s="35"/>
      <c r="B222" s="35" t="s">
        <v>42</v>
      </c>
      <c r="C222" s="52">
        <f ca="1">RSQ(LN(INDIRECT(K219)),INDIRECT(C219))</f>
        <v>0.99302233008224394</v>
      </c>
      <c r="D222" s="35"/>
      <c r="E222" s="35"/>
      <c r="F222" s="18" t="s">
        <v>43</v>
      </c>
      <c r="G222" s="25">
        <v>4</v>
      </c>
      <c r="H222" s="21"/>
      <c r="I222" s="11"/>
      <c r="J222" s="11"/>
      <c r="K222" s="35"/>
      <c r="L222" s="12" t="s">
        <v>44</v>
      </c>
      <c r="M222" s="35">
        <f t="shared" ref="M222:S222" ca="1" si="85">RSQ(INDIRECT(M219),INDIRECT($K219))</f>
        <v>0.99362075702602082</v>
      </c>
      <c r="N222" s="35">
        <f t="shared" ca="1" si="85"/>
        <v>0.98674222238252796</v>
      </c>
      <c r="O222" s="35">
        <f t="shared" ca="1" si="85"/>
        <v>0.80288736980325048</v>
      </c>
      <c r="P222" s="35" t="e">
        <f t="shared" ca="1" si="85"/>
        <v>#DIV/0!</v>
      </c>
      <c r="Q222" s="35" t="e">
        <f t="shared" ca="1" si="85"/>
        <v>#DIV/0!</v>
      </c>
      <c r="R222" s="35" t="e">
        <f t="shared" ca="1" si="85"/>
        <v>#DIV/0!</v>
      </c>
      <c r="S222" s="35">
        <f t="shared" ca="1" si="85"/>
        <v>0.98354933278640766</v>
      </c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M222" s="35"/>
      <c r="AN222" s="35"/>
      <c r="AO222" s="35"/>
      <c r="AP222" s="35"/>
      <c r="AQ222" s="35"/>
      <c r="AR222" s="35"/>
      <c r="AS222" s="35"/>
    </row>
    <row r="223" spans="1:45" ht="14.25" customHeight="1" thickBot="1">
      <c r="A223" s="13"/>
      <c r="B223" s="13"/>
      <c r="C223" s="55"/>
      <c r="D223" s="13"/>
      <c r="E223" s="13"/>
      <c r="F223" s="14"/>
      <c r="G223" s="14"/>
      <c r="H223" s="14"/>
      <c r="I223" s="15"/>
      <c r="J223" s="15"/>
      <c r="K223" s="1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M223" s="13"/>
      <c r="AN223" s="13"/>
      <c r="AO223" s="13"/>
      <c r="AP223" s="13"/>
      <c r="AQ223" s="13"/>
      <c r="AR223" s="13"/>
      <c r="AS223" s="13"/>
    </row>
    <row r="224" spans="1:45" ht="14.25" customHeight="1" thickTop="1">
      <c r="A224" s="35"/>
      <c r="B224" s="35"/>
      <c r="C224" s="56"/>
      <c r="D224" s="35"/>
      <c r="E224" s="35"/>
      <c r="F224" s="21"/>
      <c r="G224" s="21"/>
      <c r="H224" s="21"/>
      <c r="I224" s="11"/>
      <c r="J224" s="11"/>
      <c r="K224" s="12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M224" s="35"/>
      <c r="AN224" s="35"/>
      <c r="AO224" s="35"/>
      <c r="AP224" s="35"/>
      <c r="AQ224" s="35"/>
      <c r="AR224" s="35"/>
      <c r="AS224" s="35"/>
    </row>
    <row r="225" spans="1:45" ht="14.25" customHeight="1">
      <c r="A225" s="3" t="s">
        <v>58</v>
      </c>
      <c r="C225" s="20"/>
      <c r="D225" s="20"/>
      <c r="E225" s="20"/>
      <c r="F225" s="25"/>
      <c r="G225" s="25"/>
      <c r="H225" s="25"/>
      <c r="I225" s="9"/>
      <c r="J225" s="9"/>
      <c r="K225" s="20"/>
      <c r="L225" s="20"/>
      <c r="M225" s="20"/>
      <c r="N225" s="20"/>
      <c r="O225" s="20"/>
      <c r="P225" s="20"/>
      <c r="Q225" s="20"/>
      <c r="R225" s="20"/>
      <c r="S225" s="20"/>
      <c r="AG225" s="35"/>
      <c r="AM225" s="35" t="s">
        <v>29</v>
      </c>
      <c r="AN225" s="35"/>
      <c r="AO225" s="35"/>
      <c r="AP225" s="35"/>
      <c r="AQ225" s="35"/>
      <c r="AR225" s="35"/>
      <c r="AS225" s="35"/>
    </row>
    <row r="226" spans="1:45" ht="14.25" customHeight="1" thickBot="1">
      <c r="A226" s="39" t="s">
        <v>59</v>
      </c>
      <c r="B226" s="20" t="s">
        <v>1</v>
      </c>
      <c r="C226" s="20" t="s">
        <v>2</v>
      </c>
      <c r="D226" s="20" t="s">
        <v>3</v>
      </c>
      <c r="E226" s="20" t="s">
        <v>4</v>
      </c>
      <c r="F226" s="20" t="s">
        <v>5</v>
      </c>
      <c r="G226" s="20" t="s">
        <v>6</v>
      </c>
      <c r="H226" s="20" t="s">
        <v>7</v>
      </c>
      <c r="I226" s="20" t="s">
        <v>8</v>
      </c>
      <c r="J226" s="20" t="s">
        <v>9</v>
      </c>
      <c r="K226" s="20" t="s">
        <v>10</v>
      </c>
      <c r="L226" s="20" t="s">
        <v>11</v>
      </c>
      <c r="M226" s="10" t="s">
        <v>12</v>
      </c>
      <c r="N226" s="10" t="s">
        <v>13</v>
      </c>
      <c r="O226" s="10" t="s">
        <v>14</v>
      </c>
      <c r="P226" s="10" t="s">
        <v>15</v>
      </c>
      <c r="Q226" s="10" t="s">
        <v>16</v>
      </c>
      <c r="R226" s="10" t="s">
        <v>17</v>
      </c>
      <c r="S226" s="10" t="s">
        <v>18</v>
      </c>
      <c r="AM226" s="4" t="s">
        <v>12</v>
      </c>
      <c r="AN226" s="4" t="s">
        <v>13</v>
      </c>
      <c r="AO226" s="4" t="s">
        <v>14</v>
      </c>
      <c r="AP226" s="4" t="s">
        <v>15</v>
      </c>
      <c r="AQ226" s="4" t="s">
        <v>16</v>
      </c>
      <c r="AR226" s="4" t="s">
        <v>17</v>
      </c>
      <c r="AS226" s="4" t="s">
        <v>18</v>
      </c>
    </row>
    <row r="227" spans="1:45" ht="14.25" customHeight="1" thickTop="1">
      <c r="A227" s="20" t="s">
        <v>60</v>
      </c>
      <c r="B227" s="20"/>
      <c r="C227" s="20" t="s">
        <v>19</v>
      </c>
      <c r="D227" s="20" t="s">
        <v>20</v>
      </c>
      <c r="E227" s="20" t="s">
        <v>21</v>
      </c>
      <c r="F227" s="20" t="s">
        <v>22</v>
      </c>
      <c r="G227" s="20" t="s">
        <v>21</v>
      </c>
      <c r="H227" s="20" t="s">
        <v>23</v>
      </c>
      <c r="I227" s="20" t="s">
        <v>24</v>
      </c>
      <c r="J227" s="20" t="s">
        <v>24</v>
      </c>
      <c r="K227" s="20" t="s">
        <v>25</v>
      </c>
      <c r="L227" s="20" t="s">
        <v>26</v>
      </c>
      <c r="M227" s="20" t="s">
        <v>27</v>
      </c>
      <c r="N227" s="20" t="s">
        <v>27</v>
      </c>
      <c r="O227" s="20" t="s">
        <v>27</v>
      </c>
      <c r="P227" s="20" t="s">
        <v>27</v>
      </c>
      <c r="Q227" s="20" t="s">
        <v>27</v>
      </c>
      <c r="R227" s="20" t="s">
        <v>27</v>
      </c>
      <c r="S227" s="20" t="s">
        <v>27</v>
      </c>
      <c r="AM227" s="18" t="s">
        <v>27</v>
      </c>
      <c r="AN227" s="18" t="s">
        <v>27</v>
      </c>
      <c r="AO227" s="18" t="s">
        <v>27</v>
      </c>
      <c r="AP227" s="18" t="s">
        <v>27</v>
      </c>
      <c r="AQ227" s="18" t="s">
        <v>27</v>
      </c>
      <c r="AR227" s="18" t="s">
        <v>27</v>
      </c>
      <c r="AS227" s="18" t="s">
        <v>27</v>
      </c>
    </row>
    <row r="228" spans="1:45" ht="14.25" customHeight="1">
      <c r="A228" s="35">
        <v>-1</v>
      </c>
      <c r="B228" s="31"/>
      <c r="C228" s="35"/>
      <c r="D228" s="34"/>
      <c r="E228" s="21"/>
      <c r="F228" s="33"/>
      <c r="G228" s="33"/>
      <c r="H228" s="33"/>
      <c r="I228" s="22" t="s">
        <v>32</v>
      </c>
      <c r="J228" s="22" t="s">
        <v>32</v>
      </c>
      <c r="K228" s="41"/>
      <c r="L228" s="21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M228" s="10"/>
      <c r="AN228" s="10"/>
      <c r="AO228" s="10"/>
      <c r="AP228" s="10"/>
      <c r="AQ228" s="10"/>
      <c r="AR228" s="10"/>
      <c r="AS228" s="10"/>
    </row>
    <row r="229" spans="1:45" ht="14.25" customHeight="1">
      <c r="A229" s="35">
        <v>0</v>
      </c>
      <c r="B229" s="36">
        <v>44729.890428240738</v>
      </c>
      <c r="C229">
        <f t="shared" ref="C229:C235" si="86">(B229-$B$229)*24</f>
        <v>0</v>
      </c>
      <c r="D229" s="34"/>
      <c r="E229" s="42"/>
      <c r="F229" s="33">
        <v>100</v>
      </c>
      <c r="G229" s="33">
        <f t="shared" ref="G229:G235" si="87">E229/(F229/100)</f>
        <v>0</v>
      </c>
      <c r="H229" s="34"/>
      <c r="I229" s="32">
        <v>0</v>
      </c>
      <c r="J229" s="32">
        <v>0</v>
      </c>
      <c r="K229" s="43">
        <f>L229*Assumptions!$J$13</f>
        <v>1.7583857800000002E-2</v>
      </c>
      <c r="L229" s="57">
        <v>1.25063E-2</v>
      </c>
      <c r="M229" s="37"/>
      <c r="N229" s="37"/>
      <c r="O229" s="37"/>
      <c r="P229" s="37"/>
      <c r="Q229" s="37"/>
      <c r="R229" s="37"/>
      <c r="S229" s="37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M229" s="20"/>
      <c r="AN229" s="20"/>
      <c r="AO229" s="20"/>
      <c r="AP229" s="20"/>
      <c r="AQ229" s="20"/>
      <c r="AR229" s="20"/>
      <c r="AS229" s="20"/>
    </row>
    <row r="230" spans="1:45" ht="14.25" customHeight="1">
      <c r="A230" s="30">
        <v>1</v>
      </c>
      <c r="B230" s="36">
        <v>44729.947326388887</v>
      </c>
      <c r="C230">
        <f t="shared" si="86"/>
        <v>1.3655555555596948</v>
      </c>
      <c r="D230" s="28"/>
      <c r="E230" s="44"/>
      <c r="F230" s="27">
        <v>100</v>
      </c>
      <c r="G230" s="27">
        <f t="shared" si="87"/>
        <v>0</v>
      </c>
      <c r="H230" s="28" t="e">
        <f t="shared" ref="H230:H235" si="88">LN(E230/E229)/(C230-C229)</f>
        <v>#DIV/0!</v>
      </c>
      <c r="I230" s="29" t="e">
        <f t="shared" ref="I230:I235" si="89">((E230-E229)/H230)+I229</f>
        <v>#DIV/0!</v>
      </c>
      <c r="J230" s="29">
        <f t="shared" ref="J230:J235" si="90">(0.5*(C230-C229)*(E230+E229))+J229</f>
        <v>0</v>
      </c>
      <c r="K230" s="45">
        <f>L230*Assumptions!$J$13</f>
        <v>5.764600000000001E-2</v>
      </c>
      <c r="L230" s="57">
        <v>4.1000000000000002E-2</v>
      </c>
      <c r="M230" s="37">
        <v>29.57</v>
      </c>
      <c r="N230" s="37">
        <v>0</v>
      </c>
      <c r="O230" s="37">
        <v>0</v>
      </c>
      <c r="P230" s="37"/>
      <c r="Q230" s="37"/>
      <c r="R230" s="37">
        <v>0</v>
      </c>
      <c r="S230" s="37">
        <v>0.09</v>
      </c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S230" s="35"/>
    </row>
    <row r="231" spans="1:45" ht="14.25" customHeight="1">
      <c r="A231" s="30">
        <v>2</v>
      </c>
      <c r="B231" s="36">
        <v>44730.006018518521</v>
      </c>
      <c r="C231">
        <f t="shared" si="86"/>
        <v>2.7741666667861864</v>
      </c>
      <c r="D231" s="28"/>
      <c r="E231" s="44"/>
      <c r="F231" s="33">
        <v>100</v>
      </c>
      <c r="G231" s="27">
        <f t="shared" si="87"/>
        <v>0</v>
      </c>
      <c r="H231" s="28" t="e">
        <f t="shared" si="88"/>
        <v>#DIV/0!</v>
      </c>
      <c r="I231" s="29" t="e">
        <f t="shared" si="89"/>
        <v>#DIV/0!</v>
      </c>
      <c r="J231" s="29">
        <f t="shared" si="90"/>
        <v>0</v>
      </c>
      <c r="K231" s="45">
        <f>L231*Assumptions!$J$13</f>
        <v>0.14763000000000001</v>
      </c>
      <c r="L231" s="57">
        <v>0.105</v>
      </c>
      <c r="M231" s="37">
        <v>24.45</v>
      </c>
      <c r="N231" s="37">
        <v>0</v>
      </c>
      <c r="O231" s="37">
        <v>0</v>
      </c>
      <c r="P231" s="37"/>
      <c r="Q231" s="37"/>
      <c r="R231" s="37">
        <v>0</v>
      </c>
      <c r="S231" s="37">
        <v>0.44</v>
      </c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M231" s="37"/>
      <c r="AN231" s="37"/>
      <c r="AO231" s="37"/>
      <c r="AP231" s="37"/>
      <c r="AQ231" s="37"/>
      <c r="AR231" s="37"/>
    </row>
    <row r="232" spans="1:45" ht="14.25" customHeight="1">
      <c r="A232" s="30">
        <v>3</v>
      </c>
      <c r="B232" s="36">
        <v>44730.064849537041</v>
      </c>
      <c r="C232">
        <f t="shared" si="86"/>
        <v>4.186111111252103</v>
      </c>
      <c r="D232" s="28"/>
      <c r="E232" s="44"/>
      <c r="F232" s="27">
        <v>100</v>
      </c>
      <c r="G232" s="27">
        <f t="shared" si="87"/>
        <v>0</v>
      </c>
      <c r="H232" s="28" t="e">
        <f t="shared" si="88"/>
        <v>#DIV/0!</v>
      </c>
      <c r="I232" s="29" t="e">
        <f t="shared" si="89"/>
        <v>#DIV/0!</v>
      </c>
      <c r="J232" s="29">
        <f t="shared" si="90"/>
        <v>0</v>
      </c>
      <c r="K232" s="45">
        <f>L232*Assumptions!$J$13</f>
        <v>0.45273200000000008</v>
      </c>
      <c r="L232" s="57">
        <v>0.32200000000000001</v>
      </c>
      <c r="M232" s="37">
        <v>20.22</v>
      </c>
      <c r="N232" s="37">
        <v>3.65</v>
      </c>
      <c r="O232" s="37">
        <v>0</v>
      </c>
      <c r="P232" s="37"/>
      <c r="Q232" s="37"/>
      <c r="R232" s="37">
        <v>0</v>
      </c>
      <c r="S232" s="37">
        <v>1.31</v>
      </c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M232" s="60"/>
      <c r="AN232" s="61"/>
      <c r="AO232" s="37"/>
      <c r="AP232" s="37"/>
      <c r="AQ232" s="37"/>
      <c r="AR232" s="37"/>
      <c r="AS232" s="37"/>
    </row>
    <row r="233" spans="1:45" ht="14.25" customHeight="1">
      <c r="A233" s="30">
        <v>4</v>
      </c>
      <c r="B233" s="36">
        <v>44730.123518518521</v>
      </c>
      <c r="C233">
        <f t="shared" si="86"/>
        <v>5.5941666667931713</v>
      </c>
      <c r="D233" s="28"/>
      <c r="E233" s="44"/>
      <c r="F233" s="33">
        <v>100</v>
      </c>
      <c r="G233" s="27">
        <f t="shared" si="87"/>
        <v>0</v>
      </c>
      <c r="H233" s="28" t="e">
        <f t="shared" si="88"/>
        <v>#DIV/0!</v>
      </c>
      <c r="I233" s="29" t="e">
        <f t="shared" si="89"/>
        <v>#DIV/0!</v>
      </c>
      <c r="J233" s="29">
        <f t="shared" si="90"/>
        <v>0</v>
      </c>
      <c r="K233" s="45">
        <f>L233*Assumptions!$J$13</f>
        <v>0.70862400000000003</v>
      </c>
      <c r="L233" s="57">
        <v>0.504</v>
      </c>
      <c r="M233" s="37">
        <v>10.32</v>
      </c>
      <c r="N233" s="37">
        <v>7.99</v>
      </c>
      <c r="O233" s="37">
        <v>7.15</v>
      </c>
      <c r="P233" s="37"/>
      <c r="Q233" s="37"/>
      <c r="R233" s="37">
        <v>0</v>
      </c>
      <c r="S233" s="37">
        <v>1.98</v>
      </c>
      <c r="T233" s="37"/>
      <c r="U233" s="37"/>
      <c r="V233" s="37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M233" s="60"/>
      <c r="AN233" s="61"/>
      <c r="AO233" s="37"/>
      <c r="AP233" s="37"/>
      <c r="AQ233" s="37"/>
      <c r="AR233" s="37"/>
      <c r="AS233" s="37"/>
    </row>
    <row r="234" spans="1:45" ht="14.25" customHeight="1">
      <c r="A234" s="30">
        <v>5</v>
      </c>
      <c r="B234" s="36">
        <v>44730.126770833333</v>
      </c>
      <c r="C234">
        <f t="shared" si="86"/>
        <v>5.6722222222597338</v>
      </c>
      <c r="D234" s="28"/>
      <c r="E234" s="44"/>
      <c r="F234" s="27">
        <v>100</v>
      </c>
      <c r="G234" s="27">
        <f t="shared" si="87"/>
        <v>0</v>
      </c>
      <c r="H234" s="28" t="e">
        <f t="shared" si="88"/>
        <v>#DIV/0!</v>
      </c>
      <c r="I234" s="29" t="e">
        <f t="shared" si="89"/>
        <v>#DIV/0!</v>
      </c>
      <c r="J234" s="29">
        <f t="shared" si="90"/>
        <v>0</v>
      </c>
      <c r="K234" s="45">
        <f>L234*Assumptions!$J$13</f>
        <v>0.70440600000000009</v>
      </c>
      <c r="L234" s="57">
        <v>0.501</v>
      </c>
      <c r="M234" s="37">
        <v>10.92</v>
      </c>
      <c r="N234" s="37">
        <v>9.77</v>
      </c>
      <c r="O234" s="37">
        <v>8.4</v>
      </c>
      <c r="P234" s="37"/>
      <c r="Q234" s="37"/>
      <c r="R234" s="37">
        <v>0</v>
      </c>
      <c r="S234" s="37">
        <v>2.36</v>
      </c>
      <c r="T234" s="37"/>
      <c r="U234" s="37"/>
      <c r="V234" s="37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M234" s="60"/>
      <c r="AN234" s="61"/>
      <c r="AO234" s="37"/>
      <c r="AP234" s="37"/>
      <c r="AQ234" s="37"/>
      <c r="AR234" s="37"/>
      <c r="AS234" s="37"/>
    </row>
    <row r="235" spans="1:45" ht="14.25" customHeight="1">
      <c r="A235" s="30">
        <v>6</v>
      </c>
      <c r="B235" s="36">
        <v>44730.63795138889</v>
      </c>
      <c r="C235">
        <f t="shared" si="86"/>
        <v>17.940555555629544</v>
      </c>
      <c r="D235" s="28"/>
      <c r="E235" s="44"/>
      <c r="F235" s="27">
        <v>100</v>
      </c>
      <c r="G235" s="27">
        <f t="shared" si="87"/>
        <v>0</v>
      </c>
      <c r="H235" s="28" t="e">
        <f t="shared" si="88"/>
        <v>#DIV/0!</v>
      </c>
      <c r="I235" s="29" t="e">
        <f t="shared" si="89"/>
        <v>#DIV/0!</v>
      </c>
      <c r="J235" s="29">
        <f t="shared" si="90"/>
        <v>0</v>
      </c>
      <c r="K235" s="45">
        <f>L235*Assumptions!$J$13</f>
        <v>0.97295200000000004</v>
      </c>
      <c r="L235" s="57">
        <v>0.69199999999999995</v>
      </c>
      <c r="M235" s="40"/>
      <c r="N235" s="37"/>
      <c r="O235" s="37"/>
      <c r="P235" s="40"/>
      <c r="Q235" s="37"/>
      <c r="R235" s="40"/>
      <c r="S235" s="37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M235" s="60"/>
      <c r="AN235" s="61"/>
      <c r="AO235" s="37"/>
      <c r="AP235" s="37"/>
      <c r="AQ235" s="37"/>
      <c r="AR235" s="37"/>
      <c r="AS235" s="37"/>
    </row>
    <row r="236" spans="1:45" ht="14.25" customHeight="1">
      <c r="A236" s="30">
        <v>7</v>
      </c>
      <c r="B236" s="36"/>
      <c r="C236"/>
      <c r="D236" s="28"/>
      <c r="E236" s="44"/>
      <c r="F236" s="27"/>
      <c r="G236" s="27"/>
      <c r="H236" s="28"/>
      <c r="I236" s="29"/>
      <c r="J236" s="29"/>
      <c r="K236" s="45"/>
      <c r="L236" s="37"/>
      <c r="M236" s="40"/>
      <c r="N236" s="40"/>
      <c r="O236" s="40"/>
      <c r="P236" s="40"/>
      <c r="Q236" s="40"/>
      <c r="R236" s="40"/>
      <c r="S236" s="4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M236" s="60"/>
      <c r="AN236" s="61"/>
      <c r="AO236" s="37"/>
      <c r="AP236" s="37"/>
      <c r="AQ236" s="37"/>
      <c r="AR236" s="37"/>
      <c r="AS236" s="37"/>
    </row>
    <row r="237" spans="1:45" ht="14.25" customHeight="1">
      <c r="A237" s="18">
        <v>8</v>
      </c>
      <c r="B237" s="36"/>
      <c r="C237"/>
      <c r="D237" s="28"/>
      <c r="E237" s="44"/>
      <c r="F237" s="27"/>
      <c r="G237" s="27"/>
      <c r="H237" s="28"/>
      <c r="I237" s="29"/>
      <c r="J237" s="29"/>
      <c r="K237" s="45"/>
      <c r="L237" s="37"/>
      <c r="M237" s="46"/>
      <c r="N237" s="35"/>
      <c r="R237" s="37"/>
      <c r="S237" s="37"/>
      <c r="T237" s="37"/>
      <c r="AM237" s="46"/>
      <c r="AN237" s="61"/>
      <c r="AO237" s="37"/>
      <c r="AQ237" s="37"/>
      <c r="AS237" s="37"/>
    </row>
    <row r="238" spans="1:45" ht="14.25" customHeight="1">
      <c r="A238" s="18">
        <v>9</v>
      </c>
      <c r="B238" s="31"/>
      <c r="C238"/>
      <c r="D238" s="28"/>
      <c r="E238" s="44"/>
      <c r="F238" s="27"/>
      <c r="G238" s="27"/>
      <c r="H238" s="28"/>
      <c r="I238" s="29"/>
      <c r="J238" s="29"/>
      <c r="K238" s="45"/>
      <c r="L238" s="37"/>
      <c r="P238" s="37"/>
      <c r="Q238" s="37"/>
      <c r="R238" s="37"/>
      <c r="S238" s="37"/>
      <c r="T238" s="37"/>
      <c r="AM238" s="46"/>
      <c r="AN238" s="47"/>
    </row>
    <row r="239" spans="1:45" ht="14.25" customHeight="1">
      <c r="A239" s="35">
        <v>10</v>
      </c>
      <c r="B239" s="31"/>
      <c r="C239"/>
      <c r="D239" s="28"/>
      <c r="E239" s="44"/>
      <c r="F239" s="27"/>
      <c r="G239" s="27"/>
      <c r="H239" s="28"/>
      <c r="I239" s="29"/>
      <c r="J239" s="29"/>
      <c r="K239" s="45"/>
      <c r="L239" s="37"/>
      <c r="P239" s="37"/>
      <c r="Q239" s="37"/>
      <c r="R239" s="37"/>
      <c r="S239" s="37"/>
      <c r="T239" s="37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M239" s="46"/>
      <c r="AO239" s="37"/>
      <c r="AP239" s="37"/>
      <c r="AQ239" s="37"/>
      <c r="AR239" s="37"/>
      <c r="AS239" s="37"/>
    </row>
    <row r="240" spans="1:45" ht="14.25" customHeight="1">
      <c r="A240" s="35">
        <v>11</v>
      </c>
      <c r="B240" s="36"/>
      <c r="C240"/>
      <c r="D240" s="28"/>
      <c r="E240" s="44"/>
      <c r="F240" s="27"/>
      <c r="G240" s="27"/>
      <c r="H240" s="28"/>
      <c r="I240" s="29"/>
      <c r="J240" s="29"/>
      <c r="K240" s="45"/>
      <c r="L240" s="37"/>
      <c r="P240" s="37"/>
      <c r="Q240" s="37"/>
      <c r="R240" s="37"/>
      <c r="S240" s="37"/>
      <c r="T240" s="3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M240" s="46"/>
      <c r="AO240" s="37"/>
      <c r="AP240" s="37"/>
      <c r="AQ240" s="37"/>
      <c r="AR240" s="37"/>
      <c r="AS240" s="37"/>
    </row>
    <row r="241" spans="1:45" ht="14.25" customHeight="1">
      <c r="A241" s="35">
        <v>12</v>
      </c>
      <c r="B241" s="36"/>
      <c r="C241"/>
      <c r="D241" s="28"/>
      <c r="E241" s="44"/>
      <c r="F241" s="27"/>
      <c r="G241" s="27"/>
      <c r="H241" s="28"/>
      <c r="I241" s="29"/>
      <c r="J241" s="29"/>
      <c r="K241" s="45"/>
      <c r="L241" s="37"/>
      <c r="P241" s="37"/>
      <c r="Q241" s="37"/>
      <c r="R241" s="37"/>
      <c r="S241" s="37"/>
      <c r="T241" s="37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M241" s="46"/>
      <c r="AO241" s="37"/>
      <c r="AP241" s="37"/>
      <c r="AQ241" s="37"/>
      <c r="AR241" s="37"/>
      <c r="AS241" s="37"/>
    </row>
    <row r="242" spans="1:45" ht="14.25" customHeight="1">
      <c r="A242" s="35">
        <v>13</v>
      </c>
      <c r="B242" s="36"/>
      <c r="C242"/>
      <c r="D242" s="28"/>
      <c r="E242" s="44"/>
      <c r="F242" s="27"/>
      <c r="G242" s="27"/>
      <c r="H242" s="28"/>
      <c r="I242" s="29"/>
      <c r="J242" s="29"/>
      <c r="K242" s="45"/>
      <c r="L242" s="37"/>
      <c r="P242" s="37"/>
      <c r="Q242" s="37"/>
      <c r="R242" s="37"/>
      <c r="S242" s="37"/>
      <c r="T242" s="37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M242" s="46"/>
      <c r="AO242" s="37"/>
      <c r="AP242" s="37"/>
      <c r="AQ242" s="37"/>
      <c r="AR242" s="37"/>
      <c r="AS242" s="37"/>
    </row>
    <row r="243" spans="1:45" ht="14.25" customHeight="1">
      <c r="A243" s="35">
        <v>14</v>
      </c>
      <c r="B243" s="36"/>
      <c r="C243"/>
      <c r="D243" s="28"/>
      <c r="E243" s="44"/>
      <c r="F243" s="27"/>
      <c r="G243" s="27"/>
      <c r="H243" s="28"/>
      <c r="I243" s="29"/>
      <c r="J243" s="29"/>
      <c r="K243" s="45"/>
      <c r="L243" s="37"/>
      <c r="P243" s="37"/>
      <c r="Q243" s="37"/>
      <c r="R243" s="37"/>
      <c r="S243" s="37"/>
      <c r="T243" s="37"/>
      <c r="AM243" s="37"/>
      <c r="AN243" s="37"/>
      <c r="AO243" s="37"/>
    </row>
    <row r="244" spans="1:45" ht="14.25" customHeight="1">
      <c r="A244" s="35">
        <v>15</v>
      </c>
      <c r="B244" s="36"/>
      <c r="C244"/>
      <c r="D244" s="28"/>
      <c r="E244" s="44"/>
      <c r="F244" s="27"/>
      <c r="G244" s="27"/>
      <c r="H244" s="28"/>
      <c r="I244" s="29"/>
      <c r="J244" s="29"/>
      <c r="K244" s="45"/>
      <c r="L244" s="37"/>
      <c r="P244" s="37"/>
      <c r="Q244" s="37"/>
      <c r="R244" s="37"/>
      <c r="S244" s="37"/>
      <c r="T244" s="37"/>
      <c r="AM244" s="37"/>
      <c r="AN244" s="37"/>
      <c r="AO244" s="37"/>
    </row>
    <row r="245" spans="1:45" ht="14.25" customHeight="1">
      <c r="A245" s="35">
        <v>16</v>
      </c>
      <c r="B245" s="36"/>
      <c r="C245"/>
      <c r="D245" s="28"/>
      <c r="E245" s="44"/>
      <c r="F245" s="27"/>
      <c r="G245" s="27"/>
      <c r="H245" s="28"/>
      <c r="I245" s="29"/>
      <c r="J245" s="29"/>
      <c r="K245" s="45"/>
      <c r="L245" s="37"/>
      <c r="P245" s="37"/>
      <c r="Q245" s="37"/>
      <c r="R245" s="37"/>
      <c r="S245" s="37"/>
      <c r="T245" s="37"/>
      <c r="AM245" s="37"/>
      <c r="AN245" s="37"/>
      <c r="AO245" s="37"/>
    </row>
    <row r="246" spans="1:45" ht="14.25" customHeight="1">
      <c r="A246" s="35"/>
      <c r="B246" s="31"/>
      <c r="C246" s="54"/>
      <c r="D246" s="28"/>
      <c r="E246" s="19"/>
      <c r="F246" s="33"/>
      <c r="G246" s="27"/>
      <c r="J246" s="37"/>
      <c r="K246" s="37"/>
      <c r="L246" s="37"/>
      <c r="P246" s="37"/>
      <c r="Q246" s="37"/>
      <c r="R246" s="37"/>
      <c r="S246" s="37"/>
      <c r="T246" s="37"/>
      <c r="AM246" s="23"/>
      <c r="AN246" s="37"/>
      <c r="AO246" s="37"/>
      <c r="AP246" s="37"/>
      <c r="AQ246" s="23"/>
      <c r="AR246" s="23"/>
      <c r="AS246" s="23"/>
    </row>
    <row r="247" spans="1:45" ht="14.25" customHeight="1">
      <c r="A247" s="35"/>
      <c r="B247" s="31"/>
      <c r="C247" s="54"/>
      <c r="D247" s="28"/>
      <c r="E247" s="19"/>
      <c r="F247" s="33"/>
      <c r="G247" s="27"/>
      <c r="J247" s="37"/>
      <c r="K247" s="37"/>
      <c r="L247" s="37"/>
      <c r="P247" s="37"/>
      <c r="Q247" s="37"/>
      <c r="R247" s="37"/>
      <c r="S247" s="37"/>
      <c r="T247" s="37"/>
      <c r="AM247" s="23"/>
      <c r="AN247" s="37"/>
      <c r="AO247" s="37"/>
      <c r="AP247" s="37"/>
      <c r="AQ247" s="23"/>
      <c r="AR247" s="23"/>
      <c r="AS247" s="23"/>
    </row>
    <row r="248" spans="1:45" ht="14.25" customHeight="1">
      <c r="A248" s="35"/>
      <c r="B248" s="31"/>
      <c r="C248" s="54"/>
      <c r="D248" s="28"/>
      <c r="E248" s="19"/>
      <c r="F248" s="27"/>
      <c r="G248" s="27"/>
      <c r="H248" s="19"/>
      <c r="J248" s="37"/>
      <c r="K248" s="37"/>
      <c r="L248" s="37"/>
      <c r="P248" s="37"/>
      <c r="Q248" s="37"/>
      <c r="R248" s="37"/>
      <c r="S248" s="37"/>
      <c r="T248" s="37"/>
      <c r="AN248" s="37"/>
      <c r="AO248" s="37"/>
      <c r="AP248" s="37"/>
    </row>
    <row r="249" spans="1:45" ht="14.25" customHeight="1">
      <c r="A249" s="23"/>
      <c r="B249" s="31" t="s">
        <v>33</v>
      </c>
      <c r="C249" s="48"/>
      <c r="D249" s="28"/>
      <c r="E249" s="19"/>
      <c r="F249" s="33"/>
      <c r="G249" s="27"/>
      <c r="H249" s="28"/>
      <c r="J249" s="37"/>
      <c r="K249" s="37"/>
      <c r="L249" s="37"/>
      <c r="P249" s="37"/>
      <c r="Q249" s="37"/>
      <c r="R249" s="37"/>
      <c r="AN249" s="37"/>
      <c r="AO249" s="37"/>
      <c r="AP249" s="37"/>
    </row>
    <row r="250" spans="1:45" ht="14.25" customHeight="1">
      <c r="A250" s="23"/>
      <c r="B250" s="31"/>
      <c r="C250" s="50"/>
      <c r="D250" s="34"/>
      <c r="E250" s="19"/>
      <c r="F250" s="25"/>
      <c r="G250" s="33"/>
      <c r="H250" s="19" t="s">
        <v>39</v>
      </c>
      <c r="I250" s="7" t="s">
        <v>40</v>
      </c>
      <c r="J250" s="37"/>
      <c r="K250" s="43"/>
      <c r="L250" s="51"/>
      <c r="M250" s="20"/>
    </row>
    <row r="251" spans="1:45" ht="14.25" hidden="1" customHeight="1">
      <c r="B251" s="31"/>
      <c r="C251" s="26" t="str">
        <f>""&amp;ADDRESS($G253+ROW($A229),COLUMN())&amp;":"&amp;ADDRESS($G254+ROW($A229),COLUMN())</f>
        <v>$C$229:$C$232</v>
      </c>
      <c r="D251" s="26" t="str">
        <f>""&amp;ADDRESS($G253+ROW($A229),COLUMN())&amp;":"&amp;ADDRESS($G254+ROW($A229),COLUMN())</f>
        <v>$D$229:$D$232</v>
      </c>
      <c r="E251" s="26" t="str">
        <f>""&amp;ADDRESS($G253+ROW($A229),COLUMN())&amp;":"&amp;ADDRESS($G254+ROW($A229),COLUMN())</f>
        <v>$E$229:$E$232</v>
      </c>
      <c r="F251" s="26" t="str">
        <f>""&amp;ADDRESS($G253+ROW($A229),COLUMN())&amp;":"&amp;ADDRESS($G254+ROW($A229),COLUMN())</f>
        <v>$F$229:$F$232</v>
      </c>
      <c r="G251" s="26" t="str">
        <f>""&amp;ADDRESS($G253+ROW($A229),COLUMN())&amp;":"&amp;ADDRESS($G254+ROW($A229),COLUMN())</f>
        <v>$G$229:$G$232</v>
      </c>
      <c r="H251" s="19">
        <f ca="1">INDIRECT(ADDRESS($G$180+ROW($A$155),COLUMN(($L$155))))</f>
        <v>0.315</v>
      </c>
      <c r="I251" s="7">
        <f ca="1">INDIRECT(ADDRESS($G$180+ROW($A$155),COLUMN(($M$155))))</f>
        <v>21.26</v>
      </c>
      <c r="J251" s="37" t="str">
        <f t="shared" ref="J251:S251" si="91">""&amp;ADDRESS($G253+ROW($A229),COLUMN())&amp;":"&amp;ADDRESS($G254+ROW($A229),COLUMN())</f>
        <v>$J$229:$J$232</v>
      </c>
      <c r="K251" s="26" t="str">
        <f t="shared" si="91"/>
        <v>$K$229:$K$232</v>
      </c>
      <c r="L251" s="26" t="str">
        <f t="shared" si="91"/>
        <v>$L$229:$L$232</v>
      </c>
      <c r="M251" s="26" t="str">
        <f t="shared" si="91"/>
        <v>$M$229:$M$232</v>
      </c>
      <c r="N251" s="26" t="str">
        <f t="shared" si="91"/>
        <v>$N$229:$N$232</v>
      </c>
      <c r="O251" s="26" t="str">
        <f t="shared" si="91"/>
        <v>$O$229:$O$232</v>
      </c>
      <c r="P251" s="26" t="str">
        <f t="shared" si="91"/>
        <v>$P$229:$P$232</v>
      </c>
      <c r="Q251" s="26" t="str">
        <f t="shared" si="91"/>
        <v>$Q$229:$Q$232</v>
      </c>
      <c r="R251" s="26" t="str">
        <f t="shared" si="91"/>
        <v>$R$229:$R$232</v>
      </c>
      <c r="S251" s="26" t="str">
        <f t="shared" si="91"/>
        <v>$S$229:$S$232</v>
      </c>
    </row>
    <row r="252" spans="1:45" ht="14.25" customHeight="1">
      <c r="B252" s="35" t="s">
        <v>34</v>
      </c>
      <c r="C252" s="18">
        <f ca="1">SLOPE(LN(INDIRECT(K251)),INDIRECT(C251))</f>
        <v>0.76483059745009907</v>
      </c>
      <c r="D252" s="18" t="s">
        <v>33</v>
      </c>
      <c r="E252">
        <v>0.73072466280905524</v>
      </c>
      <c r="F252" s="19" t="s">
        <v>35</v>
      </c>
      <c r="G252" s="19"/>
      <c r="H252" s="19">
        <f ca="1">INDIRECT(ADDRESS($G$254+ROW($A$229),COLUMN(($L$155))))</f>
        <v>0.32200000000000001</v>
      </c>
      <c r="I252" s="7">
        <f ca="1">INDIRECT(ADDRESS($G$254+ROW($A$229),COLUMN(($M$155))))</f>
        <v>20.22</v>
      </c>
      <c r="J252" s="37"/>
      <c r="L252" s="3" t="s">
        <v>36</v>
      </c>
      <c r="M252" s="18">
        <f t="shared" ref="M252:S252" ca="1" si="92">SLOPE(INDIRECT(M251),INDIRECT($K251))</f>
        <v>-21.16530949736087</v>
      </c>
      <c r="N252" s="18">
        <f t="shared" ca="1" si="92"/>
        <v>9.9335861318153249</v>
      </c>
      <c r="O252" s="18">
        <f t="shared" ca="1" si="92"/>
        <v>0</v>
      </c>
      <c r="P252" s="18" t="e">
        <f t="shared" ca="1" si="92"/>
        <v>#DIV/0!</v>
      </c>
      <c r="Q252" s="18" t="e">
        <f t="shared" ca="1" si="92"/>
        <v>#DIV/0!</v>
      </c>
      <c r="R252" s="18">
        <f t="shared" ca="1" si="92"/>
        <v>0</v>
      </c>
      <c r="S252" s="18">
        <f t="shared" ca="1" si="92"/>
        <v>3.0276206485597235</v>
      </c>
    </row>
    <row r="253" spans="1:45" ht="14.25" customHeight="1">
      <c r="B253" s="35" t="s">
        <v>37</v>
      </c>
      <c r="C253" s="52">
        <f ca="1">EXP(INTERCEPT(LN(INDIRECT(K251)),INDIRECT(C251)))</f>
        <v>1.8464775546729501E-2</v>
      </c>
      <c r="D253" s="18" t="s">
        <v>38</v>
      </c>
      <c r="F253" s="18" t="s">
        <v>38</v>
      </c>
      <c r="G253" s="25">
        <v>0</v>
      </c>
      <c r="H253" s="19"/>
      <c r="J253" s="37"/>
      <c r="L253" s="3" t="s">
        <v>41</v>
      </c>
      <c r="M253" s="18">
        <f t="shared" ref="M253:S253" ca="1" si="93">M252*$C252</f>
        <v>-16.187876308082771</v>
      </c>
      <c r="N253" s="18">
        <f t="shared" ca="1" si="93"/>
        <v>7.5975106160183339</v>
      </c>
      <c r="O253" s="18">
        <f t="shared" ca="1" si="93"/>
        <v>0</v>
      </c>
      <c r="P253" s="18" t="e">
        <f t="shared" ca="1" si="93"/>
        <v>#DIV/0!</v>
      </c>
      <c r="Q253" s="18" t="e">
        <f t="shared" ca="1" si="93"/>
        <v>#DIV/0!</v>
      </c>
      <c r="R253" s="18">
        <f t="shared" ca="1" si="93"/>
        <v>0</v>
      </c>
      <c r="S253" s="18">
        <f t="shared" ca="1" si="93"/>
        <v>2.3156169094901897</v>
      </c>
    </row>
    <row r="254" spans="1:45" ht="14.25" customHeight="1">
      <c r="B254" s="35" t="s">
        <v>42</v>
      </c>
      <c r="C254" s="52">
        <f ca="1">RSQ(LN(INDIRECT(K251)),INDIRECT(C251))</f>
        <v>0.99771291338782175</v>
      </c>
      <c r="D254" s="18" t="s">
        <v>43</v>
      </c>
      <c r="F254" s="18" t="s">
        <v>43</v>
      </c>
      <c r="G254" s="25">
        <v>3</v>
      </c>
      <c r="H254" s="19"/>
      <c r="L254" s="3" t="s">
        <v>44</v>
      </c>
      <c r="M254" s="18">
        <f t="shared" ref="M254:S254" ca="1" si="94">RSQ(INDIRECT(M251),INDIRECT($K251))</f>
        <v>0.87624701864657772</v>
      </c>
      <c r="N254" s="18">
        <f t="shared" ca="1" si="94"/>
        <v>0.95279148033746719</v>
      </c>
      <c r="O254" s="18" t="e">
        <f t="shared" ca="1" si="94"/>
        <v>#DIV/0!</v>
      </c>
      <c r="P254" s="18" t="e">
        <f t="shared" ca="1" si="94"/>
        <v>#DIV/0!</v>
      </c>
      <c r="Q254" s="18" t="e">
        <f t="shared" ca="1" si="94"/>
        <v>#DIV/0!</v>
      </c>
      <c r="R254" s="18" t="e">
        <f t="shared" ca="1" si="94"/>
        <v>#DIV/0!</v>
      </c>
      <c r="S254" s="18">
        <f t="shared" ca="1" si="94"/>
        <v>0.99600006521034412</v>
      </c>
    </row>
    <row r="255" spans="1:45" ht="14.25" customHeight="1">
      <c r="B255" s="35"/>
      <c r="C255" s="52"/>
      <c r="F255" s="18"/>
      <c r="G255" s="25"/>
      <c r="H255" s="19"/>
      <c r="L255" s="3"/>
    </row>
    <row r="256" spans="1:45" ht="14.25" hidden="1" customHeight="1">
      <c r="B256" s="31"/>
      <c r="C256" s="26" t="str">
        <f t="shared" ref="C256:S256" si="95">""&amp;ADDRESS($G258+ROW($A229),COLUMN())&amp;":"&amp;ADDRESS($G259+ROW($A229),COLUMN())</f>
        <v>$C$229:$C$234</v>
      </c>
      <c r="D256" s="26" t="str">
        <f t="shared" si="95"/>
        <v>$D$229:$D$234</v>
      </c>
      <c r="E256" s="26" t="str">
        <f t="shared" si="95"/>
        <v>$E$229:$E$234</v>
      </c>
      <c r="F256" s="26" t="str">
        <f t="shared" si="95"/>
        <v>$F$229:$F$234</v>
      </c>
      <c r="G256" s="26" t="str">
        <f t="shared" si="95"/>
        <v>$G$229:$G$234</v>
      </c>
      <c r="H256" s="26" t="str">
        <f t="shared" si="95"/>
        <v>$H$229:$H$234</v>
      </c>
      <c r="I256" s="26" t="str">
        <f t="shared" si="95"/>
        <v>$I$229:$I$234</v>
      </c>
      <c r="J256" s="26" t="str">
        <f t="shared" si="95"/>
        <v>$J$229:$J$234</v>
      </c>
      <c r="K256" s="26" t="str">
        <f t="shared" si="95"/>
        <v>$K$229:$K$234</v>
      </c>
      <c r="L256" s="26" t="str">
        <f t="shared" si="95"/>
        <v>$L$229:$L$234</v>
      </c>
      <c r="M256" s="26" t="str">
        <f t="shared" si="95"/>
        <v>$M$229:$M$234</v>
      </c>
      <c r="N256" s="26" t="str">
        <f t="shared" si="95"/>
        <v>$N$229:$N$234</v>
      </c>
      <c r="O256" s="26" t="str">
        <f t="shared" si="95"/>
        <v>$O$229:$O$234</v>
      </c>
      <c r="P256" s="26" t="str">
        <f t="shared" si="95"/>
        <v>$P$229:$P$234</v>
      </c>
      <c r="Q256" s="26" t="str">
        <f t="shared" si="95"/>
        <v>$Q$229:$Q$234</v>
      </c>
      <c r="R256" s="26" t="str">
        <f t="shared" si="95"/>
        <v>$R$229:$R$234</v>
      </c>
      <c r="S256" s="26" t="str">
        <f t="shared" si="95"/>
        <v>$S$229:$S$234</v>
      </c>
    </row>
    <row r="257" spans="1:45" ht="14.25" customHeight="1">
      <c r="B257" s="35" t="s">
        <v>45</v>
      </c>
      <c r="C257" s="18">
        <f ca="1">SLOPE(LN(INDIRECT(K256)),INDIRECT(C256))</f>
        <v>0.64642598142959928</v>
      </c>
      <c r="F257" s="19" t="s">
        <v>35</v>
      </c>
      <c r="G257" s="19"/>
      <c r="H257" s="19"/>
      <c r="I257" s="9"/>
      <c r="J257" s="9"/>
      <c r="L257" s="3" t="s">
        <v>36</v>
      </c>
      <c r="M257" s="35">
        <f t="shared" ref="M257:S257" ca="1" si="96">SLOPE(INDIRECT(M256),INDIRECT($K256))</f>
        <v>-27.187221011020846</v>
      </c>
      <c r="N257" s="35">
        <f t="shared" ca="1" si="96"/>
        <v>14.378106651404583</v>
      </c>
      <c r="O257" s="35">
        <f t="shared" ca="1" si="96"/>
        <v>12.258468406923885</v>
      </c>
      <c r="P257" s="35" t="e">
        <f t="shared" ca="1" si="96"/>
        <v>#DIV/0!</v>
      </c>
      <c r="Q257" s="35" t="e">
        <f t="shared" ca="1" si="96"/>
        <v>#DIV/0!</v>
      </c>
      <c r="R257" s="35">
        <f t="shared" ca="1" si="96"/>
        <v>0</v>
      </c>
      <c r="S257" s="35">
        <f t="shared" ca="1" si="96"/>
        <v>3.1542307145275434</v>
      </c>
    </row>
    <row r="258" spans="1:45" ht="14.25" customHeight="1">
      <c r="B258" s="35" t="s">
        <v>37</v>
      </c>
      <c r="C258" s="52">
        <f ca="1">EXP(INTERCEPT(LN(INDIRECT(K256)),INDIRECT(C256)))</f>
        <v>2.1784056632459674E-2</v>
      </c>
      <c r="F258" s="18" t="s">
        <v>38</v>
      </c>
      <c r="G258" s="25">
        <v>0</v>
      </c>
      <c r="H258" s="19"/>
      <c r="L258" s="3" t="s">
        <v>41</v>
      </c>
      <c r="M258" s="35">
        <f t="shared" ref="M258:S258" ca="1" si="97">M257*$C257</f>
        <v>-17.574526024392572</v>
      </c>
      <c r="N258" s="35">
        <f t="shared" ca="1" si="97"/>
        <v>9.2943817032336558</v>
      </c>
      <c r="O258" s="35">
        <f t="shared" ca="1" si="97"/>
        <v>7.9241924707695093</v>
      </c>
      <c r="P258" s="35" t="e">
        <f t="shared" ca="1" si="97"/>
        <v>#DIV/0!</v>
      </c>
      <c r="Q258" s="35" t="e">
        <f t="shared" ca="1" si="97"/>
        <v>#DIV/0!</v>
      </c>
      <c r="R258" s="35">
        <f t="shared" ca="1" si="97"/>
        <v>0</v>
      </c>
      <c r="S258" s="35">
        <f t="shared" ca="1" si="97"/>
        <v>2.0389766852938536</v>
      </c>
    </row>
    <row r="259" spans="1:45" ht="14.25" customHeight="1">
      <c r="B259" s="35" t="s">
        <v>42</v>
      </c>
      <c r="C259" s="52">
        <f ca="1">RSQ(LN(INDIRECT(K256)),INDIRECT(C256))</f>
        <v>0.9796729025539751</v>
      </c>
      <c r="F259" s="18" t="s">
        <v>43</v>
      </c>
      <c r="G259" s="25">
        <v>5</v>
      </c>
      <c r="H259" s="19"/>
      <c r="L259" s="3" t="s">
        <v>44</v>
      </c>
      <c r="M259" s="35">
        <f t="shared" ref="M259:S259" ca="1" si="98">RSQ(INDIRECT(M256),INDIRECT($K256))</f>
        <v>0.96618629637609599</v>
      </c>
      <c r="N259" s="35">
        <f t="shared" ca="1" si="98"/>
        <v>0.94652831625457423</v>
      </c>
      <c r="O259" s="35">
        <f t="shared" ca="1" si="98"/>
        <v>0.75948666973375978</v>
      </c>
      <c r="P259" s="35" t="e">
        <f t="shared" ca="1" si="98"/>
        <v>#DIV/0!</v>
      </c>
      <c r="Q259" s="35" t="e">
        <f t="shared" ca="1" si="98"/>
        <v>#DIV/0!</v>
      </c>
      <c r="R259" s="35" t="e">
        <f t="shared" ca="1" si="98"/>
        <v>#DIV/0!</v>
      </c>
      <c r="S259" s="35">
        <f t="shared" ca="1" si="98"/>
        <v>0.97815107837467064</v>
      </c>
    </row>
    <row r="260" spans="1:45" ht="14.25" customHeight="1" thickBot="1">
      <c r="A260" s="4"/>
      <c r="B260" s="4"/>
      <c r="C260" s="53"/>
      <c r="D260" s="4"/>
      <c r="E260" s="4"/>
      <c r="F260" s="5"/>
      <c r="G260" s="5"/>
      <c r="H260" s="5"/>
      <c r="I260" s="8"/>
      <c r="J260" s="8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45" ht="14.25" customHeight="1" thickTop="1">
      <c r="C261" s="52"/>
      <c r="F261" s="19"/>
      <c r="G261" s="19"/>
      <c r="H261" s="19"/>
      <c r="K261" s="3"/>
    </row>
    <row r="262" spans="1:45" ht="14.25" customHeight="1">
      <c r="A262" s="3" t="s">
        <v>61</v>
      </c>
      <c r="AM262" s="35" t="s">
        <v>29</v>
      </c>
      <c r="AN262" s="35"/>
      <c r="AO262" s="35"/>
      <c r="AP262" s="35"/>
      <c r="AQ262" s="35"/>
      <c r="AR262" s="35"/>
      <c r="AS262" s="35"/>
    </row>
    <row r="263" spans="1:45" ht="14.25" customHeight="1" thickBot="1">
      <c r="A263" s="39" t="s">
        <v>62</v>
      </c>
      <c r="B263" s="20" t="s">
        <v>1</v>
      </c>
      <c r="C263" s="20" t="s">
        <v>2</v>
      </c>
      <c r="D263" s="20" t="s">
        <v>3</v>
      </c>
      <c r="E263" s="20" t="s">
        <v>4</v>
      </c>
      <c r="F263" s="20" t="s">
        <v>5</v>
      </c>
      <c r="G263" s="20" t="s">
        <v>6</v>
      </c>
      <c r="H263" s="20" t="s">
        <v>7</v>
      </c>
      <c r="I263" s="20" t="s">
        <v>8</v>
      </c>
      <c r="J263" s="20" t="s">
        <v>9</v>
      </c>
      <c r="K263" s="20" t="s">
        <v>10</v>
      </c>
      <c r="L263" s="20" t="s">
        <v>11</v>
      </c>
      <c r="M263" s="10" t="s">
        <v>12</v>
      </c>
      <c r="N263" s="10" t="s">
        <v>13</v>
      </c>
      <c r="O263" s="10" t="s">
        <v>14</v>
      </c>
      <c r="P263" s="10" t="s">
        <v>15</v>
      </c>
      <c r="Q263" s="10" t="s">
        <v>16</v>
      </c>
      <c r="R263" s="10" t="s">
        <v>17</v>
      </c>
      <c r="S263" s="10" t="s">
        <v>18</v>
      </c>
      <c r="AM263" s="4" t="s">
        <v>12</v>
      </c>
      <c r="AN263" s="4" t="s">
        <v>13</v>
      </c>
      <c r="AO263" s="4" t="s">
        <v>14</v>
      </c>
      <c r="AP263" s="4" t="s">
        <v>15</v>
      </c>
      <c r="AQ263" s="4" t="s">
        <v>16</v>
      </c>
      <c r="AR263" s="4" t="s">
        <v>17</v>
      </c>
      <c r="AS263" s="4" t="s">
        <v>18</v>
      </c>
    </row>
    <row r="264" spans="1:45" ht="14.25" customHeight="1" thickTop="1">
      <c r="A264" s="20" t="s">
        <v>60</v>
      </c>
      <c r="B264" s="20"/>
      <c r="C264" s="20" t="s">
        <v>19</v>
      </c>
      <c r="D264" s="20" t="s">
        <v>20</v>
      </c>
      <c r="E264" s="20" t="s">
        <v>21</v>
      </c>
      <c r="F264" s="20" t="s">
        <v>22</v>
      </c>
      <c r="G264" s="20" t="s">
        <v>21</v>
      </c>
      <c r="H264" s="20" t="s">
        <v>23</v>
      </c>
      <c r="I264" s="20" t="s">
        <v>24</v>
      </c>
      <c r="J264" s="20" t="s">
        <v>24</v>
      </c>
      <c r="K264" s="20" t="s">
        <v>25</v>
      </c>
      <c r="L264" s="20" t="s">
        <v>26</v>
      </c>
      <c r="M264" s="20" t="s">
        <v>27</v>
      </c>
      <c r="N264" s="20" t="s">
        <v>27</v>
      </c>
      <c r="O264" s="20" t="s">
        <v>27</v>
      </c>
      <c r="P264" s="20" t="s">
        <v>27</v>
      </c>
      <c r="Q264" s="20" t="s">
        <v>27</v>
      </c>
      <c r="R264" s="20" t="s">
        <v>27</v>
      </c>
      <c r="S264" s="20" t="s">
        <v>27</v>
      </c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M264" s="18" t="s">
        <v>27</v>
      </c>
      <c r="AN264" s="18" t="s">
        <v>27</v>
      </c>
      <c r="AO264" s="18" t="s">
        <v>27</v>
      </c>
      <c r="AP264" s="18" t="s">
        <v>27</v>
      </c>
      <c r="AQ264" s="18" t="s">
        <v>27</v>
      </c>
      <c r="AR264" s="18" t="s">
        <v>27</v>
      </c>
      <c r="AS264" s="18" t="s">
        <v>27</v>
      </c>
    </row>
    <row r="265" spans="1:45" ht="14.25" customHeight="1">
      <c r="A265" s="35">
        <v>-1</v>
      </c>
      <c r="B265" s="31"/>
      <c r="C265" s="35"/>
      <c r="D265" s="34"/>
      <c r="E265" s="21"/>
      <c r="F265" s="33"/>
      <c r="G265" s="33"/>
      <c r="H265" s="33"/>
      <c r="I265" s="22" t="s">
        <v>32</v>
      </c>
      <c r="J265" s="22" t="s">
        <v>32</v>
      </c>
      <c r="K265" s="41"/>
      <c r="L265" s="21"/>
      <c r="M265" s="35"/>
      <c r="N265" s="35"/>
      <c r="O265" s="35"/>
      <c r="P265" s="35"/>
      <c r="Q265" s="24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M265" s="37"/>
      <c r="AN265" s="37"/>
      <c r="AO265" s="37"/>
      <c r="AP265" s="37"/>
    </row>
    <row r="266" spans="1:45" ht="14.25" customHeight="1">
      <c r="A266" s="35">
        <v>0</v>
      </c>
      <c r="B266" s="36">
        <v>44729.897766203707</v>
      </c>
      <c r="C266">
        <f t="shared" ref="C266:C273" si="99">(B266-$B$266)*24</f>
        <v>0</v>
      </c>
      <c r="D266" s="34"/>
      <c r="E266" s="42"/>
      <c r="F266" s="33">
        <v>100</v>
      </c>
      <c r="G266" s="33">
        <f t="shared" ref="G266:G273" si="100">E266/(F266/100)</f>
        <v>0</v>
      </c>
      <c r="H266" s="34"/>
      <c r="I266" s="32">
        <v>0</v>
      </c>
      <c r="J266" s="32">
        <f>0.5*(C266-C265)*(E266+E265)</f>
        <v>0</v>
      </c>
      <c r="K266" s="43">
        <f>L266*Assumptions!$J$13</f>
        <v>1.2390375E-2</v>
      </c>
      <c r="L266" s="57">
        <v>8.8124999999999992E-3</v>
      </c>
      <c r="M266" s="37"/>
      <c r="N266" s="37"/>
      <c r="O266" s="37"/>
      <c r="P266" s="37"/>
      <c r="Q266" s="37"/>
      <c r="R266" s="37"/>
      <c r="S266" s="37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M266" s="37"/>
      <c r="AN266" s="37"/>
      <c r="AO266" s="37"/>
      <c r="AP266" s="37"/>
    </row>
    <row r="267" spans="1:45" ht="14.25" customHeight="1">
      <c r="A267" s="30">
        <v>1</v>
      </c>
      <c r="B267" s="36">
        <v>44729.954675925917</v>
      </c>
      <c r="C267">
        <f t="shared" si="99"/>
        <v>1.3658333330531605</v>
      </c>
      <c r="D267" s="28"/>
      <c r="E267" s="44"/>
      <c r="F267" s="27">
        <v>100</v>
      </c>
      <c r="G267" s="27">
        <f t="shared" si="100"/>
        <v>0</v>
      </c>
      <c r="H267" s="28" t="e">
        <f t="shared" ref="H267:H273" si="101">LN(E267/E266)/(C267-C266)</f>
        <v>#DIV/0!</v>
      </c>
      <c r="I267" s="29" t="e">
        <f t="shared" ref="I267:I273" si="102">((E267-E266)/H267)+I266</f>
        <v>#DIV/0!</v>
      </c>
      <c r="J267" s="29">
        <f t="shared" ref="J267:J273" si="103">(0.5*(C267-C266)*(E267+E266))+J266</f>
        <v>0</v>
      </c>
      <c r="K267" s="45">
        <f>L267*Assumptions!$J$13</f>
        <v>4.3586000000000007E-2</v>
      </c>
      <c r="L267" s="57">
        <v>3.1E-2</v>
      </c>
      <c r="M267" s="37">
        <v>30.13</v>
      </c>
      <c r="N267" s="37">
        <v>0</v>
      </c>
      <c r="O267" s="37">
        <v>0</v>
      </c>
      <c r="P267" s="37"/>
      <c r="Q267" s="37"/>
      <c r="R267" s="37">
        <v>0</v>
      </c>
      <c r="S267" s="37">
        <v>0.03</v>
      </c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M267" s="37"/>
      <c r="AN267" s="37"/>
      <c r="AO267" s="37"/>
      <c r="AP267" s="37"/>
    </row>
    <row r="268" spans="1:45" ht="14.25" customHeight="1">
      <c r="A268" s="30">
        <v>2</v>
      </c>
      <c r="B268" s="36">
        <v>44730.01158564815</v>
      </c>
      <c r="C268">
        <f t="shared" si="99"/>
        <v>2.7316666666301899</v>
      </c>
      <c r="D268" s="28"/>
      <c r="E268" s="44"/>
      <c r="F268" s="27">
        <v>100</v>
      </c>
      <c r="G268" s="27">
        <f t="shared" si="100"/>
        <v>0</v>
      </c>
      <c r="H268" s="28" t="e">
        <f t="shared" si="101"/>
        <v>#DIV/0!</v>
      </c>
      <c r="I268" s="29" t="e">
        <f t="shared" si="102"/>
        <v>#DIV/0!</v>
      </c>
      <c r="J268" s="29">
        <f t="shared" si="103"/>
        <v>0</v>
      </c>
      <c r="K268" s="45">
        <f>L268*Assumptions!$J$13</f>
        <v>0.11669800000000002</v>
      </c>
      <c r="L268" s="57">
        <v>8.3000000000000004E-2</v>
      </c>
      <c r="M268" s="37">
        <v>30.68</v>
      </c>
      <c r="N268" s="37">
        <v>0</v>
      </c>
      <c r="O268" s="37">
        <v>0</v>
      </c>
      <c r="P268" s="37"/>
      <c r="Q268" s="37"/>
      <c r="R268" s="37">
        <v>0</v>
      </c>
      <c r="S268" s="37">
        <v>0.24</v>
      </c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M268" s="37"/>
      <c r="AN268" s="37"/>
      <c r="AO268" s="37"/>
      <c r="AP268" s="37"/>
    </row>
    <row r="269" spans="1:45" ht="14.25" customHeight="1">
      <c r="A269" s="30">
        <v>3</v>
      </c>
      <c r="B269" s="36">
        <v>44730.068495370368</v>
      </c>
      <c r="C269">
        <f t="shared" si="99"/>
        <v>4.0974999998579733</v>
      </c>
      <c r="D269" s="28"/>
      <c r="E269" s="44"/>
      <c r="F269" s="27">
        <v>100</v>
      </c>
      <c r="G269" s="27">
        <f t="shared" si="100"/>
        <v>0</v>
      </c>
      <c r="H269" s="28" t="e">
        <f t="shared" si="101"/>
        <v>#DIV/0!</v>
      </c>
      <c r="I269" s="29" t="e">
        <f t="shared" si="102"/>
        <v>#DIV/0!</v>
      </c>
      <c r="J269" s="29">
        <f t="shared" si="103"/>
        <v>0</v>
      </c>
      <c r="K269" s="45">
        <f>L269*Assumptions!$J$13</f>
        <v>0.29244800000000004</v>
      </c>
      <c r="L269" s="57">
        <v>0.20799999999999999</v>
      </c>
      <c r="M269" s="37">
        <v>23.03</v>
      </c>
      <c r="N269" s="37">
        <v>0</v>
      </c>
      <c r="O269" s="37">
        <v>0</v>
      </c>
      <c r="P269" s="37"/>
      <c r="Q269" s="37"/>
      <c r="R269" s="37">
        <v>0</v>
      </c>
      <c r="S269" s="37">
        <v>1.01</v>
      </c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M269" s="37"/>
      <c r="AN269" s="37"/>
      <c r="AO269" s="37"/>
      <c r="AP269" s="37"/>
    </row>
    <row r="270" spans="1:45" ht="14.25" customHeight="1">
      <c r="A270" s="30">
        <v>4</v>
      </c>
      <c r="B270" s="36">
        <v>44730.130011574067</v>
      </c>
      <c r="C270">
        <f t="shared" si="99"/>
        <v>5.5738888886407949</v>
      </c>
      <c r="D270" s="28"/>
      <c r="E270" s="44"/>
      <c r="F270" s="27">
        <v>100</v>
      </c>
      <c r="G270" s="27">
        <f t="shared" si="100"/>
        <v>0</v>
      </c>
      <c r="H270" s="28" t="e">
        <f t="shared" si="101"/>
        <v>#DIV/0!</v>
      </c>
      <c r="I270" s="29" t="e">
        <f t="shared" si="102"/>
        <v>#DIV/0!</v>
      </c>
      <c r="J270" s="29">
        <f t="shared" si="103"/>
        <v>0</v>
      </c>
      <c r="K270" s="45">
        <f>L270*Assumptions!$J$13</f>
        <v>0.63270000000000004</v>
      </c>
      <c r="L270" s="57">
        <v>0.45</v>
      </c>
      <c r="M270" s="37">
        <v>15.15</v>
      </c>
      <c r="N270" s="37">
        <v>7.93</v>
      </c>
      <c r="O270" s="37">
        <v>6.26</v>
      </c>
      <c r="P270" s="37"/>
      <c r="Q270" s="37"/>
      <c r="R270" s="37">
        <v>0</v>
      </c>
      <c r="S270" s="37">
        <v>1.07</v>
      </c>
      <c r="T270" s="37"/>
      <c r="U270" s="37"/>
      <c r="V270" s="37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M270" s="37"/>
      <c r="AN270" s="37"/>
      <c r="AO270" s="37"/>
      <c r="AP270" s="37"/>
    </row>
    <row r="271" spans="1:45" ht="14.25" customHeight="1">
      <c r="A271" s="30">
        <v>5</v>
      </c>
      <c r="B271" s="36">
        <v>44730.186921296299</v>
      </c>
      <c r="C271">
        <f t="shared" si="99"/>
        <v>6.9397222222178243</v>
      </c>
      <c r="D271" s="28"/>
      <c r="E271" s="44"/>
      <c r="F271" s="27">
        <v>100</v>
      </c>
      <c r="G271" s="27">
        <f t="shared" si="100"/>
        <v>0</v>
      </c>
      <c r="H271" s="28" t="e">
        <f t="shared" si="101"/>
        <v>#DIV/0!</v>
      </c>
      <c r="I271" s="29" t="e">
        <f t="shared" si="102"/>
        <v>#DIV/0!</v>
      </c>
      <c r="J271" s="29">
        <f t="shared" si="103"/>
        <v>0</v>
      </c>
      <c r="K271" s="45">
        <f>L271*Assumptions!$J$13</f>
        <v>0.93780200000000014</v>
      </c>
      <c r="L271" s="57">
        <v>0.66700000000000004</v>
      </c>
      <c r="M271" s="37">
        <v>0</v>
      </c>
      <c r="N271" s="37">
        <v>11.2</v>
      </c>
      <c r="O271" s="37">
        <v>10.92</v>
      </c>
      <c r="P271" s="37"/>
      <c r="Q271" s="37"/>
      <c r="R271" s="37">
        <v>0</v>
      </c>
      <c r="S271" s="37">
        <v>4.2699999999999996</v>
      </c>
      <c r="T271" s="37"/>
      <c r="U271" s="37"/>
      <c r="V271" s="37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M271" s="37"/>
      <c r="AN271" s="37"/>
      <c r="AO271" s="37"/>
    </row>
    <row r="272" spans="1:45" ht="14.25" customHeight="1">
      <c r="A272" s="30">
        <v>6</v>
      </c>
      <c r="B272" s="36">
        <v>44730.19017361111</v>
      </c>
      <c r="C272">
        <f t="shared" si="99"/>
        <v>7.0177777776843868</v>
      </c>
      <c r="D272" s="28"/>
      <c r="E272" s="44"/>
      <c r="F272" s="27">
        <v>100</v>
      </c>
      <c r="G272" s="27">
        <f t="shared" si="100"/>
        <v>0</v>
      </c>
      <c r="H272" s="28" t="e">
        <f t="shared" si="101"/>
        <v>#DIV/0!</v>
      </c>
      <c r="I272" s="29" t="e">
        <f t="shared" si="102"/>
        <v>#DIV/0!</v>
      </c>
      <c r="J272" s="29">
        <f t="shared" si="103"/>
        <v>0</v>
      </c>
      <c r="K272" s="45">
        <f>L272*Assumptions!$J$13</f>
        <v>0.91530600000000018</v>
      </c>
      <c r="L272" s="57">
        <v>0.65100000000000002</v>
      </c>
      <c r="M272" s="40">
        <v>0</v>
      </c>
      <c r="N272" s="37">
        <v>13.09</v>
      </c>
      <c r="O272" s="37">
        <v>9.42</v>
      </c>
      <c r="P272" s="40"/>
      <c r="Q272" s="37"/>
      <c r="R272" s="40">
        <v>0</v>
      </c>
      <c r="S272" s="37">
        <v>5.68</v>
      </c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M272" s="37"/>
      <c r="AN272" s="37"/>
      <c r="AO272" s="37"/>
    </row>
    <row r="273" spans="1:41" ht="14.25" customHeight="1">
      <c r="A273" s="30">
        <v>7</v>
      </c>
      <c r="B273" s="36">
        <v>44730.643888888888</v>
      </c>
      <c r="C273">
        <f t="shared" si="99"/>
        <v>17.906944444344845</v>
      </c>
      <c r="D273" s="28"/>
      <c r="E273" s="44"/>
      <c r="F273" s="27">
        <v>100</v>
      </c>
      <c r="G273" s="27">
        <f t="shared" si="100"/>
        <v>0</v>
      </c>
      <c r="H273" s="28" t="e">
        <f t="shared" si="101"/>
        <v>#DIV/0!</v>
      </c>
      <c r="I273" s="29" t="e">
        <f t="shared" si="102"/>
        <v>#DIV/0!</v>
      </c>
      <c r="J273" s="29">
        <f t="shared" si="103"/>
        <v>0</v>
      </c>
      <c r="K273" s="45">
        <f>L273*Assumptions!$J$13</f>
        <v>0.94483200000000012</v>
      </c>
      <c r="L273" s="57">
        <v>0.67200000000000004</v>
      </c>
      <c r="M273" s="40"/>
      <c r="N273" s="40"/>
      <c r="O273" s="40"/>
      <c r="P273" s="40"/>
      <c r="Q273" s="40"/>
      <c r="R273" s="40"/>
      <c r="S273" s="4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M273" s="37"/>
      <c r="AN273" s="37"/>
      <c r="AO273" s="37"/>
    </row>
    <row r="274" spans="1:41" ht="14.25" customHeight="1">
      <c r="A274" s="18">
        <v>8</v>
      </c>
      <c r="B274" s="36"/>
      <c r="C274"/>
      <c r="D274" s="28"/>
      <c r="E274" s="44"/>
      <c r="F274" s="27"/>
      <c r="G274" s="27"/>
      <c r="H274" s="28"/>
      <c r="I274" s="29"/>
      <c r="J274" s="29"/>
      <c r="K274" s="45"/>
      <c r="L274" s="37"/>
      <c r="M274" s="46"/>
      <c r="AM274" s="37"/>
      <c r="AN274" s="37"/>
      <c r="AO274" s="37"/>
    </row>
    <row r="275" spans="1:41" ht="14.25" customHeight="1">
      <c r="A275" s="18">
        <v>9</v>
      </c>
      <c r="B275" s="31"/>
      <c r="C275"/>
      <c r="D275" s="28"/>
      <c r="E275" s="44"/>
      <c r="F275" s="27"/>
      <c r="G275" s="27"/>
      <c r="H275" s="28"/>
      <c r="I275" s="29"/>
      <c r="J275" s="29"/>
      <c r="K275" s="45"/>
      <c r="L275" s="37"/>
      <c r="P275" s="37"/>
      <c r="Q275" s="37"/>
      <c r="R275" s="37"/>
      <c r="S275" s="37"/>
      <c r="T275" s="37"/>
      <c r="U275" s="37"/>
      <c r="AM275" s="37"/>
      <c r="AN275" s="37"/>
      <c r="AO275" s="37"/>
    </row>
    <row r="276" spans="1:41" ht="14.25" customHeight="1">
      <c r="A276" s="35">
        <v>10</v>
      </c>
      <c r="B276" s="31"/>
      <c r="C276"/>
      <c r="D276" s="28"/>
      <c r="E276" s="44"/>
      <c r="F276" s="27"/>
      <c r="G276" s="27"/>
      <c r="H276" s="28"/>
      <c r="I276" s="29"/>
      <c r="J276" s="29"/>
      <c r="K276" s="45"/>
      <c r="L276" s="37"/>
      <c r="P276" s="37"/>
      <c r="Q276" s="37"/>
      <c r="R276" s="37"/>
      <c r="S276" s="37"/>
      <c r="T276" s="37"/>
      <c r="U276" s="37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spans="1:41" ht="14.25" customHeight="1">
      <c r="A277" s="35">
        <v>11</v>
      </c>
      <c r="B277" s="36"/>
      <c r="C277"/>
      <c r="D277" s="28"/>
      <c r="E277" s="44"/>
      <c r="F277" s="27"/>
      <c r="G277" s="27"/>
      <c r="H277" s="28"/>
      <c r="I277" s="29"/>
      <c r="J277" s="29"/>
      <c r="K277" s="45"/>
      <c r="L277" s="37"/>
      <c r="P277" s="37"/>
      <c r="Q277" s="37"/>
      <c r="R277" s="37"/>
      <c r="S277" s="37"/>
      <c r="T277" s="37"/>
      <c r="U277" s="37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spans="1:41" ht="14.25" customHeight="1">
      <c r="A278" s="35">
        <v>12</v>
      </c>
      <c r="B278" s="36"/>
      <c r="C278"/>
      <c r="D278" s="28"/>
      <c r="E278" s="44"/>
      <c r="F278" s="27"/>
      <c r="G278" s="27"/>
      <c r="H278" s="28"/>
      <c r="I278" s="29"/>
      <c r="J278" s="29"/>
      <c r="K278" s="45"/>
      <c r="L278" s="37"/>
      <c r="P278" s="37"/>
      <c r="Q278" s="37"/>
      <c r="R278" s="37"/>
      <c r="S278" s="37"/>
      <c r="T278" s="37"/>
      <c r="U278" s="37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spans="1:41" ht="14.25" customHeight="1">
      <c r="A279" s="35">
        <v>13</v>
      </c>
      <c r="B279" s="36"/>
      <c r="C279"/>
      <c r="D279" s="28"/>
      <c r="E279" s="44"/>
      <c r="F279" s="27"/>
      <c r="G279" s="27"/>
      <c r="H279" s="28"/>
      <c r="I279" s="29"/>
      <c r="J279" s="29"/>
      <c r="K279" s="45"/>
      <c r="L279" s="37"/>
      <c r="P279" s="37"/>
      <c r="Q279" s="37"/>
      <c r="R279" s="37"/>
      <c r="S279" s="37"/>
      <c r="T279" s="37"/>
      <c r="U279" s="37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spans="1:41" ht="14.25" customHeight="1">
      <c r="A280" s="35">
        <v>14</v>
      </c>
      <c r="B280" s="36"/>
      <c r="C280"/>
      <c r="D280" s="28"/>
      <c r="E280" s="44"/>
      <c r="F280" s="27"/>
      <c r="G280" s="27"/>
      <c r="H280" s="28"/>
      <c r="I280" s="29"/>
      <c r="J280" s="29"/>
      <c r="K280" s="45"/>
      <c r="L280" s="37"/>
      <c r="P280" s="37"/>
      <c r="Q280" s="37"/>
      <c r="R280" s="37"/>
      <c r="S280" s="37"/>
      <c r="T280" s="37"/>
      <c r="U280" s="37"/>
    </row>
    <row r="281" spans="1:41" ht="14.25" customHeight="1">
      <c r="A281" s="35">
        <v>15</v>
      </c>
      <c r="B281" s="36"/>
      <c r="C281"/>
      <c r="D281" s="28"/>
      <c r="E281" s="44"/>
      <c r="F281" s="27"/>
      <c r="G281" s="27"/>
      <c r="H281" s="28"/>
      <c r="I281" s="29"/>
      <c r="J281" s="29"/>
      <c r="K281" s="45"/>
      <c r="L281" s="37"/>
      <c r="P281" s="37"/>
      <c r="Q281" s="37"/>
      <c r="R281" s="37"/>
      <c r="S281" s="37"/>
      <c r="T281" s="37"/>
      <c r="U281" s="37"/>
    </row>
    <row r="282" spans="1:41" ht="14.25" customHeight="1">
      <c r="A282" s="35">
        <v>16</v>
      </c>
      <c r="B282" s="36"/>
      <c r="C282"/>
      <c r="D282" s="28"/>
      <c r="E282" s="44"/>
      <c r="F282" s="27"/>
      <c r="G282" s="27"/>
      <c r="H282" s="28"/>
      <c r="I282" s="29"/>
      <c r="J282" s="29"/>
      <c r="K282" s="45"/>
      <c r="L282" s="37"/>
      <c r="P282" s="37"/>
      <c r="Q282" s="37"/>
      <c r="R282" s="37"/>
      <c r="S282" s="37"/>
      <c r="T282" s="37"/>
      <c r="U282" s="37"/>
    </row>
    <row r="283" spans="1:41" ht="14.25" customHeight="1">
      <c r="A283" s="35"/>
      <c r="B283" s="39"/>
      <c r="C283" s="39"/>
      <c r="D283" s="28"/>
      <c r="E283" s="19"/>
      <c r="F283" s="27"/>
      <c r="G283" s="27"/>
      <c r="H283" s="28"/>
      <c r="J283" s="37"/>
      <c r="K283" s="37"/>
      <c r="L283" s="37"/>
      <c r="P283" s="37"/>
      <c r="Q283" s="37"/>
      <c r="R283" s="37"/>
      <c r="S283" s="37"/>
      <c r="T283" s="37"/>
      <c r="U283" s="37"/>
    </row>
    <row r="284" spans="1:41" ht="14.25" customHeight="1">
      <c r="A284" s="35"/>
      <c r="B284" s="39"/>
      <c r="C284" s="39"/>
      <c r="D284" s="28"/>
      <c r="E284" s="19"/>
      <c r="F284" s="27"/>
      <c r="G284" s="27"/>
      <c r="H284" s="28"/>
      <c r="J284" s="37"/>
      <c r="K284" s="37"/>
      <c r="L284" s="37"/>
      <c r="P284" s="37"/>
      <c r="Q284" s="37"/>
      <c r="R284" s="37"/>
      <c r="S284" s="37"/>
      <c r="T284" s="37"/>
      <c r="U284" s="37"/>
    </row>
    <row r="285" spans="1:41" ht="14.25" customHeight="1">
      <c r="A285" s="35"/>
      <c r="B285" s="31"/>
      <c r="C285" s="54"/>
      <c r="D285" s="28"/>
      <c r="E285" s="19"/>
      <c r="F285" s="27"/>
      <c r="G285" s="27"/>
      <c r="H285" s="28"/>
      <c r="J285" s="37"/>
      <c r="K285" s="37"/>
      <c r="L285" s="37"/>
      <c r="P285" s="37"/>
      <c r="Q285" s="37"/>
      <c r="R285" s="37"/>
      <c r="S285" s="37"/>
      <c r="T285" s="37"/>
      <c r="U285" s="37"/>
    </row>
    <row r="286" spans="1:41" ht="14.25" customHeight="1">
      <c r="A286" s="23"/>
      <c r="B286" s="31" t="s">
        <v>33</v>
      </c>
      <c r="C286" s="48"/>
      <c r="D286" s="28"/>
      <c r="E286" s="19"/>
      <c r="F286" s="27"/>
      <c r="G286" s="27"/>
      <c r="H286" s="28"/>
      <c r="J286" s="37"/>
      <c r="K286" s="37"/>
      <c r="L286" s="37"/>
      <c r="P286" s="37"/>
      <c r="Q286" s="37"/>
      <c r="R286" s="37"/>
      <c r="S286" s="37"/>
      <c r="T286" s="37"/>
      <c r="U286" s="37"/>
    </row>
    <row r="287" spans="1:41" ht="14.25" customHeight="1">
      <c r="A287" s="23"/>
      <c r="B287" s="31"/>
      <c r="C287" s="50"/>
      <c r="D287" s="34"/>
      <c r="E287" s="19"/>
      <c r="F287" s="25"/>
      <c r="G287" s="33"/>
      <c r="H287" s="34"/>
      <c r="I287" s="34"/>
      <c r="J287" s="32"/>
      <c r="K287" s="43"/>
      <c r="L287" s="51"/>
      <c r="M287" s="20"/>
    </row>
    <row r="288" spans="1:41" ht="14.25" hidden="1" customHeight="1">
      <c r="A288" s="35"/>
      <c r="B288" s="31"/>
      <c r="C288" s="26" t="str">
        <f t="shared" ref="C288:S288" si="104">""&amp;ADDRESS($G290+ROW($A266),COLUMN())&amp;":"&amp;ADDRESS($G291+ROW($A266),COLUMN())</f>
        <v>$C$266:$C$269</v>
      </c>
      <c r="D288" s="26" t="str">
        <f t="shared" si="104"/>
        <v>$D$266:$D$269</v>
      </c>
      <c r="E288" s="26" t="str">
        <f t="shared" si="104"/>
        <v>$E$266:$E$269</v>
      </c>
      <c r="F288" s="26" t="str">
        <f t="shared" si="104"/>
        <v>$F$266:$F$269</v>
      </c>
      <c r="G288" s="26" t="str">
        <f t="shared" si="104"/>
        <v>$G$266:$G$269</v>
      </c>
      <c r="H288" s="26" t="str">
        <f t="shared" si="104"/>
        <v>$H$266:$H$269</v>
      </c>
      <c r="I288" s="26" t="str">
        <f t="shared" si="104"/>
        <v>$I$266:$I$269</v>
      </c>
      <c r="J288" s="26" t="str">
        <f t="shared" si="104"/>
        <v>$J$266:$J$269</v>
      </c>
      <c r="K288" s="26" t="str">
        <f t="shared" si="104"/>
        <v>$K$266:$K$269</v>
      </c>
      <c r="L288" s="26" t="str">
        <f t="shared" si="104"/>
        <v>$L$266:$L$269</v>
      </c>
      <c r="M288" s="26" t="str">
        <f t="shared" si="104"/>
        <v>$M$266:$M$269</v>
      </c>
      <c r="N288" s="26" t="str">
        <f t="shared" si="104"/>
        <v>$N$266:$N$269</v>
      </c>
      <c r="O288" s="26" t="str">
        <f t="shared" si="104"/>
        <v>$O$266:$O$269</v>
      </c>
      <c r="P288" s="26" t="str">
        <f t="shared" si="104"/>
        <v>$P$266:$P$269</v>
      </c>
      <c r="Q288" s="26" t="str">
        <f t="shared" si="104"/>
        <v>$Q$266:$Q$269</v>
      </c>
      <c r="R288" s="26" t="str">
        <f t="shared" si="104"/>
        <v>$R$266:$R$269</v>
      </c>
      <c r="S288" s="26" t="str">
        <f t="shared" si="104"/>
        <v>$S$266:$S$269</v>
      </c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spans="1:45" ht="14.25" customHeight="1">
      <c r="A289" s="35"/>
      <c r="B289" s="35" t="s">
        <v>34</v>
      </c>
      <c r="C289" s="18">
        <f ca="1">SLOPE(LN(INDIRECT(K288)),INDIRECT(C288))</f>
        <v>0.76648840547444608</v>
      </c>
      <c r="D289" s="18" t="s">
        <v>33</v>
      </c>
      <c r="E289" s="35">
        <v>0.63846113097592261</v>
      </c>
      <c r="F289" s="19" t="s">
        <v>35</v>
      </c>
      <c r="G289" s="19"/>
      <c r="H289" s="19" t="s">
        <v>39</v>
      </c>
      <c r="I289" s="7" t="s">
        <v>40</v>
      </c>
      <c r="J289" s="32"/>
      <c r="K289" s="35"/>
      <c r="L289" s="12" t="s">
        <v>36</v>
      </c>
      <c r="M289" s="18">
        <f t="shared" ref="M289:S289" ca="1" si="105">SLOPE(INDIRECT(M288),INDIRECT($K288))</f>
        <v>-31.285830070570309</v>
      </c>
      <c r="N289" s="18">
        <f t="shared" ca="1" si="105"/>
        <v>0</v>
      </c>
      <c r="O289" s="18">
        <f t="shared" ca="1" si="105"/>
        <v>0</v>
      </c>
      <c r="P289" s="18" t="e">
        <f t="shared" ca="1" si="105"/>
        <v>#DIV/0!</v>
      </c>
      <c r="Q289" s="18" t="e">
        <f t="shared" ca="1" si="105"/>
        <v>#DIV/0!</v>
      </c>
      <c r="R289" s="18">
        <f t="shared" ca="1" si="105"/>
        <v>0</v>
      </c>
      <c r="S289" s="18">
        <f t="shared" ca="1" si="105"/>
        <v>4.019384481747041</v>
      </c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spans="1:45" ht="14.25" customHeight="1">
      <c r="A290" s="35"/>
      <c r="B290" s="35" t="s">
        <v>37</v>
      </c>
      <c r="C290" s="52">
        <f ca="1">EXP(INTERCEPT(LN(INDIRECT(K288)),INDIRECT(C288)))</f>
        <v>1.3626820384013897E-2</v>
      </c>
      <c r="D290" s="35" t="s">
        <v>38</v>
      </c>
      <c r="E290" s="35"/>
      <c r="F290" s="18" t="s">
        <v>38</v>
      </c>
      <c r="G290" s="25">
        <v>0</v>
      </c>
      <c r="H290" s="19">
        <f ca="1">INDIRECT(ADDRESS($G$291+ROW($A$266),COLUMN(($L$155))))</f>
        <v>0.20799999999999999</v>
      </c>
      <c r="I290" s="7">
        <f ca="1">INDIRECT(ADDRESS($G$291+ROW($A$266),COLUMN(($M$155))))</f>
        <v>23.03</v>
      </c>
      <c r="J290" s="11"/>
      <c r="K290" s="35"/>
      <c r="L290" s="12" t="s">
        <v>41</v>
      </c>
      <c r="M290" s="18">
        <f t="shared" ref="M290:S290" ca="1" si="106">M289*$C289</f>
        <v>-23.980226004735915</v>
      </c>
      <c r="N290" s="18">
        <f t="shared" ca="1" si="106"/>
        <v>0</v>
      </c>
      <c r="O290" s="18">
        <f t="shared" ca="1" si="106"/>
        <v>0</v>
      </c>
      <c r="P290" s="18" t="e">
        <f t="shared" ca="1" si="106"/>
        <v>#DIV/0!</v>
      </c>
      <c r="Q290" s="18" t="e">
        <f t="shared" ca="1" si="106"/>
        <v>#DIV/0!</v>
      </c>
      <c r="R290" s="18">
        <f t="shared" ca="1" si="106"/>
        <v>0</v>
      </c>
      <c r="S290" s="18">
        <f t="shared" ca="1" si="106"/>
        <v>3.0808116024030223</v>
      </c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spans="1:45" ht="14.25" customHeight="1">
      <c r="A291" s="35"/>
      <c r="B291" s="35" t="s">
        <v>42</v>
      </c>
      <c r="C291" s="52">
        <f ca="1">RSQ(LN(INDIRECT(K288)),INDIRECT(C288))</f>
        <v>0.99439490035473144</v>
      </c>
      <c r="D291" s="35" t="s">
        <v>43</v>
      </c>
      <c r="E291" s="35"/>
      <c r="F291" s="18" t="s">
        <v>43</v>
      </c>
      <c r="G291" s="25">
        <v>3</v>
      </c>
      <c r="H291" s="19"/>
      <c r="J291" s="11"/>
      <c r="K291" s="35"/>
      <c r="L291" s="12" t="s">
        <v>44</v>
      </c>
      <c r="M291" s="18">
        <f t="shared" ref="M291:S291" ca="1" si="107">RSQ(INDIRECT(M288),INDIRECT($K288))</f>
        <v>0.87961659997252084</v>
      </c>
      <c r="N291" s="18" t="e">
        <f t="shared" ca="1" si="107"/>
        <v>#DIV/0!</v>
      </c>
      <c r="O291" s="18" t="e">
        <f t="shared" ca="1" si="107"/>
        <v>#DIV/0!</v>
      </c>
      <c r="P291" s="18" t="e">
        <f t="shared" ca="1" si="107"/>
        <v>#DIV/0!</v>
      </c>
      <c r="Q291" s="18" t="e">
        <f t="shared" ca="1" si="107"/>
        <v>#DIV/0!</v>
      </c>
      <c r="R291" s="18" t="e">
        <f t="shared" ca="1" si="107"/>
        <v>#DIV/0!</v>
      </c>
      <c r="S291" s="18">
        <f t="shared" ca="1" si="107"/>
        <v>0.99280804630049913</v>
      </c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spans="1:45" ht="14.25" customHeight="1">
      <c r="A292" s="35"/>
      <c r="B292" s="35"/>
      <c r="C292" s="52"/>
      <c r="D292" s="35"/>
      <c r="E292" s="35"/>
      <c r="F292" s="18"/>
      <c r="G292" s="25"/>
      <c r="H292" s="21"/>
      <c r="I292" s="11"/>
      <c r="J292" s="11"/>
      <c r="K292" s="35"/>
      <c r="L292" s="12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spans="1:45" ht="14.25" hidden="1" customHeight="1">
      <c r="A293" s="35"/>
      <c r="B293" s="31"/>
      <c r="C293" s="26" t="str">
        <f t="shared" ref="C293:S293" si="108">""&amp;ADDRESS($G295+ROW($A266),COLUMN())&amp;":"&amp;ADDRESS($G296+ROW($A266),COLUMN())</f>
        <v>$C$267:$C$270</v>
      </c>
      <c r="D293" s="26" t="str">
        <f t="shared" si="108"/>
        <v>$D$267:$D$270</v>
      </c>
      <c r="E293" s="26" t="str">
        <f t="shared" si="108"/>
        <v>$E$267:$E$270</v>
      </c>
      <c r="F293" s="26" t="str">
        <f t="shared" si="108"/>
        <v>$F$267:$F$270</v>
      </c>
      <c r="G293" s="26" t="str">
        <f t="shared" si="108"/>
        <v>$G$267:$G$270</v>
      </c>
      <c r="H293" s="26" t="str">
        <f t="shared" si="108"/>
        <v>$H$267:$H$270</v>
      </c>
      <c r="I293" s="26" t="str">
        <f t="shared" si="108"/>
        <v>$I$267:$I$270</v>
      </c>
      <c r="J293" s="26" t="str">
        <f t="shared" si="108"/>
        <v>$J$267:$J$270</v>
      </c>
      <c r="K293" s="26" t="str">
        <f t="shared" si="108"/>
        <v>$K$267:$K$270</v>
      </c>
      <c r="L293" s="26" t="str">
        <f t="shared" si="108"/>
        <v>$L$267:$L$270</v>
      </c>
      <c r="M293" s="26" t="str">
        <f t="shared" si="108"/>
        <v>$M$267:$M$270</v>
      </c>
      <c r="N293" s="26" t="str">
        <f t="shared" si="108"/>
        <v>$N$267:$N$270</v>
      </c>
      <c r="O293" s="26" t="str">
        <f t="shared" si="108"/>
        <v>$O$267:$O$270</v>
      </c>
      <c r="P293" s="26" t="str">
        <f t="shared" si="108"/>
        <v>$P$267:$P$270</v>
      </c>
      <c r="Q293" s="26" t="str">
        <f t="shared" si="108"/>
        <v>$Q$267:$Q$270</v>
      </c>
      <c r="R293" s="26" t="str">
        <f t="shared" si="108"/>
        <v>$R$267:$R$270</v>
      </c>
      <c r="S293" s="26" t="str">
        <f t="shared" si="108"/>
        <v>$S$267:$S$270</v>
      </c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spans="1:45" ht="14.25" customHeight="1">
      <c r="A294" s="35"/>
      <c r="B294" s="35" t="s">
        <v>45</v>
      </c>
      <c r="C294" s="18">
        <f ca="1">SLOPE(LN(INDIRECT(K293)),INDIRECT(C293))</f>
        <v>0.63846113097911628</v>
      </c>
      <c r="D294" s="35"/>
      <c r="E294" s="35"/>
      <c r="F294" s="19" t="s">
        <v>35</v>
      </c>
      <c r="G294" s="19"/>
      <c r="H294" s="21"/>
      <c r="I294" s="32"/>
      <c r="J294" s="32"/>
      <c r="K294" s="35"/>
      <c r="L294" s="12" t="s">
        <v>36</v>
      </c>
      <c r="M294" s="35">
        <f t="shared" ref="M294:S294" ca="1" si="109">SLOPE(INDIRECT(M293),INDIRECT($K293))</f>
        <v>-27.308318630834329</v>
      </c>
      <c r="N294" s="35">
        <f t="shared" ca="1" si="109"/>
        <v>13.85525670619008</v>
      </c>
      <c r="O294" s="35">
        <f t="shared" ca="1" si="109"/>
        <v>10.937440981179053</v>
      </c>
      <c r="P294" s="35" t="e">
        <f t="shared" ca="1" si="109"/>
        <v>#DIV/0!</v>
      </c>
      <c r="Q294" s="35" t="e">
        <f t="shared" ca="1" si="109"/>
        <v>#DIV/0!</v>
      </c>
      <c r="R294" s="35">
        <f t="shared" ca="1" si="109"/>
        <v>0</v>
      </c>
      <c r="S294" s="35">
        <f t="shared" ca="1" si="109"/>
        <v>1.7599760825994415</v>
      </c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spans="1:45" ht="14.25" customHeight="1">
      <c r="A295" s="35"/>
      <c r="B295" s="35" t="s">
        <v>37</v>
      </c>
      <c r="C295" s="52">
        <f ca="1">EXP(INTERCEPT(LN(INDIRECT(K293)),INDIRECT(C293)))</f>
        <v>1.945155604361172E-2</v>
      </c>
      <c r="D295" s="35"/>
      <c r="E295" s="35"/>
      <c r="F295" s="18" t="s">
        <v>38</v>
      </c>
      <c r="G295" s="25">
        <v>1</v>
      </c>
      <c r="H295" s="21"/>
      <c r="I295" s="11"/>
      <c r="J295" s="11"/>
      <c r="K295" s="35"/>
      <c r="L295" s="12" t="s">
        <v>41</v>
      </c>
      <c r="M295" s="35">
        <f t="shared" ref="M295:S295" ca="1" si="110">M294*$C294</f>
        <v>-17.435299998180557</v>
      </c>
      <c r="N295" s="35">
        <f t="shared" ca="1" si="110"/>
        <v>8.8460428666401043</v>
      </c>
      <c r="O295" s="35">
        <f t="shared" ca="1" si="110"/>
        <v>6.9831309388609135</v>
      </c>
      <c r="P295" s="35" t="e">
        <f t="shared" ca="1" si="110"/>
        <v>#DIV/0!</v>
      </c>
      <c r="Q295" s="35" t="e">
        <f t="shared" ca="1" si="110"/>
        <v>#DIV/0!</v>
      </c>
      <c r="R295" s="35">
        <f t="shared" ca="1" si="110"/>
        <v>0</v>
      </c>
      <c r="S295" s="35">
        <f t="shared" ca="1" si="110"/>
        <v>1.1236763201926341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spans="1:45" ht="14.25" customHeight="1">
      <c r="A296" s="35"/>
      <c r="B296" s="35" t="s">
        <v>42</v>
      </c>
      <c r="C296" s="52">
        <f ca="1">RSQ(LN(INDIRECT(K293)),INDIRECT(C293))</f>
        <v>0.99469582849154603</v>
      </c>
      <c r="D296" s="35"/>
      <c r="E296" s="35"/>
      <c r="F296" s="18" t="s">
        <v>43</v>
      </c>
      <c r="G296" s="25">
        <v>4</v>
      </c>
      <c r="H296" s="21"/>
      <c r="I296" s="11"/>
      <c r="J296" s="11"/>
      <c r="K296" s="35"/>
      <c r="L296" s="12" t="s">
        <v>44</v>
      </c>
      <c r="M296" s="35">
        <f t="shared" ref="M296:S296" ca="1" si="111">RSQ(INDIRECT(M293),INDIRECT($K293))</f>
        <v>0.96860883035745626</v>
      </c>
      <c r="N296" s="35">
        <f t="shared" ca="1" si="111"/>
        <v>0.84177993589375977</v>
      </c>
      <c r="O296" s="35">
        <f t="shared" ca="1" si="111"/>
        <v>0.84177993589375932</v>
      </c>
      <c r="P296" s="35" t="e">
        <f t="shared" ca="1" si="111"/>
        <v>#DIV/0!</v>
      </c>
      <c r="Q296" s="35" t="e">
        <f t="shared" ca="1" si="111"/>
        <v>#DIV/0!</v>
      </c>
      <c r="R296" s="35" t="e">
        <f t="shared" ca="1" si="111"/>
        <v>#DIV/0!</v>
      </c>
      <c r="S296" s="35">
        <f t="shared" ca="1" si="111"/>
        <v>0.76002418771260349</v>
      </c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spans="1:45" ht="14.25" customHeight="1" thickBot="1">
      <c r="A297" s="13"/>
      <c r="B297" s="13"/>
      <c r="C297" s="55"/>
      <c r="D297" s="13"/>
      <c r="E297" s="13"/>
      <c r="F297" s="14"/>
      <c r="G297" s="14"/>
      <c r="H297" s="14"/>
      <c r="I297" s="15"/>
      <c r="J297" s="15"/>
      <c r="K297" s="1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45" ht="14.25" customHeight="1" thickTop="1" thickBot="1">
      <c r="A298" s="13"/>
      <c r="B298" s="13"/>
      <c r="C298" s="55"/>
      <c r="D298" s="13"/>
      <c r="E298" s="13"/>
      <c r="F298" s="14"/>
      <c r="G298" s="14"/>
      <c r="H298" s="14"/>
      <c r="I298" s="15"/>
      <c r="J298" s="15"/>
      <c r="K298" s="1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45" ht="14.25" customHeight="1" thickTop="1">
      <c r="A299" s="3" t="s">
        <v>63</v>
      </c>
      <c r="C299" s="20"/>
      <c r="D299" s="20"/>
      <c r="E299" s="20"/>
      <c r="F299" s="25"/>
      <c r="G299" s="25"/>
      <c r="H299" s="25"/>
      <c r="I299" s="9"/>
      <c r="J299" s="9"/>
      <c r="K299" s="20"/>
      <c r="L299" s="20"/>
      <c r="M299" s="20"/>
      <c r="N299" s="20"/>
      <c r="O299" s="20"/>
      <c r="P299" s="20"/>
      <c r="Q299" s="20"/>
      <c r="R299" s="20"/>
      <c r="S299" s="20"/>
      <c r="AM299" s="18" t="s">
        <v>29</v>
      </c>
    </row>
    <row r="300" spans="1:45" ht="14.25" customHeight="1">
      <c r="A300" s="39" t="s">
        <v>64</v>
      </c>
      <c r="B300" s="20" t="s">
        <v>1</v>
      </c>
      <c r="C300" s="20" t="s">
        <v>2</v>
      </c>
      <c r="D300" s="20" t="s">
        <v>3</v>
      </c>
      <c r="E300" s="20" t="s">
        <v>4</v>
      </c>
      <c r="F300" s="20" t="s">
        <v>5</v>
      </c>
      <c r="G300" s="20" t="s">
        <v>6</v>
      </c>
      <c r="H300" s="20" t="s">
        <v>7</v>
      </c>
      <c r="I300" s="20" t="s">
        <v>8</v>
      </c>
      <c r="J300" s="20" t="s">
        <v>9</v>
      </c>
      <c r="K300" s="20" t="s">
        <v>10</v>
      </c>
      <c r="L300" s="20" t="s">
        <v>11</v>
      </c>
      <c r="M300" s="10" t="s">
        <v>12</v>
      </c>
      <c r="N300" s="10" t="s">
        <v>13</v>
      </c>
      <c r="O300" s="10" t="s">
        <v>14</v>
      </c>
      <c r="P300" s="10" t="s">
        <v>15</v>
      </c>
      <c r="Q300" s="10" t="s">
        <v>16</v>
      </c>
      <c r="R300" s="10" t="s">
        <v>17</v>
      </c>
      <c r="S300" s="10" t="s">
        <v>18</v>
      </c>
      <c r="AM300" s="10" t="s">
        <v>12</v>
      </c>
      <c r="AN300" s="10" t="s">
        <v>13</v>
      </c>
      <c r="AO300" s="10" t="s">
        <v>14</v>
      </c>
      <c r="AP300" s="10" t="s">
        <v>15</v>
      </c>
      <c r="AQ300" s="10" t="s">
        <v>16</v>
      </c>
      <c r="AR300" s="10" t="s">
        <v>17</v>
      </c>
      <c r="AS300" s="10" t="s">
        <v>18</v>
      </c>
    </row>
    <row r="301" spans="1:45" ht="14.25" customHeight="1">
      <c r="A301" s="20" t="s">
        <v>65</v>
      </c>
      <c r="B301" s="20"/>
      <c r="C301" s="20" t="s">
        <v>19</v>
      </c>
      <c r="D301" s="20" t="s">
        <v>20</v>
      </c>
      <c r="E301" s="20" t="s">
        <v>21</v>
      </c>
      <c r="F301" s="20" t="s">
        <v>22</v>
      </c>
      <c r="G301" s="20" t="s">
        <v>21</v>
      </c>
      <c r="H301" s="20" t="s">
        <v>23</v>
      </c>
      <c r="I301" s="20" t="s">
        <v>24</v>
      </c>
      <c r="J301" s="20" t="s">
        <v>24</v>
      </c>
      <c r="K301" s="20" t="s">
        <v>25</v>
      </c>
      <c r="L301" s="20" t="s">
        <v>26</v>
      </c>
      <c r="M301" s="20" t="s">
        <v>27</v>
      </c>
      <c r="N301" s="20" t="s">
        <v>27</v>
      </c>
      <c r="O301" s="20" t="s">
        <v>27</v>
      </c>
      <c r="P301" s="20" t="s">
        <v>27</v>
      </c>
      <c r="Q301" s="20" t="s">
        <v>27</v>
      </c>
      <c r="R301" s="20" t="s">
        <v>27</v>
      </c>
      <c r="S301" s="20" t="s">
        <v>27</v>
      </c>
      <c r="AM301" s="20" t="s">
        <v>27</v>
      </c>
      <c r="AN301" s="20" t="s">
        <v>27</v>
      </c>
      <c r="AO301" s="20" t="s">
        <v>27</v>
      </c>
      <c r="AP301" s="20" t="s">
        <v>27</v>
      </c>
      <c r="AQ301" s="20" t="s">
        <v>27</v>
      </c>
      <c r="AR301" s="20" t="s">
        <v>27</v>
      </c>
      <c r="AS301" s="20" t="s">
        <v>27</v>
      </c>
    </row>
    <row r="302" spans="1:45" ht="14.25" customHeight="1">
      <c r="A302" s="35">
        <v>-1</v>
      </c>
      <c r="B302" s="31"/>
      <c r="C302" s="35"/>
      <c r="D302" s="34"/>
      <c r="E302" s="21"/>
      <c r="F302" s="33"/>
      <c r="G302" s="33"/>
      <c r="H302" s="33"/>
      <c r="I302" s="22" t="s">
        <v>32</v>
      </c>
      <c r="J302" s="22" t="s">
        <v>32</v>
      </c>
      <c r="K302" s="41"/>
      <c r="L302" s="21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S302" s="35"/>
    </row>
    <row r="303" spans="1:45" ht="14.25" customHeight="1">
      <c r="A303" s="35">
        <v>0</v>
      </c>
      <c r="B303" s="36">
        <v>44730.370300925933</v>
      </c>
      <c r="C303">
        <f t="shared" ref="C303:C309" si="112">(B303-$B$303)*24</f>
        <v>0</v>
      </c>
      <c r="D303" s="34"/>
      <c r="E303" s="42"/>
      <c r="F303" s="33">
        <v>100</v>
      </c>
      <c r="G303" s="33">
        <f t="shared" ref="G303:G309" si="113">E303/(F303/100)</f>
        <v>0</v>
      </c>
      <c r="H303" s="34"/>
      <c r="I303" s="32">
        <v>0</v>
      </c>
      <c r="J303" s="32">
        <v>0</v>
      </c>
      <c r="K303" s="43">
        <f>L303*Assumptions!$J$13</f>
        <v>1.48947422E-2</v>
      </c>
      <c r="L303">
        <v>1.0593699999999999E-2</v>
      </c>
      <c r="M303" s="37"/>
      <c r="N303" s="37"/>
      <c r="O303" s="37"/>
      <c r="P303" s="37"/>
      <c r="Q303" s="37"/>
      <c r="R303" s="37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M303" s="37"/>
      <c r="AN303" s="37"/>
      <c r="AO303" s="37"/>
      <c r="AP303" s="37"/>
      <c r="AQ303" s="37"/>
      <c r="AR303" s="37"/>
    </row>
    <row r="304" spans="1:45" ht="14.25" customHeight="1">
      <c r="A304" s="30">
        <v>1</v>
      </c>
      <c r="B304" s="36">
        <v>44730.427222222221</v>
      </c>
      <c r="C304">
        <f t="shared" si="112"/>
        <v>1.3661111108958721</v>
      </c>
      <c r="D304" s="28"/>
      <c r="E304" s="44"/>
      <c r="F304" s="27">
        <v>100</v>
      </c>
      <c r="G304" s="27">
        <f t="shared" si="113"/>
        <v>0</v>
      </c>
      <c r="H304" s="28" t="e">
        <f t="shared" ref="H304:H309" si="114">LN(E304/E303)/(C304-C303)</f>
        <v>#DIV/0!</v>
      </c>
      <c r="I304" s="29" t="e">
        <f t="shared" ref="I304:I309" si="115">((E304-E303)/H304)+I303</f>
        <v>#DIV/0!</v>
      </c>
      <c r="J304" s="29">
        <f t="shared" ref="J304:J309" si="116">(0.5*(C304-C303)*(E304+E303))+J303</f>
        <v>0</v>
      </c>
      <c r="K304" s="45">
        <f>L304*Assumptions!$J$13</f>
        <v>3.5150000000000008E-2</v>
      </c>
      <c r="L304">
        <v>2.5000000000000001E-2</v>
      </c>
      <c r="M304" s="60">
        <v>27.71</v>
      </c>
      <c r="N304" s="61">
        <v>0</v>
      </c>
      <c r="O304" s="37">
        <v>0</v>
      </c>
      <c r="P304" s="37"/>
      <c r="Q304" s="37"/>
      <c r="R304" s="37">
        <v>0</v>
      </c>
      <c r="S304" s="37">
        <v>0.02</v>
      </c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M304" s="60"/>
      <c r="AN304" s="61"/>
      <c r="AO304" s="37"/>
      <c r="AP304" s="37"/>
      <c r="AQ304" s="37"/>
      <c r="AR304" s="37"/>
      <c r="AS304" s="37"/>
    </row>
    <row r="305" spans="1:45" ht="14.25" customHeight="1">
      <c r="A305" s="30">
        <v>2</v>
      </c>
      <c r="B305" s="36">
        <v>44730.484131944453</v>
      </c>
      <c r="C305">
        <f t="shared" si="112"/>
        <v>2.7319444444729015</v>
      </c>
      <c r="D305" s="28"/>
      <c r="E305" s="44"/>
      <c r="F305" s="33">
        <v>100</v>
      </c>
      <c r="G305" s="27">
        <f t="shared" si="113"/>
        <v>0</v>
      </c>
      <c r="H305" s="28" t="e">
        <f t="shared" si="114"/>
        <v>#DIV/0!</v>
      </c>
      <c r="I305" s="29" t="e">
        <f t="shared" si="115"/>
        <v>#DIV/0!</v>
      </c>
      <c r="J305" s="29">
        <f t="shared" si="116"/>
        <v>0</v>
      </c>
      <c r="K305" s="45">
        <f>L305*Assumptions!$J$13</f>
        <v>8.4360000000000004E-2</v>
      </c>
      <c r="L305">
        <v>0.06</v>
      </c>
      <c r="M305" s="60">
        <v>27.8</v>
      </c>
      <c r="N305" s="61">
        <v>0</v>
      </c>
      <c r="O305" s="37">
        <v>0</v>
      </c>
      <c r="P305" s="37"/>
      <c r="Q305" s="37"/>
      <c r="R305" s="37">
        <v>0</v>
      </c>
      <c r="S305" s="37">
        <v>0.11</v>
      </c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M305" s="60"/>
      <c r="AN305" s="61"/>
      <c r="AO305" s="37"/>
      <c r="AP305" s="37"/>
      <c r="AQ305" s="37"/>
      <c r="AR305" s="37"/>
      <c r="AS305" s="37"/>
    </row>
    <row r="306" spans="1:45" ht="14.25" customHeight="1">
      <c r="A306" s="30">
        <v>3</v>
      </c>
      <c r="B306" s="36">
        <v>44730.541041666656</v>
      </c>
      <c r="C306">
        <f t="shared" si="112"/>
        <v>4.097777777351439</v>
      </c>
      <c r="D306" s="28"/>
      <c r="E306" s="44"/>
      <c r="F306" s="27">
        <v>100</v>
      </c>
      <c r="G306" s="27">
        <f t="shared" si="113"/>
        <v>0</v>
      </c>
      <c r="H306" s="28" t="e">
        <f t="shared" si="114"/>
        <v>#DIV/0!</v>
      </c>
      <c r="I306" s="29" t="e">
        <f t="shared" si="115"/>
        <v>#DIV/0!</v>
      </c>
      <c r="J306" s="29">
        <f t="shared" si="116"/>
        <v>0</v>
      </c>
      <c r="K306" s="45">
        <f>L306*Assumptions!$J$13</f>
        <v>0.17293800000000001</v>
      </c>
      <c r="L306">
        <v>0.123</v>
      </c>
      <c r="M306" s="60">
        <v>25.56</v>
      </c>
      <c r="N306" s="61">
        <v>0</v>
      </c>
      <c r="O306" s="37">
        <v>0</v>
      </c>
      <c r="P306" s="37"/>
      <c r="Q306" s="37"/>
      <c r="R306" s="37">
        <v>0</v>
      </c>
      <c r="S306" s="37">
        <v>0.3</v>
      </c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M306" s="60"/>
      <c r="AN306" s="61"/>
      <c r="AO306" s="37"/>
      <c r="AP306" s="37"/>
      <c r="AQ306" s="37"/>
      <c r="AR306" s="37"/>
      <c r="AS306" s="37"/>
    </row>
    <row r="307" spans="1:45" ht="14.25" customHeight="1">
      <c r="A307" s="30">
        <v>4</v>
      </c>
      <c r="B307" s="36">
        <v>44730.574803240743</v>
      </c>
      <c r="C307">
        <f t="shared" si="112"/>
        <v>4.908055555424653</v>
      </c>
      <c r="D307" s="28"/>
      <c r="E307" s="44"/>
      <c r="F307" s="33">
        <v>100</v>
      </c>
      <c r="G307" s="27">
        <f t="shared" si="113"/>
        <v>0</v>
      </c>
      <c r="H307" s="28" t="e">
        <f t="shared" si="114"/>
        <v>#DIV/0!</v>
      </c>
      <c r="I307" s="29" t="e">
        <f t="shared" si="115"/>
        <v>#DIV/0!</v>
      </c>
      <c r="J307" s="29">
        <f t="shared" si="116"/>
        <v>0</v>
      </c>
      <c r="K307" s="45">
        <f>L307*Assumptions!$J$13</f>
        <v>0.29244800000000004</v>
      </c>
      <c r="L307">
        <v>0.20799999999999999</v>
      </c>
      <c r="M307" s="60">
        <v>21.19</v>
      </c>
      <c r="N307" s="61">
        <v>0</v>
      </c>
      <c r="O307" s="37">
        <v>0</v>
      </c>
      <c r="P307" s="37"/>
      <c r="Q307" s="37"/>
      <c r="R307" s="37">
        <v>0</v>
      </c>
      <c r="S307" s="37">
        <v>0.56000000000000005</v>
      </c>
      <c r="T307" s="37"/>
      <c r="U307" s="37"/>
      <c r="V307" s="37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M307" s="60"/>
      <c r="AN307" s="61"/>
      <c r="AO307" s="37"/>
      <c r="AP307" s="37"/>
      <c r="AQ307" s="37"/>
      <c r="AR307" s="37"/>
      <c r="AS307" s="37"/>
    </row>
    <row r="308" spans="1:45" ht="14.25" customHeight="1">
      <c r="A308" s="30">
        <v>5</v>
      </c>
      <c r="B308" s="36">
        <v>44730.678067129629</v>
      </c>
      <c r="C308">
        <f t="shared" si="112"/>
        <v>7.3863888886990026</v>
      </c>
      <c r="D308" s="28"/>
      <c r="E308" s="44"/>
      <c r="F308" s="27">
        <v>100</v>
      </c>
      <c r="G308" s="27">
        <f t="shared" si="113"/>
        <v>0</v>
      </c>
      <c r="H308" s="28" t="e">
        <f t="shared" si="114"/>
        <v>#DIV/0!</v>
      </c>
      <c r="I308" s="29" t="e">
        <f t="shared" si="115"/>
        <v>#DIV/0!</v>
      </c>
      <c r="J308" s="29">
        <f t="shared" si="116"/>
        <v>0</v>
      </c>
      <c r="K308" s="45">
        <f>L308*Assumptions!$J$13</f>
        <v>0.91108800000000012</v>
      </c>
      <c r="L308">
        <v>0.64800000000000002</v>
      </c>
      <c r="M308" s="60"/>
      <c r="N308" s="61"/>
      <c r="O308" s="37"/>
      <c r="P308" s="37"/>
      <c r="Q308" s="37"/>
      <c r="R308" s="37"/>
      <c r="S308" s="37"/>
      <c r="T308" s="37"/>
      <c r="U308" s="37"/>
      <c r="V308" s="37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M308" s="60"/>
      <c r="AN308" s="61"/>
      <c r="AO308" s="37"/>
      <c r="AP308" s="37"/>
      <c r="AQ308" s="37"/>
      <c r="AR308" s="37"/>
      <c r="AS308" s="37"/>
    </row>
    <row r="309" spans="1:45" ht="14.25" customHeight="1">
      <c r="A309" s="30">
        <v>6</v>
      </c>
      <c r="B309" s="36">
        <v>44730.679560185177</v>
      </c>
      <c r="C309">
        <f t="shared" si="112"/>
        <v>7.4222222218522802</v>
      </c>
      <c r="D309" s="28"/>
      <c r="E309" s="44"/>
      <c r="F309" s="27">
        <v>100</v>
      </c>
      <c r="G309" s="27">
        <f t="shared" si="113"/>
        <v>0</v>
      </c>
      <c r="H309" s="28" t="e">
        <f t="shared" si="114"/>
        <v>#DIV/0!</v>
      </c>
      <c r="I309" s="29" t="e">
        <f t="shared" si="115"/>
        <v>#DIV/0!</v>
      </c>
      <c r="J309" s="29">
        <f t="shared" si="116"/>
        <v>0</v>
      </c>
      <c r="K309" s="45">
        <f>L309*Assumptions!$J$13</f>
        <v>0.92374200000000017</v>
      </c>
      <c r="L309">
        <v>0.65700000000000003</v>
      </c>
      <c r="M309" s="46"/>
      <c r="N309" s="61"/>
      <c r="O309" s="37"/>
      <c r="Q309" s="37"/>
      <c r="S309" s="37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M309" s="46"/>
      <c r="AN309" s="61"/>
      <c r="AO309" s="37"/>
      <c r="AQ309" s="37"/>
      <c r="AS309" s="37"/>
    </row>
    <row r="310" spans="1:45" ht="14.25" customHeight="1">
      <c r="A310" s="30">
        <v>7</v>
      </c>
      <c r="B310" s="36"/>
      <c r="C310"/>
      <c r="D310" s="28"/>
      <c r="E310" s="44"/>
      <c r="F310" s="27"/>
      <c r="G310" s="27"/>
      <c r="H310" s="28"/>
      <c r="I310" s="29"/>
      <c r="J310" s="29"/>
      <c r="K310" s="45"/>
      <c r="M310" s="46"/>
      <c r="N310" s="47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M310" s="46"/>
      <c r="AN310" s="47"/>
    </row>
    <row r="311" spans="1:45" ht="14.25" customHeight="1">
      <c r="A311" s="18">
        <v>8</v>
      </c>
      <c r="B311" s="36"/>
      <c r="C311"/>
      <c r="D311" s="28"/>
      <c r="E311" s="44"/>
      <c r="F311" s="27"/>
      <c r="G311" s="27"/>
      <c r="H311" s="28"/>
      <c r="I311" s="29"/>
      <c r="J311" s="29"/>
      <c r="K311" s="45"/>
      <c r="L311" s="57"/>
      <c r="M311" s="46"/>
      <c r="O311" s="37"/>
      <c r="P311" s="37"/>
      <c r="Q311" s="37"/>
      <c r="R311" s="37"/>
      <c r="S311" s="37"/>
      <c r="T311" s="37"/>
      <c r="AM311" s="46"/>
      <c r="AO311" s="37"/>
      <c r="AP311" s="37"/>
      <c r="AQ311" s="37"/>
      <c r="AR311" s="37"/>
      <c r="AS311" s="37"/>
    </row>
    <row r="312" spans="1:45" ht="14.25" customHeight="1">
      <c r="A312" s="18">
        <v>9</v>
      </c>
      <c r="B312" s="31"/>
      <c r="C312"/>
      <c r="D312" s="28"/>
      <c r="E312" s="44"/>
      <c r="F312" s="27"/>
      <c r="G312" s="27"/>
      <c r="H312" s="28"/>
      <c r="I312" s="29"/>
      <c r="J312" s="29"/>
      <c r="K312" s="45"/>
      <c r="L312" s="49"/>
      <c r="O312" s="37"/>
      <c r="P312" s="37"/>
      <c r="Q312" s="37"/>
      <c r="R312" s="37"/>
      <c r="S312" s="37"/>
      <c r="T312" s="37"/>
      <c r="AM312" s="37"/>
      <c r="AN312" s="37"/>
      <c r="AO312" s="37"/>
    </row>
    <row r="313" spans="1:45" ht="14.25" customHeight="1">
      <c r="A313" s="35">
        <v>10</v>
      </c>
      <c r="B313" s="31"/>
      <c r="C313"/>
      <c r="D313" s="28"/>
      <c r="E313" s="44"/>
      <c r="F313" s="27"/>
      <c r="G313" s="27"/>
      <c r="H313" s="28"/>
      <c r="I313" s="29"/>
      <c r="J313" s="29"/>
      <c r="K313" s="45"/>
      <c r="L313" s="49"/>
      <c r="N313" s="23"/>
      <c r="O313" s="37"/>
      <c r="P313" s="37"/>
      <c r="Q313" s="37"/>
      <c r="R313" s="37"/>
      <c r="S313" s="37"/>
      <c r="T313" s="37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M313" s="23"/>
      <c r="AN313" s="37"/>
      <c r="AO313" s="37"/>
      <c r="AP313" s="37"/>
      <c r="AQ313" s="23"/>
      <c r="AR313" s="23"/>
      <c r="AS313" s="23"/>
    </row>
    <row r="314" spans="1:45" ht="14.25" customHeight="1">
      <c r="A314" s="35">
        <v>11</v>
      </c>
      <c r="B314" s="36"/>
      <c r="C314"/>
      <c r="D314" s="28"/>
      <c r="E314" s="44"/>
      <c r="F314" s="27"/>
      <c r="G314" s="27"/>
      <c r="H314" s="28"/>
      <c r="I314" s="29"/>
      <c r="J314" s="29"/>
      <c r="K314" s="45"/>
      <c r="L314" s="49"/>
      <c r="N314" s="23"/>
      <c r="O314" s="37"/>
      <c r="P314" s="37"/>
      <c r="Q314" s="37"/>
      <c r="R314" s="37"/>
      <c r="S314" s="37"/>
      <c r="T314" s="37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M314" s="23"/>
      <c r="AN314" s="37"/>
      <c r="AO314" s="37"/>
      <c r="AP314" s="37"/>
      <c r="AQ314" s="23"/>
      <c r="AR314" s="23"/>
      <c r="AS314" s="23"/>
    </row>
    <row r="315" spans="1:45" ht="14.25" customHeight="1">
      <c r="A315" s="35">
        <v>12</v>
      </c>
      <c r="B315" s="36"/>
      <c r="C315"/>
      <c r="D315" s="28"/>
      <c r="E315" s="44"/>
      <c r="F315" s="27"/>
      <c r="G315" s="27"/>
      <c r="H315" s="28"/>
      <c r="I315" s="29"/>
      <c r="J315" s="29"/>
      <c r="K315" s="45"/>
      <c r="L315" s="49"/>
      <c r="N315" s="23"/>
      <c r="O315" s="37"/>
      <c r="P315" s="37"/>
      <c r="Q315" s="37"/>
      <c r="R315" s="37"/>
      <c r="S315" s="37"/>
      <c r="T315" s="37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M315" s="23"/>
      <c r="AN315" s="37"/>
      <c r="AO315" s="37"/>
      <c r="AP315" s="37"/>
      <c r="AQ315" s="23"/>
      <c r="AR315" s="23"/>
      <c r="AS315" s="23"/>
    </row>
    <row r="316" spans="1:45" ht="14.25" customHeight="1">
      <c r="A316" s="35">
        <v>13</v>
      </c>
      <c r="B316" s="36"/>
      <c r="C316"/>
      <c r="D316" s="28"/>
      <c r="E316" s="44"/>
      <c r="F316" s="27"/>
      <c r="G316" s="27"/>
      <c r="H316" s="28"/>
      <c r="I316" s="29"/>
      <c r="J316" s="29"/>
      <c r="K316" s="45"/>
      <c r="L316" s="49"/>
      <c r="N316" s="23"/>
      <c r="O316" s="37"/>
      <c r="P316" s="37"/>
      <c r="Q316" s="37"/>
      <c r="R316" s="37"/>
      <c r="S316" s="37"/>
      <c r="T316" s="37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M316" s="23"/>
      <c r="AN316" s="37"/>
      <c r="AO316" s="37"/>
      <c r="AP316" s="37"/>
      <c r="AQ316" s="23"/>
      <c r="AR316" s="23"/>
      <c r="AS316" s="23"/>
    </row>
    <row r="317" spans="1:45" ht="14.25" customHeight="1">
      <c r="A317" s="35">
        <v>14</v>
      </c>
      <c r="B317" s="36"/>
      <c r="C317"/>
      <c r="D317" s="28"/>
      <c r="E317" s="44"/>
      <c r="F317" s="27"/>
      <c r="G317" s="27"/>
      <c r="H317" s="28"/>
      <c r="I317" s="29"/>
      <c r="J317" s="29"/>
      <c r="K317" s="45"/>
      <c r="L317" s="49"/>
      <c r="O317" s="37"/>
      <c r="P317" s="37"/>
      <c r="Q317" s="37"/>
      <c r="R317" s="37"/>
      <c r="S317" s="37"/>
      <c r="T317" s="37"/>
      <c r="AN317" s="37"/>
      <c r="AO317" s="37"/>
      <c r="AP317" s="37"/>
    </row>
    <row r="318" spans="1:45" ht="14.25" customHeight="1">
      <c r="A318" s="35">
        <v>15</v>
      </c>
      <c r="B318" s="36"/>
      <c r="C318"/>
      <c r="D318" s="28"/>
      <c r="E318" s="44"/>
      <c r="F318" s="27"/>
      <c r="G318" s="27"/>
      <c r="H318" s="28"/>
      <c r="I318" s="29"/>
      <c r="J318" s="29"/>
      <c r="K318" s="45"/>
      <c r="L318" s="49"/>
      <c r="O318" s="37"/>
      <c r="P318" s="37"/>
      <c r="Q318" s="37"/>
      <c r="R318" s="37"/>
      <c r="S318" s="37"/>
      <c r="T318" s="37"/>
      <c r="AN318" s="37"/>
      <c r="AO318" s="37"/>
      <c r="AP318" s="37"/>
    </row>
    <row r="319" spans="1:45" ht="14.25" customHeight="1">
      <c r="A319" s="35">
        <v>16</v>
      </c>
      <c r="B319" s="36"/>
      <c r="C319"/>
      <c r="D319" s="28"/>
      <c r="E319" s="44"/>
      <c r="F319" s="27"/>
      <c r="G319" s="27"/>
      <c r="H319" s="28"/>
      <c r="I319" s="29"/>
      <c r="J319" s="29"/>
      <c r="K319" s="45"/>
      <c r="L319" s="49"/>
      <c r="O319" s="37"/>
      <c r="P319" s="37"/>
      <c r="Q319" s="37"/>
      <c r="R319" s="37"/>
      <c r="S319" s="37"/>
      <c r="T319" s="37"/>
      <c r="AN319" s="37"/>
      <c r="AO319" s="37"/>
      <c r="AP319" s="37"/>
    </row>
    <row r="320" spans="1:45" ht="14.25" customHeight="1">
      <c r="A320" s="35"/>
      <c r="B320" s="31"/>
      <c r="C320" s="54"/>
      <c r="D320" s="28"/>
      <c r="E320" s="19"/>
      <c r="F320" s="33"/>
      <c r="G320" s="27"/>
      <c r="H320" s="18"/>
      <c r="I320" s="37"/>
      <c r="J320" s="37"/>
      <c r="K320" s="37"/>
      <c r="L320" s="49"/>
      <c r="O320" s="37"/>
      <c r="P320" s="37"/>
      <c r="Q320" s="37"/>
      <c r="R320" s="37"/>
      <c r="S320" s="37"/>
      <c r="T320" s="37"/>
      <c r="AN320" s="37"/>
      <c r="AO320" s="37"/>
      <c r="AP320" s="37"/>
    </row>
    <row r="321" spans="1:45" ht="14.25" customHeight="1">
      <c r="A321" s="35"/>
      <c r="B321" s="31"/>
      <c r="C321" s="54"/>
      <c r="D321" s="28"/>
      <c r="E321" s="19"/>
      <c r="F321" s="33"/>
      <c r="G321" s="27"/>
      <c r="H321" s="18"/>
      <c r="I321" s="37"/>
      <c r="J321" s="37"/>
      <c r="K321" s="37"/>
      <c r="L321" s="49"/>
      <c r="O321" s="37"/>
      <c r="P321" s="37"/>
      <c r="Q321" s="37"/>
      <c r="R321" s="37"/>
      <c r="S321" s="37"/>
      <c r="T321" s="37"/>
      <c r="AN321" s="37"/>
      <c r="AO321" s="37"/>
      <c r="AP321" s="37"/>
    </row>
    <row r="322" spans="1:45" ht="14.25" customHeight="1">
      <c r="A322" s="35"/>
      <c r="B322" s="31"/>
      <c r="C322" s="54"/>
      <c r="D322" s="28"/>
      <c r="E322" s="19"/>
      <c r="F322" s="27"/>
      <c r="G322" s="27"/>
      <c r="H322" s="18"/>
      <c r="I322" s="37"/>
      <c r="J322" s="37"/>
      <c r="K322" s="37"/>
      <c r="L322" s="49"/>
      <c r="O322" s="37"/>
      <c r="P322" s="37"/>
      <c r="Q322" s="37"/>
      <c r="R322" s="37"/>
      <c r="S322" s="37"/>
      <c r="T322" s="37"/>
      <c r="AN322" s="37"/>
      <c r="AO322" s="37"/>
      <c r="AP322" s="37"/>
    </row>
    <row r="323" spans="1:45" ht="14.25" customHeight="1">
      <c r="A323" s="23"/>
      <c r="B323" s="31" t="s">
        <v>33</v>
      </c>
      <c r="C323" s="48"/>
      <c r="D323" s="28"/>
      <c r="E323" s="19"/>
      <c r="F323" s="33"/>
      <c r="G323" s="27"/>
      <c r="H323" s="28"/>
      <c r="I323" s="29"/>
      <c r="J323" s="37"/>
      <c r="K323" s="45"/>
      <c r="L323" s="49"/>
      <c r="AN323" s="37"/>
      <c r="AO323" s="37"/>
      <c r="AP323" s="37"/>
    </row>
    <row r="324" spans="1:45" ht="14.25" customHeight="1">
      <c r="A324" s="23"/>
      <c r="B324" s="31"/>
      <c r="C324" s="50"/>
      <c r="D324" s="34"/>
      <c r="E324" s="19"/>
      <c r="F324" s="25"/>
      <c r="G324" s="33"/>
      <c r="H324" s="34"/>
      <c r="I324" s="34"/>
      <c r="J324" s="37"/>
      <c r="K324" s="43"/>
      <c r="L324" s="51"/>
      <c r="M324" s="20"/>
      <c r="AN324" s="37"/>
      <c r="AO324" s="37"/>
      <c r="AP324" s="37"/>
    </row>
    <row r="325" spans="1:45" ht="14.25" hidden="1" customHeight="1">
      <c r="B325" s="31"/>
      <c r="C325" s="26" t="str">
        <f t="shared" ref="C325:S325" si="117">""&amp;ADDRESS($G327+ROW($A303),COLUMN())&amp;":"&amp;ADDRESS($G328+ROW($A303),COLUMN())</f>
        <v>$C$305:$C$306</v>
      </c>
      <c r="D325" s="26" t="str">
        <f t="shared" si="117"/>
        <v>$D$305:$D$306</v>
      </c>
      <c r="E325" s="26" t="str">
        <f t="shared" si="117"/>
        <v>$E$305:$E$306</v>
      </c>
      <c r="F325" s="26" t="str">
        <f t="shared" si="117"/>
        <v>$F$305:$F$306</v>
      </c>
      <c r="G325" s="26" t="str">
        <f t="shared" si="117"/>
        <v>$G$305:$G$306</v>
      </c>
      <c r="H325" s="26" t="str">
        <f t="shared" si="117"/>
        <v>$H$305:$H$306</v>
      </c>
      <c r="I325" s="26" t="str">
        <f t="shared" si="117"/>
        <v>$I$305:$I$306</v>
      </c>
      <c r="J325" s="37" t="str">
        <f t="shared" si="117"/>
        <v>$J$305:$J$306</v>
      </c>
      <c r="K325" s="26" t="str">
        <f t="shared" si="117"/>
        <v>$K$305:$K$306</v>
      </c>
      <c r="L325" s="26" t="str">
        <f t="shared" si="117"/>
        <v>$L$305:$L$306</v>
      </c>
      <c r="M325" s="26" t="str">
        <f t="shared" si="117"/>
        <v>$M$305:$M$306</v>
      </c>
      <c r="N325" s="26" t="str">
        <f t="shared" si="117"/>
        <v>$N$305:$N$306</v>
      </c>
      <c r="O325" s="26" t="str">
        <f t="shared" si="117"/>
        <v>$O$305:$O$306</v>
      </c>
      <c r="P325" s="26" t="str">
        <f t="shared" si="117"/>
        <v>$P$305:$P$306</v>
      </c>
      <c r="Q325" s="26" t="str">
        <f t="shared" si="117"/>
        <v>$Q$305:$Q$306</v>
      </c>
      <c r="R325" s="26" t="str">
        <f t="shared" si="117"/>
        <v>$R$305:$R$306</v>
      </c>
      <c r="S325" s="26" t="str">
        <f t="shared" si="117"/>
        <v>$S$305:$S$306</v>
      </c>
    </row>
    <row r="326" spans="1:45" ht="14.25" customHeight="1">
      <c r="B326" s="35" t="s">
        <v>34</v>
      </c>
      <c r="C326" s="18">
        <f ca="1">SLOPE(LN(INDIRECT(K325)),INDIRECT(C325))</f>
        <v>0.52556909827163656</v>
      </c>
      <c r="D326" s="18" t="s">
        <v>33</v>
      </c>
      <c r="E326">
        <v>0.53098118812745188</v>
      </c>
      <c r="F326" s="19" t="s">
        <v>35</v>
      </c>
      <c r="G326" s="19"/>
      <c r="H326" s="19"/>
      <c r="I326" s="9"/>
      <c r="J326" s="37"/>
      <c r="L326" s="3" t="s">
        <v>36</v>
      </c>
      <c r="M326" s="18">
        <f t="shared" ref="M326:S326" ca="1" si="118">SLOPE(INDIRECT(M325),INDIRECT($K325))</f>
        <v>-25.288446341077936</v>
      </c>
      <c r="N326" s="18">
        <f t="shared" ca="1" si="118"/>
        <v>0</v>
      </c>
      <c r="O326" s="18">
        <f t="shared" ca="1" si="118"/>
        <v>0</v>
      </c>
      <c r="P326" s="18" t="e">
        <f t="shared" ca="1" si="118"/>
        <v>#DIV/0!</v>
      </c>
      <c r="Q326" s="18" t="e">
        <f t="shared" ca="1" si="118"/>
        <v>#DIV/0!</v>
      </c>
      <c r="R326" s="18">
        <f t="shared" ca="1" si="118"/>
        <v>0</v>
      </c>
      <c r="S326" s="18">
        <f t="shared" ca="1" si="118"/>
        <v>2.1450021450021448</v>
      </c>
    </row>
    <row r="327" spans="1:45" ht="14.25" customHeight="1">
      <c r="B327" s="35" t="s">
        <v>37</v>
      </c>
      <c r="C327" s="52">
        <f ca="1">EXP(INTERCEPT(LN(INDIRECT(K325)),INDIRECT(C325)))</f>
        <v>2.0070835222250009E-2</v>
      </c>
      <c r="D327" s="18" t="s">
        <v>38</v>
      </c>
      <c r="F327" s="18" t="s">
        <v>38</v>
      </c>
      <c r="G327" s="25">
        <v>2</v>
      </c>
      <c r="H327" s="19" t="s">
        <v>39</v>
      </c>
      <c r="I327" s="7" t="s">
        <v>40</v>
      </c>
      <c r="J327" s="37"/>
      <c r="L327" s="3" t="s">
        <v>41</v>
      </c>
      <c r="M327" s="18">
        <f t="shared" ref="M327:S327" ca="1" si="119">M326*$C326</f>
        <v>-13.290825940170997</v>
      </c>
      <c r="N327" s="18">
        <f t="shared" ca="1" si="119"/>
        <v>0</v>
      </c>
      <c r="O327" s="18">
        <f t="shared" ca="1" si="119"/>
        <v>0</v>
      </c>
      <c r="P327" s="18" t="e">
        <f t="shared" ca="1" si="119"/>
        <v>#DIV/0!</v>
      </c>
      <c r="Q327" s="18" t="e">
        <f t="shared" ca="1" si="119"/>
        <v>#DIV/0!</v>
      </c>
      <c r="R327" s="18">
        <f t="shared" ca="1" si="119"/>
        <v>0</v>
      </c>
      <c r="S327" s="18">
        <f t="shared" ca="1" si="119"/>
        <v>1.1273468431395035</v>
      </c>
    </row>
    <row r="328" spans="1:45" ht="14.25" customHeight="1">
      <c r="B328" s="35" t="s">
        <v>42</v>
      </c>
      <c r="C328" s="52">
        <f ca="1">RSQ(LN(INDIRECT(K325)),INDIRECT(C325))</f>
        <v>1.0000000000000004</v>
      </c>
      <c r="D328" s="18" t="s">
        <v>43</v>
      </c>
      <c r="F328" s="18" t="s">
        <v>43</v>
      </c>
      <c r="G328" s="25">
        <v>3</v>
      </c>
      <c r="H328" s="19">
        <f ca="1">INDIRECT(ADDRESS($G$328+ROW($A$303),COLUMN(($L$303))))</f>
        <v>0.123</v>
      </c>
      <c r="I328" s="7">
        <f ca="1">INDIRECT(ADDRESS($G$328+ROW($A$303),COLUMN(($M$303))))</f>
        <v>25.56</v>
      </c>
      <c r="L328" s="3" t="s">
        <v>44</v>
      </c>
      <c r="M328" s="18">
        <f t="shared" ref="M328:S328" ca="1" si="120">RSQ(INDIRECT(M325),INDIRECT($K325))</f>
        <v>0.99999999999999978</v>
      </c>
      <c r="N328" s="18" t="e">
        <f t="shared" ca="1" si="120"/>
        <v>#DIV/0!</v>
      </c>
      <c r="O328" s="18" t="e">
        <f t="shared" ca="1" si="120"/>
        <v>#DIV/0!</v>
      </c>
      <c r="P328" s="18" t="e">
        <f t="shared" ca="1" si="120"/>
        <v>#DIV/0!</v>
      </c>
      <c r="Q328" s="18" t="e">
        <f t="shared" ca="1" si="120"/>
        <v>#DIV/0!</v>
      </c>
      <c r="R328" s="18" t="e">
        <f t="shared" ca="1" si="120"/>
        <v>#DIV/0!</v>
      </c>
      <c r="S328" s="18">
        <f t="shared" ca="1" si="120"/>
        <v>1</v>
      </c>
    </row>
    <row r="329" spans="1:45" ht="14.25" customHeight="1">
      <c r="B329" s="35"/>
      <c r="C329" s="52"/>
      <c r="F329" s="18"/>
      <c r="G329" s="25"/>
      <c r="H329" s="19"/>
      <c r="L329" s="3"/>
    </row>
    <row r="330" spans="1:45" ht="14.25" hidden="1" customHeight="1">
      <c r="B330" s="31"/>
      <c r="C330" s="26" t="str">
        <f t="shared" ref="C330:S330" si="121">""&amp;ADDRESS($G332+ROW($A303),COLUMN())&amp;":"&amp;ADDRESS($G333+ROW($A303),COLUMN())</f>
        <v>$C$303:$C$308</v>
      </c>
      <c r="D330" s="26" t="str">
        <f t="shared" si="121"/>
        <v>$D$303:$D$308</v>
      </c>
      <c r="E330" s="26" t="str">
        <f t="shared" si="121"/>
        <v>$E$303:$E$308</v>
      </c>
      <c r="F330" s="26" t="str">
        <f t="shared" si="121"/>
        <v>$F$303:$F$308</v>
      </c>
      <c r="G330" s="26" t="str">
        <f t="shared" si="121"/>
        <v>$G$303:$G$308</v>
      </c>
      <c r="H330" s="26" t="str">
        <f t="shared" si="121"/>
        <v>$H$303:$H$308</v>
      </c>
      <c r="I330" s="26" t="str">
        <f t="shared" si="121"/>
        <v>$I$303:$I$308</v>
      </c>
      <c r="J330" s="26" t="str">
        <f t="shared" si="121"/>
        <v>$J$303:$J$308</v>
      </c>
      <c r="K330" s="26" t="str">
        <f t="shared" si="121"/>
        <v>$K$303:$K$308</v>
      </c>
      <c r="L330" s="26" t="str">
        <f t="shared" si="121"/>
        <v>$L$303:$L$308</v>
      </c>
      <c r="M330" s="26" t="str">
        <f t="shared" si="121"/>
        <v>$M$303:$M$308</v>
      </c>
      <c r="N330" s="26" t="str">
        <f t="shared" si="121"/>
        <v>$N$303:$N$308</v>
      </c>
      <c r="O330" s="26" t="str">
        <f t="shared" si="121"/>
        <v>$O$303:$O$308</v>
      </c>
      <c r="P330" s="26" t="str">
        <f t="shared" si="121"/>
        <v>$P$303:$P$308</v>
      </c>
      <c r="Q330" s="26" t="str">
        <f t="shared" si="121"/>
        <v>$Q$303:$Q$308</v>
      </c>
      <c r="R330" s="26" t="str">
        <f t="shared" si="121"/>
        <v>$R$303:$R$308</v>
      </c>
      <c r="S330" s="26" t="str">
        <f t="shared" si="121"/>
        <v>$S$303:$S$308</v>
      </c>
    </row>
    <row r="331" spans="1:45" ht="14.25" customHeight="1">
      <c r="B331" s="35" t="s">
        <v>45</v>
      </c>
      <c r="C331" s="18">
        <f ca="1">SLOPE(LN(INDIRECT(K330)),INDIRECT(C330))</f>
        <v>0.56078366605719421</v>
      </c>
      <c r="F331" s="19" t="s">
        <v>35</v>
      </c>
      <c r="G331" s="19"/>
      <c r="H331" s="19"/>
      <c r="I331" s="9"/>
      <c r="J331" s="9"/>
      <c r="L331" s="3" t="s">
        <v>36</v>
      </c>
      <c r="M331" s="35">
        <f t="shared" ref="M331:S331" ca="1" si="122">SLOPE(INDIRECT(M330),INDIRECT($K330))</f>
        <v>-26.565387771829524</v>
      </c>
      <c r="N331" s="35">
        <f t="shared" ca="1" si="122"/>
        <v>0</v>
      </c>
      <c r="O331" s="35">
        <f t="shared" ca="1" si="122"/>
        <v>0</v>
      </c>
      <c r="P331" s="35" t="e">
        <f t="shared" ca="1" si="122"/>
        <v>#DIV/0!</v>
      </c>
      <c r="Q331" s="35" t="e">
        <f t="shared" ca="1" si="122"/>
        <v>#DIV/0!</v>
      </c>
      <c r="R331" s="35">
        <f t="shared" ca="1" si="122"/>
        <v>0</v>
      </c>
      <c r="S331" s="35">
        <f t="shared" ca="1" si="122"/>
        <v>2.1137947746346395</v>
      </c>
    </row>
    <row r="332" spans="1:45" ht="14.25" customHeight="1">
      <c r="B332" s="35" t="s">
        <v>37</v>
      </c>
      <c r="C332" s="52">
        <f ca="1">EXP(INTERCEPT(LN(INDIRECT(K330)),INDIRECT(C330)))</f>
        <v>1.6584946483138071E-2</v>
      </c>
      <c r="F332" s="18" t="s">
        <v>38</v>
      </c>
      <c r="G332" s="25">
        <v>0</v>
      </c>
      <c r="H332" s="19"/>
      <c r="L332" s="3" t="s">
        <v>41</v>
      </c>
      <c r="M332" s="35">
        <f t="shared" ref="M332:S332" ca="1" si="123">M331*$C331</f>
        <v>-14.897435544917519</v>
      </c>
      <c r="N332" s="35">
        <f t="shared" ca="1" si="123"/>
        <v>0</v>
      </c>
      <c r="O332" s="35">
        <f t="shared" ca="1" si="123"/>
        <v>0</v>
      </c>
      <c r="P332" s="35" t="e">
        <f t="shared" ca="1" si="123"/>
        <v>#DIV/0!</v>
      </c>
      <c r="Q332" s="35" t="e">
        <f t="shared" ca="1" si="123"/>
        <v>#DIV/0!</v>
      </c>
      <c r="R332" s="35">
        <f t="shared" ca="1" si="123"/>
        <v>0</v>
      </c>
      <c r="S332" s="35">
        <f t="shared" ca="1" si="123"/>
        <v>1.1853815830121537</v>
      </c>
    </row>
    <row r="333" spans="1:45" ht="14.25" customHeight="1">
      <c r="B333" s="35" t="s">
        <v>42</v>
      </c>
      <c r="C333" s="52">
        <f ca="1">RSQ(LN(INDIRECT(K330)),INDIRECT(C330))</f>
        <v>0.9949829868711707</v>
      </c>
      <c r="F333" s="18" t="s">
        <v>43</v>
      </c>
      <c r="G333" s="25">
        <v>5</v>
      </c>
      <c r="H333" s="19"/>
      <c r="L333" s="3" t="s">
        <v>44</v>
      </c>
      <c r="M333" s="35">
        <f t="shared" ref="M333:S333" ca="1" si="124">RSQ(INDIRECT(M330),INDIRECT($K330))</f>
        <v>0.93958003653585676</v>
      </c>
      <c r="N333" s="35" t="e">
        <f t="shared" ca="1" si="124"/>
        <v>#DIV/0!</v>
      </c>
      <c r="O333" s="35" t="e">
        <f t="shared" ca="1" si="124"/>
        <v>#DIV/0!</v>
      </c>
      <c r="P333" s="35" t="e">
        <f t="shared" ca="1" si="124"/>
        <v>#DIV/0!</v>
      </c>
      <c r="Q333" s="35" t="e">
        <f t="shared" ca="1" si="124"/>
        <v>#DIV/0!</v>
      </c>
      <c r="R333" s="35" t="e">
        <f t="shared" ca="1" si="124"/>
        <v>#DIV/0!</v>
      </c>
      <c r="S333" s="35">
        <f t="shared" ca="1" si="124"/>
        <v>0.99926452412333888</v>
      </c>
    </row>
    <row r="334" spans="1:45" ht="14.25" customHeight="1" thickBot="1">
      <c r="A334" s="4"/>
      <c r="B334" s="4"/>
      <c r="C334" s="53"/>
      <c r="D334" s="4"/>
      <c r="E334" s="4"/>
      <c r="F334" s="5"/>
      <c r="G334" s="5"/>
      <c r="H334" s="5"/>
      <c r="I334" s="8"/>
      <c r="J334" s="8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M334" s="4"/>
      <c r="AN334" s="4"/>
      <c r="AO334" s="4"/>
      <c r="AP334" s="4"/>
      <c r="AQ334" s="4"/>
      <c r="AR334" s="4"/>
      <c r="AS334" s="4"/>
    </row>
    <row r="335" spans="1:45" ht="14.25" customHeight="1" thickTop="1">
      <c r="C335" s="52"/>
      <c r="F335" s="19"/>
      <c r="G335" s="19"/>
      <c r="H335" s="19"/>
      <c r="K335" s="3"/>
    </row>
    <row r="336" spans="1:45" ht="14.25" customHeight="1">
      <c r="A336" s="3" t="s">
        <v>66</v>
      </c>
      <c r="AM336" s="18" t="s">
        <v>29</v>
      </c>
    </row>
    <row r="337" spans="1:45" ht="14.25" customHeight="1">
      <c r="A337" s="39" t="s">
        <v>67</v>
      </c>
      <c r="B337" s="20" t="s">
        <v>1</v>
      </c>
      <c r="C337" s="20" t="s">
        <v>2</v>
      </c>
      <c r="D337" s="20" t="s">
        <v>3</v>
      </c>
      <c r="E337" s="20" t="s">
        <v>4</v>
      </c>
      <c r="F337" s="20" t="s">
        <v>5</v>
      </c>
      <c r="G337" s="20" t="s">
        <v>6</v>
      </c>
      <c r="H337" s="20" t="s">
        <v>7</v>
      </c>
      <c r="I337" s="20" t="s">
        <v>8</v>
      </c>
      <c r="J337" s="20" t="s">
        <v>9</v>
      </c>
      <c r="K337" s="20" t="s">
        <v>10</v>
      </c>
      <c r="L337" s="20" t="s">
        <v>11</v>
      </c>
      <c r="M337" s="10" t="s">
        <v>12</v>
      </c>
      <c r="N337" s="10" t="s">
        <v>13</v>
      </c>
      <c r="O337" s="10" t="s">
        <v>14</v>
      </c>
      <c r="P337" s="10" t="s">
        <v>15</v>
      </c>
      <c r="Q337" s="10" t="s">
        <v>16</v>
      </c>
      <c r="R337" s="10" t="s">
        <v>17</v>
      </c>
      <c r="S337" s="10" t="s">
        <v>18</v>
      </c>
      <c r="AM337" s="10" t="s">
        <v>12</v>
      </c>
      <c r="AN337" s="10" t="s">
        <v>13</v>
      </c>
      <c r="AO337" s="10" t="s">
        <v>14</v>
      </c>
      <c r="AP337" s="10" t="s">
        <v>15</v>
      </c>
      <c r="AQ337" s="10" t="s">
        <v>16</v>
      </c>
      <c r="AR337" s="10" t="s">
        <v>17</v>
      </c>
      <c r="AS337" s="10" t="s">
        <v>18</v>
      </c>
    </row>
    <row r="338" spans="1:45" ht="14.25" customHeight="1">
      <c r="A338" s="20" t="s">
        <v>65</v>
      </c>
      <c r="B338" s="20"/>
      <c r="C338" s="20" t="s">
        <v>19</v>
      </c>
      <c r="D338" s="20" t="s">
        <v>20</v>
      </c>
      <c r="E338" s="20" t="s">
        <v>21</v>
      </c>
      <c r="F338" s="20" t="s">
        <v>22</v>
      </c>
      <c r="G338" s="20" t="s">
        <v>21</v>
      </c>
      <c r="H338" s="20" t="s">
        <v>23</v>
      </c>
      <c r="I338" s="20" t="s">
        <v>24</v>
      </c>
      <c r="J338" s="20" t="s">
        <v>24</v>
      </c>
      <c r="K338" s="20" t="s">
        <v>25</v>
      </c>
      <c r="L338" s="20" t="s">
        <v>26</v>
      </c>
      <c r="M338" s="20" t="s">
        <v>27</v>
      </c>
      <c r="N338" s="20" t="s">
        <v>27</v>
      </c>
      <c r="O338" s="20" t="s">
        <v>27</v>
      </c>
      <c r="P338" s="20" t="s">
        <v>27</v>
      </c>
      <c r="Q338" s="20" t="s">
        <v>27</v>
      </c>
      <c r="R338" s="20" t="s">
        <v>27</v>
      </c>
      <c r="S338" s="20" t="s">
        <v>27</v>
      </c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M338" s="20" t="s">
        <v>27</v>
      </c>
      <c r="AN338" s="20" t="s">
        <v>27</v>
      </c>
      <c r="AO338" s="20" t="s">
        <v>27</v>
      </c>
      <c r="AP338" s="20" t="s">
        <v>27</v>
      </c>
      <c r="AQ338" s="20" t="s">
        <v>27</v>
      </c>
      <c r="AR338" s="20" t="s">
        <v>27</v>
      </c>
      <c r="AS338" s="20" t="s">
        <v>27</v>
      </c>
    </row>
    <row r="339" spans="1:45" ht="14.25" customHeight="1">
      <c r="A339" s="35">
        <v>-1</v>
      </c>
      <c r="B339" s="31"/>
      <c r="C339" s="35"/>
      <c r="D339" s="34"/>
      <c r="E339" s="21"/>
      <c r="F339" s="33"/>
      <c r="G339" s="33"/>
      <c r="H339" s="33"/>
      <c r="I339" s="22" t="s">
        <v>32</v>
      </c>
      <c r="J339" s="22" t="s">
        <v>32</v>
      </c>
      <c r="K339" s="41"/>
      <c r="L339" s="21"/>
      <c r="M339" s="35"/>
      <c r="N339" s="35"/>
      <c r="O339" s="35"/>
      <c r="P339" s="35"/>
      <c r="Q339" s="24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S339" s="35"/>
    </row>
    <row r="340" spans="1:45" ht="14.25" customHeight="1">
      <c r="A340" s="35">
        <v>0</v>
      </c>
      <c r="B340" s="36">
        <v>44730.200972222221</v>
      </c>
      <c r="C340">
        <f t="shared" ref="C340:C347" si="125">(B340-$B$340)*24</f>
        <v>0</v>
      </c>
      <c r="D340" s="34"/>
      <c r="E340" s="42"/>
      <c r="F340" s="33">
        <v>100</v>
      </c>
      <c r="G340" s="33">
        <f t="shared" ref="G340:G347" si="126">E340/(F340/100)</f>
        <v>0</v>
      </c>
      <c r="H340" s="34"/>
      <c r="I340" s="32">
        <v>0</v>
      </c>
      <c r="J340" s="32">
        <f>0.5*(C340-C339)*(E340+E339)</f>
        <v>0</v>
      </c>
      <c r="K340" s="43">
        <f>L340*Assumptions!$J$13</f>
        <v>1.47365672E-2</v>
      </c>
      <c r="L340">
        <v>1.04812E-2</v>
      </c>
      <c r="M340" s="37"/>
      <c r="N340" s="37"/>
      <c r="O340" s="37"/>
      <c r="P340" s="37"/>
      <c r="S340" s="37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M340" s="37"/>
      <c r="AN340" s="37"/>
      <c r="AO340" s="37"/>
      <c r="AP340" s="37"/>
      <c r="AQ340" s="37"/>
      <c r="AR340" s="37"/>
    </row>
    <row r="341" spans="1:45" ht="14.25" customHeight="1">
      <c r="A341" s="30">
        <v>1</v>
      </c>
      <c r="B341" s="36">
        <v>44730.257881944453</v>
      </c>
      <c r="C341">
        <f t="shared" si="125"/>
        <v>1.3658333335770294</v>
      </c>
      <c r="D341" s="28"/>
      <c r="E341" s="44"/>
      <c r="F341" s="27">
        <v>100</v>
      </c>
      <c r="G341" s="27">
        <f t="shared" si="126"/>
        <v>0</v>
      </c>
      <c r="H341" s="28" t="e">
        <f t="shared" ref="H341:H347" si="127">LN(E341/E340)/(C341-C340)</f>
        <v>#DIV/0!</v>
      </c>
      <c r="I341" s="29" t="e">
        <f t="shared" ref="I341:I347" si="128">((E341-E340)/H341)+I340</f>
        <v>#DIV/0!</v>
      </c>
      <c r="J341" s="29">
        <f t="shared" ref="J341:J347" si="129">(0.5*(C341-C340)*(E341+E340))+J340</f>
        <v>0</v>
      </c>
      <c r="K341" s="45">
        <f>L341*Assumptions!$J$13</f>
        <v>3.3744000000000003E-2</v>
      </c>
      <c r="L341">
        <v>2.4E-2</v>
      </c>
      <c r="M341" s="37">
        <v>25.36</v>
      </c>
      <c r="N341" s="37">
        <v>0</v>
      </c>
      <c r="O341" s="37">
        <v>0</v>
      </c>
      <c r="P341" s="37"/>
      <c r="Q341" s="37"/>
      <c r="R341" s="37">
        <v>0</v>
      </c>
      <c r="S341" s="37">
        <v>0.03</v>
      </c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M341" s="60"/>
      <c r="AN341" s="61"/>
      <c r="AO341" s="37"/>
      <c r="AP341" s="37"/>
      <c r="AQ341" s="37"/>
      <c r="AR341" s="37"/>
      <c r="AS341" s="37"/>
    </row>
    <row r="342" spans="1:45" ht="14.25" customHeight="1">
      <c r="A342" s="30">
        <v>2</v>
      </c>
      <c r="B342" s="36">
        <v>44730.314803240741</v>
      </c>
      <c r="C342">
        <f t="shared" si="125"/>
        <v>2.7319444444729015</v>
      </c>
      <c r="D342" s="28"/>
      <c r="E342" s="44"/>
      <c r="F342" s="27">
        <v>100</v>
      </c>
      <c r="G342" s="27">
        <f t="shared" si="126"/>
        <v>0</v>
      </c>
      <c r="H342" s="28" t="e">
        <f t="shared" si="127"/>
        <v>#DIV/0!</v>
      </c>
      <c r="I342" s="29" t="e">
        <f t="shared" si="128"/>
        <v>#DIV/0!</v>
      </c>
      <c r="J342" s="29">
        <f t="shared" si="129"/>
        <v>0</v>
      </c>
      <c r="K342" s="45">
        <f>L342*Assumptions!$J$13</f>
        <v>8.1548000000000009E-2</v>
      </c>
      <c r="L342">
        <v>5.8000000000000003E-2</v>
      </c>
      <c r="M342" s="61">
        <v>25.94</v>
      </c>
      <c r="N342" s="61">
        <v>0</v>
      </c>
      <c r="O342" s="37">
        <v>0</v>
      </c>
      <c r="P342" s="37"/>
      <c r="Q342" s="37"/>
      <c r="R342" s="37">
        <v>0</v>
      </c>
      <c r="S342" s="37">
        <v>0.14000000000000001</v>
      </c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M342" s="60"/>
      <c r="AN342" s="61"/>
      <c r="AO342" s="37"/>
      <c r="AP342" s="37"/>
      <c r="AQ342" s="37"/>
      <c r="AR342" s="37"/>
      <c r="AS342" s="37"/>
    </row>
    <row r="343" spans="1:45" ht="14.25" customHeight="1">
      <c r="A343" s="30">
        <v>3</v>
      </c>
      <c r="B343" s="36">
        <v>44730.371666666673</v>
      </c>
      <c r="C343">
        <f t="shared" si="125"/>
        <v>4.0966666668537073</v>
      </c>
      <c r="D343" s="28"/>
      <c r="E343" s="44"/>
      <c r="F343" s="27">
        <v>100</v>
      </c>
      <c r="G343" s="27">
        <f t="shared" si="126"/>
        <v>0</v>
      </c>
      <c r="H343" s="28" t="e">
        <f t="shared" si="127"/>
        <v>#DIV/0!</v>
      </c>
      <c r="I343" s="29" t="e">
        <f t="shared" si="128"/>
        <v>#DIV/0!</v>
      </c>
      <c r="J343" s="29">
        <f t="shared" si="129"/>
        <v>0</v>
      </c>
      <c r="K343" s="45">
        <f>L343*Assumptions!$J$13</f>
        <v>0.18418600000000002</v>
      </c>
      <c r="L343">
        <v>0.13100000000000001</v>
      </c>
      <c r="M343" s="61">
        <v>26.02</v>
      </c>
      <c r="N343" s="61">
        <v>0</v>
      </c>
      <c r="O343" s="37">
        <v>0</v>
      </c>
      <c r="P343" s="37"/>
      <c r="Q343" s="37"/>
      <c r="R343" s="37">
        <v>0</v>
      </c>
      <c r="S343" s="37">
        <v>0.43</v>
      </c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M343" s="60"/>
      <c r="AN343" s="61"/>
      <c r="AO343" s="37"/>
      <c r="AP343" s="37"/>
      <c r="AQ343" s="37"/>
      <c r="AR343" s="37"/>
      <c r="AS343" s="37"/>
    </row>
    <row r="344" spans="1:45" ht="14.25" customHeight="1">
      <c r="A344" s="30">
        <v>4</v>
      </c>
      <c r="B344" s="36">
        <v>44730.430497685193</v>
      </c>
      <c r="C344">
        <f t="shared" si="125"/>
        <v>5.5086111113196239</v>
      </c>
      <c r="D344" s="28"/>
      <c r="E344" s="44"/>
      <c r="F344" s="27">
        <v>100</v>
      </c>
      <c r="G344" s="27">
        <f t="shared" si="126"/>
        <v>0</v>
      </c>
      <c r="H344" s="28" t="e">
        <f t="shared" si="127"/>
        <v>#DIV/0!</v>
      </c>
      <c r="I344" s="29" t="e">
        <f t="shared" si="128"/>
        <v>#DIV/0!</v>
      </c>
      <c r="J344" s="29">
        <f t="shared" si="129"/>
        <v>0</v>
      </c>
      <c r="K344" s="45">
        <f>L344*Assumptions!$J$13</f>
        <v>0.39789800000000003</v>
      </c>
      <c r="L344">
        <v>0.28299999999999997</v>
      </c>
      <c r="M344" s="61">
        <v>21.15</v>
      </c>
      <c r="N344" s="61">
        <v>2</v>
      </c>
      <c r="O344" s="37">
        <v>0</v>
      </c>
      <c r="P344" s="37"/>
      <c r="Q344" s="37"/>
      <c r="R344" s="37">
        <v>0</v>
      </c>
      <c r="S344" s="37">
        <v>0.93</v>
      </c>
      <c r="T344" s="37"/>
      <c r="U344" s="37"/>
      <c r="V344" s="37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M344" s="60"/>
      <c r="AN344" s="61"/>
      <c r="AO344" s="37"/>
      <c r="AP344" s="37"/>
      <c r="AQ344" s="37"/>
      <c r="AR344" s="37"/>
      <c r="AS344" s="37"/>
    </row>
    <row r="345" spans="1:45" ht="14.25" customHeight="1">
      <c r="A345" s="30">
        <v>5</v>
      </c>
      <c r="B345" s="36">
        <v>44730.48741898148</v>
      </c>
      <c r="C345">
        <f t="shared" si="125"/>
        <v>6.874722222215496</v>
      </c>
      <c r="D345" s="28"/>
      <c r="E345" s="44"/>
      <c r="F345" s="27">
        <v>100</v>
      </c>
      <c r="G345" s="27">
        <f t="shared" si="126"/>
        <v>0</v>
      </c>
      <c r="H345" s="28" t="e">
        <f t="shared" si="127"/>
        <v>#DIV/0!</v>
      </c>
      <c r="I345" s="29" t="e">
        <f t="shared" si="128"/>
        <v>#DIV/0!</v>
      </c>
      <c r="J345" s="29">
        <f t="shared" si="129"/>
        <v>0</v>
      </c>
      <c r="K345" s="45">
        <f>L345*Assumptions!$J$13</f>
        <v>0.77470600000000012</v>
      </c>
      <c r="L345">
        <v>0.55100000000000005</v>
      </c>
      <c r="M345" s="61">
        <v>14.29</v>
      </c>
      <c r="N345" s="61">
        <v>5.25</v>
      </c>
      <c r="O345" s="37">
        <v>0</v>
      </c>
      <c r="P345" s="37"/>
      <c r="Q345" s="37"/>
      <c r="R345" s="37">
        <v>0</v>
      </c>
      <c r="S345" s="37">
        <v>0.78</v>
      </c>
      <c r="T345" s="37"/>
      <c r="U345" s="37"/>
      <c r="V345" s="37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M345" s="60"/>
      <c r="AN345" s="61"/>
      <c r="AO345" s="37"/>
      <c r="AP345" s="37"/>
      <c r="AQ345" s="37"/>
      <c r="AR345" s="37"/>
      <c r="AS345" s="37"/>
    </row>
    <row r="346" spans="1:45" ht="14.25" customHeight="1">
      <c r="A346" s="30">
        <v>6</v>
      </c>
      <c r="B346" s="36">
        <v>44730.490706018521</v>
      </c>
      <c r="C346">
        <f t="shared" si="125"/>
        <v>6.9536111112101935</v>
      </c>
      <c r="D346" s="28"/>
      <c r="E346" s="44"/>
      <c r="F346" s="27">
        <v>100</v>
      </c>
      <c r="G346" s="27">
        <f t="shared" si="126"/>
        <v>0</v>
      </c>
      <c r="H346" s="28" t="e">
        <f t="shared" si="127"/>
        <v>#DIV/0!</v>
      </c>
      <c r="I346" s="29" t="e">
        <f t="shared" si="128"/>
        <v>#DIV/0!</v>
      </c>
      <c r="J346" s="29">
        <f t="shared" si="129"/>
        <v>0</v>
      </c>
      <c r="K346" s="45">
        <f>L346*Assumptions!$J$13</f>
        <v>0.81969800000000004</v>
      </c>
      <c r="L346">
        <v>0.58299999999999996</v>
      </c>
      <c r="M346" s="61">
        <v>13.87</v>
      </c>
      <c r="N346" s="61">
        <v>6.3</v>
      </c>
      <c r="O346" s="37">
        <v>2.62</v>
      </c>
      <c r="Q346" s="37"/>
      <c r="R346">
        <v>0</v>
      </c>
      <c r="S346" s="37">
        <v>0.53</v>
      </c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M346" s="46"/>
      <c r="AN346" s="61"/>
      <c r="AO346" s="37"/>
      <c r="AQ346" s="37"/>
      <c r="AS346" s="37"/>
    </row>
    <row r="347" spans="1:45" ht="14.25" customHeight="1">
      <c r="A347" s="30">
        <v>7</v>
      </c>
      <c r="B347" s="36">
        <v>44730.649826388893</v>
      </c>
      <c r="C347">
        <f t="shared" si="125"/>
        <v>10.77250000013737</v>
      </c>
      <c r="D347" s="28"/>
      <c r="E347" s="44"/>
      <c r="F347" s="27">
        <v>100</v>
      </c>
      <c r="G347" s="27">
        <f t="shared" si="126"/>
        <v>0</v>
      </c>
      <c r="H347" s="28" t="e">
        <f t="shared" si="127"/>
        <v>#DIV/0!</v>
      </c>
      <c r="I347" s="29" t="e">
        <f t="shared" si="128"/>
        <v>#DIV/0!</v>
      </c>
      <c r="J347" s="29">
        <f t="shared" si="129"/>
        <v>0</v>
      </c>
      <c r="K347" s="45">
        <f>L347*Assumptions!$J$13</f>
        <v>1.157138</v>
      </c>
      <c r="L347">
        <v>0.82299999999999995</v>
      </c>
      <c r="M347" s="37"/>
      <c r="N347" s="61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M347" s="46"/>
      <c r="AN347" s="47"/>
    </row>
    <row r="348" spans="1:45" ht="14.25" customHeight="1">
      <c r="A348" s="18">
        <v>8</v>
      </c>
      <c r="B348" s="36"/>
      <c r="C348"/>
      <c r="D348" s="28"/>
      <c r="E348" s="44"/>
      <c r="F348" s="27"/>
      <c r="G348" s="27"/>
      <c r="H348" s="28"/>
      <c r="I348" s="29"/>
      <c r="J348" s="29"/>
      <c r="K348" s="45"/>
      <c r="M348" s="37"/>
      <c r="R348" s="37"/>
      <c r="S348" s="37"/>
      <c r="T348" s="37"/>
      <c r="AM348" s="46"/>
      <c r="AO348" s="37"/>
      <c r="AP348" s="37"/>
      <c r="AQ348" s="37"/>
      <c r="AR348" s="37"/>
      <c r="AS348" s="37"/>
    </row>
    <row r="349" spans="1:45" ht="14.25" customHeight="1">
      <c r="A349" s="18">
        <v>9</v>
      </c>
      <c r="B349" s="31"/>
      <c r="C349"/>
      <c r="D349" s="28"/>
      <c r="E349" s="44"/>
      <c r="F349" s="27"/>
      <c r="G349" s="27"/>
      <c r="H349" s="28"/>
      <c r="I349" s="29"/>
      <c r="J349" s="29"/>
      <c r="K349" s="45"/>
      <c r="L349" s="37"/>
      <c r="M349" s="37"/>
      <c r="R349" s="37"/>
      <c r="S349" s="37"/>
      <c r="T349" s="37"/>
      <c r="AM349" s="37"/>
      <c r="AN349" s="37"/>
      <c r="AO349" s="37"/>
    </row>
    <row r="350" spans="1:45" ht="14.25" customHeight="1">
      <c r="A350" s="35">
        <v>10</v>
      </c>
      <c r="B350" s="31"/>
      <c r="C350"/>
      <c r="D350" s="28"/>
      <c r="E350" s="44"/>
      <c r="F350" s="27"/>
      <c r="G350" s="27"/>
      <c r="H350" s="28"/>
      <c r="I350" s="29"/>
      <c r="J350" s="29"/>
      <c r="K350" s="45"/>
      <c r="L350" s="37"/>
      <c r="M350" s="37"/>
      <c r="O350" s="23"/>
      <c r="P350" s="37"/>
      <c r="Q350" s="37"/>
      <c r="R350" s="37"/>
      <c r="S350" s="37"/>
      <c r="T350" s="37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M350" s="23"/>
      <c r="AN350" s="37"/>
      <c r="AO350" s="37"/>
      <c r="AP350" s="37"/>
      <c r="AQ350" s="23"/>
      <c r="AR350" s="23"/>
      <c r="AS350" s="23"/>
    </row>
    <row r="351" spans="1:45" ht="14.25" customHeight="1">
      <c r="A351" s="35">
        <v>11</v>
      </c>
      <c r="B351" s="36"/>
      <c r="C351"/>
      <c r="D351" s="28"/>
      <c r="E351" s="44"/>
      <c r="F351" s="27"/>
      <c r="G351" s="27"/>
      <c r="H351" s="28"/>
      <c r="I351" s="29"/>
      <c r="J351" s="29"/>
      <c r="K351" s="45"/>
      <c r="L351" s="37"/>
      <c r="M351" s="37"/>
      <c r="O351" s="23"/>
      <c r="P351" s="37"/>
      <c r="Q351" s="37"/>
      <c r="R351" s="37"/>
      <c r="S351" s="37"/>
      <c r="T351" s="37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M351" s="23"/>
      <c r="AN351" s="37"/>
      <c r="AO351" s="37"/>
      <c r="AP351" s="37"/>
      <c r="AQ351" s="23"/>
      <c r="AR351" s="23"/>
      <c r="AS351" s="23"/>
    </row>
    <row r="352" spans="1:45" ht="14.25" customHeight="1">
      <c r="A352" s="35">
        <v>12</v>
      </c>
      <c r="B352" s="36"/>
      <c r="C352"/>
      <c r="D352" s="28"/>
      <c r="E352" s="44"/>
      <c r="F352" s="27"/>
      <c r="G352" s="27"/>
      <c r="H352" s="28"/>
      <c r="I352" s="29"/>
      <c r="J352" s="29"/>
      <c r="K352" s="45"/>
      <c r="L352" s="37"/>
      <c r="M352" s="37"/>
      <c r="O352" s="23"/>
      <c r="P352" s="37"/>
      <c r="Q352" s="37"/>
      <c r="R352" s="37"/>
      <c r="S352" s="37"/>
      <c r="T352" s="37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M352" s="23"/>
      <c r="AN352" s="37"/>
      <c r="AO352" s="37"/>
      <c r="AP352" s="37"/>
      <c r="AQ352" s="23"/>
      <c r="AR352" s="23"/>
      <c r="AS352" s="23"/>
    </row>
    <row r="353" spans="1:45" ht="14.25" customHeight="1">
      <c r="A353" s="35">
        <v>13</v>
      </c>
      <c r="B353" s="36"/>
      <c r="C353"/>
      <c r="D353" s="28"/>
      <c r="E353" s="44"/>
      <c r="F353" s="27"/>
      <c r="G353" s="27"/>
      <c r="H353" s="28"/>
      <c r="I353" s="29"/>
      <c r="J353" s="29"/>
      <c r="K353" s="45"/>
      <c r="L353" s="37"/>
      <c r="M353" s="37"/>
      <c r="O353" s="23"/>
      <c r="P353" s="37"/>
      <c r="Q353" s="37"/>
      <c r="R353" s="37"/>
      <c r="S353" s="37"/>
      <c r="T353" s="37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M353" s="23"/>
      <c r="AN353" s="37"/>
      <c r="AO353" s="37"/>
      <c r="AP353" s="37"/>
      <c r="AQ353" s="23"/>
      <c r="AR353" s="23"/>
      <c r="AS353" s="23"/>
    </row>
    <row r="354" spans="1:45" ht="14.25" customHeight="1">
      <c r="A354" s="35">
        <v>14</v>
      </c>
      <c r="B354" s="36"/>
      <c r="C354"/>
      <c r="D354" s="28"/>
      <c r="E354" s="44"/>
      <c r="F354" s="27"/>
      <c r="G354" s="27"/>
      <c r="H354" s="28"/>
      <c r="I354" s="29"/>
      <c r="J354" s="29"/>
      <c r="K354" s="45"/>
      <c r="L354" s="37"/>
      <c r="M354" s="37"/>
      <c r="P354" s="37"/>
      <c r="Q354" s="37"/>
      <c r="R354" s="37"/>
      <c r="S354" s="37"/>
      <c r="T354" s="37"/>
      <c r="AN354" s="37"/>
      <c r="AO354" s="37"/>
      <c r="AP354" s="37"/>
    </row>
    <row r="355" spans="1:45" ht="14.25" customHeight="1">
      <c r="A355" s="35">
        <v>15</v>
      </c>
      <c r="B355" s="36"/>
      <c r="C355"/>
      <c r="D355" s="28"/>
      <c r="E355" s="44"/>
      <c r="F355" s="27"/>
      <c r="G355" s="27"/>
      <c r="H355" s="28"/>
      <c r="I355" s="29"/>
      <c r="J355" s="29"/>
      <c r="K355" s="45"/>
      <c r="L355" s="37"/>
      <c r="M355" s="37"/>
      <c r="P355" s="37"/>
      <c r="Q355" s="37"/>
      <c r="R355" s="37"/>
      <c r="S355" s="37"/>
      <c r="T355" s="37"/>
      <c r="AN355" s="37"/>
      <c r="AO355" s="37"/>
      <c r="AP355" s="37"/>
    </row>
    <row r="356" spans="1:45" ht="14.25" customHeight="1">
      <c r="A356" s="35">
        <v>16</v>
      </c>
      <c r="B356" s="36"/>
      <c r="C356"/>
      <c r="D356" s="28"/>
      <c r="E356" s="44"/>
      <c r="F356" s="27"/>
      <c r="G356" s="27"/>
      <c r="H356" s="28"/>
      <c r="I356" s="29"/>
      <c r="J356" s="29"/>
      <c r="K356" s="45"/>
      <c r="L356" s="37"/>
      <c r="M356" s="37"/>
      <c r="P356" s="37"/>
      <c r="Q356" s="37"/>
      <c r="R356" s="37"/>
      <c r="S356" s="37"/>
      <c r="T356" s="37"/>
      <c r="AN356" s="37"/>
      <c r="AO356" s="37"/>
      <c r="AP356" s="37"/>
    </row>
    <row r="357" spans="1:45" ht="14.25" customHeight="1">
      <c r="A357" s="35"/>
      <c r="B357" s="39"/>
      <c r="C357" s="39"/>
      <c r="D357" s="28"/>
      <c r="E357" s="19"/>
      <c r="F357" s="27"/>
      <c r="G357" s="27"/>
      <c r="H357" s="18"/>
      <c r="I357" s="37"/>
      <c r="J357" s="37"/>
      <c r="K357" s="37"/>
      <c r="P357" s="37"/>
      <c r="Q357" s="37"/>
      <c r="R357" s="37"/>
      <c r="S357" s="37"/>
      <c r="T357" s="37"/>
      <c r="AN357" s="37"/>
      <c r="AO357" s="37"/>
      <c r="AP357" s="37"/>
    </row>
    <row r="358" spans="1:45" ht="14.25" customHeight="1">
      <c r="A358" s="35"/>
      <c r="B358" s="39"/>
      <c r="C358" s="39"/>
      <c r="D358" s="28"/>
      <c r="E358" s="19"/>
      <c r="F358" s="27"/>
      <c r="G358" s="27"/>
      <c r="H358" s="18"/>
      <c r="I358" s="37"/>
      <c r="J358" s="37"/>
      <c r="K358" s="37"/>
      <c r="P358" s="37"/>
      <c r="Q358" s="37"/>
      <c r="R358" s="37"/>
      <c r="S358" s="37"/>
      <c r="T358" s="37"/>
      <c r="AN358" s="37"/>
      <c r="AO358" s="37"/>
      <c r="AP358" s="37"/>
    </row>
    <row r="359" spans="1:45" ht="14.25" customHeight="1">
      <c r="A359" s="35"/>
      <c r="B359" s="31"/>
      <c r="C359" s="54"/>
      <c r="D359" s="28"/>
      <c r="E359" s="19"/>
      <c r="F359" s="27"/>
      <c r="G359" s="27"/>
      <c r="H359" s="28"/>
      <c r="I359" s="29"/>
      <c r="J359" s="29"/>
      <c r="K359" s="45"/>
      <c r="L359" s="51"/>
      <c r="P359" s="37"/>
      <c r="Q359" s="37"/>
      <c r="R359" s="37"/>
    </row>
    <row r="360" spans="1:45" ht="14.25" customHeight="1">
      <c r="A360" s="23"/>
      <c r="B360" s="31" t="s">
        <v>33</v>
      </c>
      <c r="C360" s="48"/>
      <c r="D360" s="28"/>
      <c r="E360" s="19"/>
      <c r="F360" s="27"/>
      <c r="G360" s="27"/>
      <c r="H360" s="28"/>
      <c r="I360" s="29"/>
      <c r="J360" s="29"/>
      <c r="K360" s="45"/>
      <c r="L360" s="51"/>
      <c r="P360" s="37"/>
      <c r="Q360" s="37"/>
      <c r="R360" s="37"/>
    </row>
    <row r="361" spans="1:45" ht="14.25" customHeight="1">
      <c r="A361" s="23"/>
      <c r="B361" s="31"/>
      <c r="C361" s="50"/>
      <c r="D361" s="34"/>
      <c r="E361" s="19"/>
      <c r="F361" s="25"/>
      <c r="G361" s="33"/>
      <c r="H361" s="19" t="s">
        <v>39</v>
      </c>
      <c r="I361" s="7" t="s">
        <v>40</v>
      </c>
      <c r="J361" s="32"/>
      <c r="K361" s="43"/>
      <c r="L361" s="51"/>
      <c r="M361" s="20"/>
    </row>
    <row r="362" spans="1:45" ht="14.25" hidden="1" customHeight="1">
      <c r="A362" s="35"/>
      <c r="B362" s="31"/>
      <c r="C362" s="26" t="str">
        <f>""&amp;ADDRESS($G364+ROW($A340),COLUMN())&amp;":"&amp;ADDRESS($G365+ROW($A340),COLUMN())</f>
        <v>$C$343:$C$344</v>
      </c>
      <c r="D362" s="26" t="str">
        <f>""&amp;ADDRESS($G364+ROW($A340),COLUMN())&amp;":"&amp;ADDRESS($G365+ROW($A340),COLUMN())</f>
        <v>$D$343:$D$344</v>
      </c>
      <c r="E362" s="26" t="str">
        <f>""&amp;ADDRESS($G364+ROW($A340),COLUMN())&amp;":"&amp;ADDRESS($G365+ROW($A340),COLUMN())</f>
        <v>$E$343:$E$344</v>
      </c>
      <c r="F362" s="26" t="str">
        <f>""&amp;ADDRESS($G364+ROW($A340),COLUMN())&amp;":"&amp;ADDRESS($G365+ROW($A340),COLUMN())</f>
        <v>$F$343:$F$344</v>
      </c>
      <c r="G362" s="26" t="str">
        <f>""&amp;ADDRESS($G364+ROW($A340),COLUMN())&amp;":"&amp;ADDRESS($G365+ROW($A340),COLUMN())</f>
        <v>$G$343:$G$344</v>
      </c>
      <c r="H362" s="19">
        <f ca="1">INDIRECT(ADDRESS($G$328+ROW($A$303),COLUMN(($L$303))))</f>
        <v>0.123</v>
      </c>
      <c r="I362" s="7">
        <f ca="1">INDIRECT(ADDRESS($G$328+ROW($A$303),COLUMN(($M$303))))</f>
        <v>25.56</v>
      </c>
      <c r="J362" s="26" t="str">
        <f t="shared" ref="J362:S362" si="130">""&amp;ADDRESS($G364+ROW($A340),COLUMN())&amp;":"&amp;ADDRESS($G365+ROW($A340),COLUMN())</f>
        <v>$J$343:$J$344</v>
      </c>
      <c r="K362" s="26" t="str">
        <f t="shared" si="130"/>
        <v>$K$343:$K$344</v>
      </c>
      <c r="L362" s="26" t="str">
        <f t="shared" si="130"/>
        <v>$L$343:$L$344</v>
      </c>
      <c r="M362" s="26" t="str">
        <f t="shared" si="130"/>
        <v>$M$343:$M$344</v>
      </c>
      <c r="N362" s="26" t="str">
        <f t="shared" si="130"/>
        <v>$N$343:$N$344</v>
      </c>
      <c r="O362" s="26" t="str">
        <f t="shared" si="130"/>
        <v>$O$343:$O$344</v>
      </c>
      <c r="P362" s="26" t="str">
        <f t="shared" si="130"/>
        <v>$P$343:$P$344</v>
      </c>
      <c r="Q362" s="26" t="str">
        <f t="shared" si="130"/>
        <v>$Q$343:$Q$344</v>
      </c>
      <c r="R362" s="26" t="str">
        <f t="shared" si="130"/>
        <v>$R$343:$R$344</v>
      </c>
      <c r="S362" s="26" t="str">
        <f t="shared" si="130"/>
        <v>$S$343:$S$344</v>
      </c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M362" s="35"/>
      <c r="AN362" s="35"/>
      <c r="AO362" s="35"/>
      <c r="AP362" s="35"/>
      <c r="AQ362" s="35"/>
      <c r="AR362" s="35"/>
      <c r="AS362" s="35"/>
    </row>
    <row r="363" spans="1:45" ht="14.25" customHeight="1">
      <c r="A363" s="35"/>
      <c r="B363" s="35" t="s">
        <v>34</v>
      </c>
      <c r="C363" s="18">
        <f ca="1">SLOPE(LN(INDIRECT(K362)),INDIRECT(C362))</f>
        <v>0.54552399526841255</v>
      </c>
      <c r="D363" s="18" t="s">
        <v>33</v>
      </c>
      <c r="E363" s="35">
        <v>0.5635244195846314</v>
      </c>
      <c r="F363" s="19" t="s">
        <v>35</v>
      </c>
      <c r="G363" s="19"/>
      <c r="H363" s="19">
        <f ca="1">INDIRECT(ADDRESS($G$365+ROW($A$340),COLUMN(($L$303))))</f>
        <v>0.28299999999999997</v>
      </c>
      <c r="I363" s="7">
        <f ca="1">INDIRECT(ADDRESS($G$365+ROW($A$340),COLUMN(($M$303))))</f>
        <v>21.15</v>
      </c>
      <c r="J363" s="32"/>
      <c r="K363" s="35"/>
      <c r="L363" s="12" t="s">
        <v>36</v>
      </c>
      <c r="M363" s="18">
        <f t="shared" ref="M363:S363" ca="1" si="131">SLOPE(INDIRECT(M362),INDIRECT($K362))</f>
        <v>-22.787676873549451</v>
      </c>
      <c r="N363" s="18">
        <f t="shared" ca="1" si="131"/>
        <v>9.3583888597738998</v>
      </c>
      <c r="O363" s="18">
        <f t="shared" ca="1" si="131"/>
        <v>0</v>
      </c>
      <c r="P363" s="18" t="e">
        <f t="shared" ca="1" si="131"/>
        <v>#DIV/0!</v>
      </c>
      <c r="Q363" s="18" t="e">
        <f t="shared" ca="1" si="131"/>
        <v>#DIV/0!</v>
      </c>
      <c r="R363" s="18">
        <f t="shared" ca="1" si="131"/>
        <v>0</v>
      </c>
      <c r="S363" s="18">
        <f t="shared" ca="1" si="131"/>
        <v>2.3395972149434754</v>
      </c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M363" s="35"/>
      <c r="AN363" s="35"/>
      <c r="AO363" s="35"/>
      <c r="AP363" s="35"/>
      <c r="AQ363" s="35"/>
      <c r="AR363" s="35"/>
      <c r="AS363" s="35"/>
    </row>
    <row r="364" spans="1:45" ht="14.25" customHeight="1">
      <c r="A364" s="35"/>
      <c r="B364" s="35" t="s">
        <v>37</v>
      </c>
      <c r="C364" s="52">
        <f ca="1">EXP(INTERCEPT(LN(INDIRECT(K362)),INDIRECT(C362)))</f>
        <v>1.9709803453648984E-2</v>
      </c>
      <c r="D364" s="35" t="s">
        <v>38</v>
      </c>
      <c r="E364" s="35"/>
      <c r="F364" s="18" t="s">
        <v>38</v>
      </c>
      <c r="G364" s="25">
        <v>3</v>
      </c>
      <c r="H364" s="21"/>
      <c r="I364" s="11"/>
      <c r="J364" s="11"/>
      <c r="K364" s="35"/>
      <c r="L364" s="12" t="s">
        <v>41</v>
      </c>
      <c r="M364" s="18">
        <f t="shared" ref="M364:S364" ca="1" si="132">M363*$C363</f>
        <v>-12.431224530944304</v>
      </c>
      <c r="N364" s="18">
        <f t="shared" ca="1" si="132"/>
        <v>5.1052256800592613</v>
      </c>
      <c r="O364" s="18">
        <f t="shared" ca="1" si="132"/>
        <v>0</v>
      </c>
      <c r="P364" s="18" t="e">
        <f t="shared" ca="1" si="132"/>
        <v>#DIV/0!</v>
      </c>
      <c r="Q364" s="18" t="e">
        <f t="shared" ca="1" si="132"/>
        <v>#DIV/0!</v>
      </c>
      <c r="R364" s="18">
        <f t="shared" ca="1" si="132"/>
        <v>0</v>
      </c>
      <c r="S364" s="18">
        <f t="shared" ca="1" si="132"/>
        <v>1.2763064200148158</v>
      </c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M364" s="35"/>
      <c r="AN364" s="35"/>
      <c r="AO364" s="35"/>
      <c r="AP364" s="35"/>
      <c r="AQ364" s="35"/>
      <c r="AR364" s="35"/>
      <c r="AS364" s="35"/>
    </row>
    <row r="365" spans="1:45" ht="14.25" customHeight="1">
      <c r="A365" s="35"/>
      <c r="B365" s="35" t="s">
        <v>42</v>
      </c>
      <c r="C365" s="52">
        <f ca="1">RSQ(LN(INDIRECT(K362)),INDIRECT(C362))</f>
        <v>0.99999999999999956</v>
      </c>
      <c r="D365" s="35" t="s">
        <v>43</v>
      </c>
      <c r="E365" s="35"/>
      <c r="F365" s="18" t="s">
        <v>43</v>
      </c>
      <c r="G365" s="25">
        <v>4</v>
      </c>
      <c r="H365" s="21"/>
      <c r="I365" s="11"/>
      <c r="J365" s="11"/>
      <c r="K365" s="35"/>
      <c r="L365" s="12" t="s">
        <v>44</v>
      </c>
      <c r="M365" s="18">
        <f t="shared" ref="M365:S365" ca="1" si="133">RSQ(INDIRECT(M362),INDIRECT($K362))</f>
        <v>1</v>
      </c>
      <c r="N365" s="18">
        <f t="shared" ca="1" si="133"/>
        <v>0.99999999999999978</v>
      </c>
      <c r="O365" s="18" t="e">
        <f t="shared" ca="1" si="133"/>
        <v>#DIV/0!</v>
      </c>
      <c r="P365" s="18" t="e">
        <f t="shared" ca="1" si="133"/>
        <v>#DIV/0!</v>
      </c>
      <c r="Q365" s="18" t="e">
        <f t="shared" ca="1" si="133"/>
        <v>#DIV/0!</v>
      </c>
      <c r="R365" s="18" t="e">
        <f t="shared" ca="1" si="133"/>
        <v>#DIV/0!</v>
      </c>
      <c r="S365" s="18">
        <f t="shared" ca="1" si="133"/>
        <v>1</v>
      </c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M365" s="35"/>
      <c r="AN365" s="35"/>
      <c r="AO365" s="35"/>
      <c r="AP365" s="35"/>
      <c r="AQ365" s="35"/>
      <c r="AR365" s="35"/>
      <c r="AS365" s="35"/>
    </row>
    <row r="366" spans="1:45" ht="14.25" customHeight="1">
      <c r="A366" s="35"/>
      <c r="B366" s="35"/>
      <c r="C366" s="52"/>
      <c r="D366" s="35"/>
      <c r="E366" s="35"/>
      <c r="F366" s="18"/>
      <c r="G366" s="25"/>
      <c r="H366" s="21"/>
      <c r="I366" s="11"/>
      <c r="J366" s="11"/>
      <c r="K366" s="35"/>
      <c r="L366" s="12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M366" s="35"/>
      <c r="AN366" s="35"/>
      <c r="AO366" s="35"/>
      <c r="AP366" s="35"/>
      <c r="AQ366" s="35"/>
      <c r="AR366" s="35"/>
      <c r="AS366" s="35"/>
    </row>
    <row r="367" spans="1:45" ht="14.25" hidden="1" customHeight="1">
      <c r="A367" s="35"/>
      <c r="B367" s="31"/>
      <c r="C367" s="26" t="str">
        <f t="shared" ref="C367:S367" si="134">""&amp;ADDRESS($G369+ROW($A340),COLUMN())&amp;":"&amp;ADDRESS($G370+ROW($A340),COLUMN())</f>
        <v>$C$341:$C$344</v>
      </c>
      <c r="D367" s="26" t="str">
        <f t="shared" si="134"/>
        <v>$D$341:$D$344</v>
      </c>
      <c r="E367" s="26" t="str">
        <f t="shared" si="134"/>
        <v>$E$341:$E$344</v>
      </c>
      <c r="F367" s="26" t="str">
        <f t="shared" si="134"/>
        <v>$F$341:$F$344</v>
      </c>
      <c r="G367" s="26" t="str">
        <f t="shared" si="134"/>
        <v>$G$341:$G$344</v>
      </c>
      <c r="H367" s="26" t="str">
        <f t="shared" si="134"/>
        <v>$H$341:$H$344</v>
      </c>
      <c r="I367" s="26" t="str">
        <f t="shared" si="134"/>
        <v>$I$341:$I$344</v>
      </c>
      <c r="J367" s="26" t="str">
        <f t="shared" si="134"/>
        <v>$J$341:$J$344</v>
      </c>
      <c r="K367" s="26" t="str">
        <f t="shared" si="134"/>
        <v>$K$341:$K$344</v>
      </c>
      <c r="L367" s="26" t="str">
        <f t="shared" si="134"/>
        <v>$L$341:$L$344</v>
      </c>
      <c r="M367" s="26" t="str">
        <f t="shared" si="134"/>
        <v>$M$341:$M$344</v>
      </c>
      <c r="N367" s="26" t="str">
        <f t="shared" si="134"/>
        <v>$N$341:$N$344</v>
      </c>
      <c r="O367" s="26" t="str">
        <f t="shared" si="134"/>
        <v>$O$341:$O$344</v>
      </c>
      <c r="P367" s="26" t="str">
        <f t="shared" si="134"/>
        <v>$P$341:$P$344</v>
      </c>
      <c r="Q367" s="26" t="str">
        <f t="shared" si="134"/>
        <v>$Q$341:$Q$344</v>
      </c>
      <c r="R367" s="26" t="str">
        <f t="shared" si="134"/>
        <v>$R$341:$R$344</v>
      </c>
      <c r="S367" s="26" t="str">
        <f t="shared" si="134"/>
        <v>$S$341:$S$344</v>
      </c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M367" s="35"/>
      <c r="AN367" s="35"/>
      <c r="AO367" s="35"/>
      <c r="AP367" s="35"/>
      <c r="AQ367" s="35"/>
      <c r="AR367" s="35"/>
      <c r="AS367" s="35"/>
    </row>
    <row r="368" spans="1:45" ht="14.25" customHeight="1">
      <c r="A368" s="35"/>
      <c r="B368" s="35" t="s">
        <v>45</v>
      </c>
      <c r="C368" s="18">
        <f ca="1">SLOPE(LN(INDIRECT(K367)),INDIRECT(C367))</f>
        <v>0.59556030107143443</v>
      </c>
      <c r="D368" s="35"/>
      <c r="E368" s="35"/>
      <c r="F368" s="19" t="s">
        <v>35</v>
      </c>
      <c r="G368" s="19"/>
      <c r="H368" s="21"/>
      <c r="I368" s="32"/>
      <c r="J368" s="32"/>
      <c r="K368" s="35"/>
      <c r="L368" s="12" t="s">
        <v>36</v>
      </c>
      <c r="M368" s="35">
        <f t="shared" ref="M368:S368" ca="1" si="135">SLOPE(INDIRECT(M367),INDIRECT($K367))</f>
        <v>-12.599797456978967</v>
      </c>
      <c r="N368" s="35">
        <f t="shared" ca="1" si="135"/>
        <v>5.6990762980148073</v>
      </c>
      <c r="O368" s="35">
        <f t="shared" ca="1" si="135"/>
        <v>0</v>
      </c>
      <c r="P368" s="35" t="e">
        <f t="shared" ca="1" si="135"/>
        <v>#DIV/0!</v>
      </c>
      <c r="Q368" s="35" t="e">
        <f t="shared" ca="1" si="135"/>
        <v>#DIV/0!</v>
      </c>
      <c r="R368" s="35">
        <f t="shared" ca="1" si="135"/>
        <v>0</v>
      </c>
      <c r="S368" s="35">
        <f t="shared" ca="1" si="135"/>
        <v>2.4846538929458264</v>
      </c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M368" s="35"/>
      <c r="AN368" s="35"/>
      <c r="AO368" s="35"/>
      <c r="AP368" s="35"/>
      <c r="AQ368" s="35"/>
      <c r="AR368" s="35"/>
      <c r="AS368" s="35"/>
    </row>
    <row r="369" spans="1:45" ht="14.25" customHeight="1">
      <c r="A369" s="35"/>
      <c r="B369" s="35" t="s">
        <v>37</v>
      </c>
      <c r="C369" s="52">
        <f ca="1">EXP(INTERCEPT(LN(INDIRECT(K367)),INDIRECT(C367)))</f>
        <v>1.5491400843070897E-2</v>
      </c>
      <c r="D369" s="35"/>
      <c r="E369" s="35"/>
      <c r="F369" s="18" t="s">
        <v>38</v>
      </c>
      <c r="G369" s="25">
        <v>1</v>
      </c>
      <c r="H369" s="21"/>
      <c r="I369" s="11"/>
      <c r="J369" s="11"/>
      <c r="K369" s="35"/>
      <c r="L369" s="12" t="s">
        <v>41</v>
      </c>
      <c r="M369" s="35">
        <f t="shared" ref="M369:S369" ca="1" si="136">M368*$C368</f>
        <v>-7.5039391669174877</v>
      </c>
      <c r="N369" s="35">
        <f t="shared" ca="1" si="136"/>
        <v>3.3941435958747745</v>
      </c>
      <c r="O369" s="35">
        <f t="shared" ca="1" si="136"/>
        <v>0</v>
      </c>
      <c r="P369" s="35" t="e">
        <f t="shared" ca="1" si="136"/>
        <v>#DIV/0!</v>
      </c>
      <c r="Q369" s="35" t="e">
        <f t="shared" ca="1" si="136"/>
        <v>#DIV/0!</v>
      </c>
      <c r="R369" s="35">
        <f t="shared" ca="1" si="136"/>
        <v>0</v>
      </c>
      <c r="S369" s="35">
        <f t="shared" ca="1" si="136"/>
        <v>1.4797612205411279</v>
      </c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M369" s="35"/>
      <c r="AN369" s="35"/>
      <c r="AO369" s="35"/>
      <c r="AP369" s="35"/>
      <c r="AQ369" s="35"/>
      <c r="AR369" s="35"/>
      <c r="AS369" s="35"/>
    </row>
    <row r="370" spans="1:45" ht="14.25" customHeight="1">
      <c r="A370" s="35"/>
      <c r="B370" s="35" t="s">
        <v>42</v>
      </c>
      <c r="C370" s="52">
        <f ca="1">RSQ(LN(INDIRECT(K367)),INDIRECT(C367))</f>
        <v>0.99856097255547371</v>
      </c>
      <c r="D370" s="35"/>
      <c r="E370" s="35"/>
      <c r="F370" s="18" t="s">
        <v>43</v>
      </c>
      <c r="G370" s="25">
        <v>4</v>
      </c>
      <c r="H370" s="21"/>
      <c r="I370" s="11"/>
      <c r="J370" s="11"/>
      <c r="K370" s="35"/>
      <c r="L370" s="12" t="s">
        <v>44</v>
      </c>
      <c r="M370" s="35">
        <f t="shared" ref="M370:S370" ca="1" si="137">RSQ(INDIRECT(M367),INDIRECT($K367))</f>
        <v>0.76452322963582098</v>
      </c>
      <c r="N370" s="35">
        <f t="shared" ca="1" si="137"/>
        <v>0.84936753515093499</v>
      </c>
      <c r="O370" s="35" t="e">
        <f t="shared" ca="1" si="137"/>
        <v>#DIV/0!</v>
      </c>
      <c r="P370" s="35" t="e">
        <f t="shared" ca="1" si="137"/>
        <v>#DIV/0!</v>
      </c>
      <c r="Q370" s="35" t="e">
        <f t="shared" ca="1" si="137"/>
        <v>#DIV/0!</v>
      </c>
      <c r="R370" s="35" t="e">
        <f t="shared" ca="1" si="137"/>
        <v>#DIV/0!</v>
      </c>
      <c r="S370" s="35">
        <f t="shared" ca="1" si="137"/>
        <v>0.99846047827556783</v>
      </c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M370" s="35"/>
      <c r="AN370" s="35"/>
      <c r="AO370" s="35"/>
      <c r="AP370" s="35"/>
      <c r="AQ370" s="35"/>
      <c r="AR370" s="35"/>
      <c r="AS370" s="35"/>
    </row>
    <row r="371" spans="1:45" ht="14.25" customHeight="1" thickBot="1">
      <c r="A371" s="13"/>
      <c r="B371" s="13"/>
      <c r="C371" s="55"/>
      <c r="D371" s="13"/>
      <c r="E371" s="13"/>
      <c r="F371" s="14"/>
      <c r="G371" s="14"/>
      <c r="H371" s="14"/>
      <c r="I371" s="15"/>
      <c r="J371" s="15"/>
      <c r="K371" s="16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M371" s="13"/>
      <c r="AN371" s="13"/>
      <c r="AO371" s="13"/>
      <c r="AP371" s="13"/>
      <c r="AQ371" s="13"/>
      <c r="AR371" s="13"/>
      <c r="AS371" s="13"/>
    </row>
    <row r="372" spans="1:45" ht="14.25" customHeight="1" thickTop="1">
      <c r="A372" s="35"/>
      <c r="B372" s="35"/>
      <c r="C372" s="56"/>
      <c r="D372" s="35"/>
      <c r="E372" s="35"/>
      <c r="F372" s="21"/>
      <c r="G372" s="21"/>
      <c r="H372" s="21"/>
      <c r="I372" s="11"/>
      <c r="J372" s="11"/>
      <c r="K372" s="12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M372" s="35"/>
      <c r="AN372" s="35"/>
      <c r="AO372" s="35"/>
      <c r="AP372" s="35"/>
      <c r="AQ372" s="35"/>
      <c r="AR372" s="35"/>
      <c r="AS372" s="35"/>
    </row>
    <row r="373" spans="1:45" ht="13.5" customHeight="1">
      <c r="A373" s="3" t="s">
        <v>68</v>
      </c>
      <c r="C373" s="20"/>
      <c r="D373" s="20"/>
      <c r="E373" s="20"/>
      <c r="F373" s="25"/>
      <c r="G373" s="25"/>
      <c r="H373" s="25"/>
      <c r="I373" s="9"/>
      <c r="J373" s="9"/>
      <c r="K373" s="20"/>
      <c r="L373" s="20"/>
      <c r="M373" s="20"/>
      <c r="N373" s="20"/>
      <c r="O373" s="20"/>
      <c r="P373" s="20"/>
      <c r="Q373" s="20"/>
      <c r="R373" s="20"/>
      <c r="S373" s="20"/>
      <c r="AG373" s="35"/>
      <c r="AM373" s="35" t="s">
        <v>29</v>
      </c>
      <c r="AN373" s="35"/>
      <c r="AO373" s="35"/>
      <c r="AP373" s="35"/>
      <c r="AQ373" s="35"/>
      <c r="AR373" s="35"/>
      <c r="AS373" s="35"/>
    </row>
    <row r="374" spans="1:45" ht="14.25" customHeight="1" thickBot="1">
      <c r="A374" s="39" t="s">
        <v>69</v>
      </c>
      <c r="B374" s="20" t="s">
        <v>1</v>
      </c>
      <c r="C374" s="20" t="s">
        <v>2</v>
      </c>
      <c r="D374" s="20" t="s">
        <v>3</v>
      </c>
      <c r="E374" s="20" t="s">
        <v>4</v>
      </c>
      <c r="F374" s="20" t="s">
        <v>5</v>
      </c>
      <c r="G374" s="20" t="s">
        <v>6</v>
      </c>
      <c r="H374" s="20" t="s">
        <v>7</v>
      </c>
      <c r="I374" s="20" t="s">
        <v>8</v>
      </c>
      <c r="J374" s="20" t="s">
        <v>9</v>
      </c>
      <c r="K374" s="20" t="s">
        <v>10</v>
      </c>
      <c r="L374" s="20" t="s">
        <v>11</v>
      </c>
      <c r="M374" s="10" t="s">
        <v>12</v>
      </c>
      <c r="N374" s="10" t="s">
        <v>13</v>
      </c>
      <c r="O374" s="10" t="s">
        <v>14</v>
      </c>
      <c r="P374" s="10" t="s">
        <v>15</v>
      </c>
      <c r="Q374" s="10" t="s">
        <v>16</v>
      </c>
      <c r="R374" s="10" t="s">
        <v>17</v>
      </c>
      <c r="S374" s="10" t="s">
        <v>18</v>
      </c>
      <c r="AM374" s="4" t="s">
        <v>12</v>
      </c>
      <c r="AN374" s="4" t="s">
        <v>13</v>
      </c>
      <c r="AO374" s="4" t="s">
        <v>14</v>
      </c>
      <c r="AP374" s="4" t="s">
        <v>15</v>
      </c>
      <c r="AQ374" s="4" t="s">
        <v>16</v>
      </c>
      <c r="AR374" s="4" t="s">
        <v>17</v>
      </c>
      <c r="AS374" s="4" t="s">
        <v>18</v>
      </c>
    </row>
    <row r="375" spans="1:45" ht="14.25" customHeight="1" thickTop="1">
      <c r="A375" s="20" t="s">
        <v>70</v>
      </c>
      <c r="B375" s="20"/>
      <c r="C375" s="20" t="s">
        <v>19</v>
      </c>
      <c r="D375" s="20" t="s">
        <v>20</v>
      </c>
      <c r="E375" s="20" t="s">
        <v>21</v>
      </c>
      <c r="F375" s="20" t="s">
        <v>22</v>
      </c>
      <c r="G375" s="20" t="s">
        <v>21</v>
      </c>
      <c r="H375" s="20" t="s">
        <v>23</v>
      </c>
      <c r="I375" s="20" t="s">
        <v>24</v>
      </c>
      <c r="J375" s="20" t="s">
        <v>24</v>
      </c>
      <c r="K375" s="20" t="s">
        <v>25</v>
      </c>
      <c r="L375" s="20" t="s">
        <v>26</v>
      </c>
      <c r="M375" s="20" t="s">
        <v>27</v>
      </c>
      <c r="N375" s="20" t="s">
        <v>27</v>
      </c>
      <c r="O375" s="20" t="s">
        <v>27</v>
      </c>
      <c r="P375" s="20" t="s">
        <v>27</v>
      </c>
      <c r="Q375" s="20" t="s">
        <v>27</v>
      </c>
      <c r="R375" s="20" t="s">
        <v>27</v>
      </c>
      <c r="S375" s="20" t="s">
        <v>27</v>
      </c>
      <c r="AM375" s="18" t="s">
        <v>27</v>
      </c>
      <c r="AN375" s="18" t="s">
        <v>27</v>
      </c>
      <c r="AO375" s="18" t="s">
        <v>27</v>
      </c>
      <c r="AP375" s="18" t="s">
        <v>27</v>
      </c>
      <c r="AQ375" s="18" t="s">
        <v>27</v>
      </c>
      <c r="AR375" s="18" t="s">
        <v>27</v>
      </c>
      <c r="AS375" s="18" t="s">
        <v>27</v>
      </c>
    </row>
    <row r="376" spans="1:45" ht="14.25" customHeight="1">
      <c r="A376" s="35">
        <v>-1</v>
      </c>
      <c r="B376" s="31"/>
      <c r="C376" s="35"/>
      <c r="D376" s="34"/>
      <c r="E376" s="21"/>
      <c r="F376" s="33"/>
      <c r="G376" s="33"/>
      <c r="H376" s="33"/>
      <c r="I376" s="22" t="s">
        <v>32</v>
      </c>
      <c r="J376" s="22" t="s">
        <v>32</v>
      </c>
      <c r="K376" s="41"/>
      <c r="L376" s="21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M376" s="10"/>
      <c r="AN376" s="10"/>
      <c r="AO376" s="10"/>
      <c r="AP376" s="10"/>
      <c r="AQ376" s="10"/>
      <c r="AR376" s="10"/>
      <c r="AS376" s="10"/>
    </row>
    <row r="377" spans="1:45" ht="14.25" customHeight="1">
      <c r="A377" s="35">
        <v>0</v>
      </c>
      <c r="B377" s="36">
        <v>44729.84883101852</v>
      </c>
      <c r="C377">
        <f t="shared" ref="C377:C383" si="138">(B377-$B$377)*24</f>
        <v>0</v>
      </c>
      <c r="D377" s="34"/>
      <c r="E377" s="42"/>
      <c r="F377" s="33">
        <v>100</v>
      </c>
      <c r="G377" s="33">
        <f t="shared" ref="G377:G383" si="139">E377/(F377/100)</f>
        <v>0</v>
      </c>
      <c r="H377" s="34"/>
      <c r="I377" s="32">
        <v>0</v>
      </c>
      <c r="J377" s="32">
        <v>0</v>
      </c>
      <c r="K377" s="43">
        <f>L377*Assumptions!$J$13</f>
        <v>1.37348625E-2</v>
      </c>
      <c r="L377" s="57">
        <v>9.7687499999999997E-3</v>
      </c>
      <c r="M377" s="37"/>
      <c r="N377" s="37"/>
      <c r="O377" s="37"/>
      <c r="P377" s="37"/>
      <c r="Q377" s="37"/>
      <c r="R377" s="37"/>
      <c r="S377" s="37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M377" s="20"/>
      <c r="AN377" s="20"/>
      <c r="AO377" s="20"/>
      <c r="AP377" s="20"/>
      <c r="AQ377" s="20"/>
      <c r="AR377" s="20"/>
      <c r="AS377" s="20"/>
    </row>
    <row r="378" spans="1:45" ht="14.25" customHeight="1">
      <c r="A378" s="30">
        <v>1</v>
      </c>
      <c r="B378" s="36">
        <v>44729.905706018522</v>
      </c>
      <c r="C378">
        <f t="shared" si="138"/>
        <v>1.3650000000488944</v>
      </c>
      <c r="D378" s="28"/>
      <c r="E378" s="44"/>
      <c r="F378" s="27">
        <v>100</v>
      </c>
      <c r="G378" s="27">
        <f t="shared" si="139"/>
        <v>0</v>
      </c>
      <c r="H378" s="28" t="e">
        <f t="shared" ref="H378:H383" si="140">LN(E378/E377)/(C378-C377)</f>
        <v>#DIV/0!</v>
      </c>
      <c r="I378" s="29" t="e">
        <f t="shared" ref="I378:I383" si="141">((E378-E377)/H378)+I377</f>
        <v>#DIV/0!</v>
      </c>
      <c r="J378" s="29">
        <f t="shared" ref="J378:J383" si="142">(0.5*(C378-C377)*(E378+E377))+J377</f>
        <v>0</v>
      </c>
      <c r="K378" s="45">
        <f>L378*Assumptions!$J$13</f>
        <v>3.7962000000000003E-2</v>
      </c>
      <c r="L378" s="57">
        <v>2.7E-2</v>
      </c>
      <c r="M378" s="37">
        <v>33.659999999999997</v>
      </c>
      <c r="N378" s="37">
        <v>0</v>
      </c>
      <c r="O378" s="37">
        <v>0</v>
      </c>
      <c r="P378" s="37"/>
      <c r="Q378" s="37"/>
      <c r="R378" s="37">
        <v>0</v>
      </c>
      <c r="S378" s="37">
        <v>0.01</v>
      </c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S378" s="35"/>
    </row>
    <row r="379" spans="1:45" ht="14.25" customHeight="1">
      <c r="A379" s="30">
        <v>2</v>
      </c>
      <c r="B379" s="36">
        <v>44729.962604166663</v>
      </c>
      <c r="C379">
        <f t="shared" si="138"/>
        <v>2.7305555554339662</v>
      </c>
      <c r="D379" s="28"/>
      <c r="E379" s="44"/>
      <c r="F379" s="33">
        <v>100</v>
      </c>
      <c r="G379" s="27">
        <f t="shared" si="139"/>
        <v>0</v>
      </c>
      <c r="H379" s="28" t="e">
        <f t="shared" si="140"/>
        <v>#DIV/0!</v>
      </c>
      <c r="I379" s="29" t="e">
        <f t="shared" si="141"/>
        <v>#DIV/0!</v>
      </c>
      <c r="J379" s="29">
        <f t="shared" si="142"/>
        <v>0</v>
      </c>
      <c r="K379" s="45">
        <f>L379*Assumptions!$J$13</f>
        <v>0.11248000000000001</v>
      </c>
      <c r="L379" s="57">
        <v>0.08</v>
      </c>
      <c r="M379" s="37">
        <v>25.84</v>
      </c>
      <c r="N379" s="37">
        <v>0</v>
      </c>
      <c r="O379" s="37">
        <v>0</v>
      </c>
      <c r="P379" s="37"/>
      <c r="Q379" s="37"/>
      <c r="R379" s="37">
        <v>0</v>
      </c>
      <c r="S379" s="37">
        <v>0.08</v>
      </c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M379" s="37"/>
      <c r="AN379" s="37"/>
      <c r="AO379" s="37"/>
      <c r="AP379" s="37"/>
      <c r="AQ379" s="37"/>
      <c r="AR379" s="37"/>
    </row>
    <row r="380" spans="1:45" ht="14.25" customHeight="1">
      <c r="A380" s="30">
        <v>3</v>
      </c>
      <c r="B380" s="36">
        <v>44730.019490740742</v>
      </c>
      <c r="C380">
        <f t="shared" si="138"/>
        <v>4.0958333333255723</v>
      </c>
      <c r="D380" s="28"/>
      <c r="E380" s="44"/>
      <c r="F380" s="27">
        <v>100</v>
      </c>
      <c r="G380" s="27">
        <f t="shared" si="139"/>
        <v>0</v>
      </c>
      <c r="H380" s="28" t="e">
        <f t="shared" si="140"/>
        <v>#DIV/0!</v>
      </c>
      <c r="I380" s="29" t="e">
        <f t="shared" si="141"/>
        <v>#DIV/0!</v>
      </c>
      <c r="J380" s="29">
        <f t="shared" si="142"/>
        <v>0</v>
      </c>
      <c r="K380" s="45">
        <f>L380*Assumptions!$J$13</f>
        <v>0.29244800000000004</v>
      </c>
      <c r="L380" s="57">
        <v>0.20799999999999999</v>
      </c>
      <c r="M380" s="37">
        <v>24.54</v>
      </c>
      <c r="N380" s="37">
        <v>0</v>
      </c>
      <c r="O380" s="37">
        <v>0</v>
      </c>
      <c r="P380" s="37"/>
      <c r="Q380" s="37"/>
      <c r="R380" s="37">
        <v>0</v>
      </c>
      <c r="S380" s="37">
        <v>0.27</v>
      </c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M380" s="60"/>
      <c r="AN380" s="61"/>
      <c r="AO380" s="37"/>
      <c r="AP380" s="37"/>
      <c r="AQ380" s="37"/>
      <c r="AR380" s="37"/>
      <c r="AS380" s="37"/>
    </row>
    <row r="381" spans="1:45" ht="14.25" customHeight="1">
      <c r="A381" s="30">
        <v>4</v>
      </c>
      <c r="B381" s="36">
        <v>44730.076388888891</v>
      </c>
      <c r="C381">
        <f t="shared" si="138"/>
        <v>5.4613888888852671</v>
      </c>
      <c r="D381" s="28"/>
      <c r="E381" s="44"/>
      <c r="F381" s="33">
        <v>100</v>
      </c>
      <c r="G381" s="27">
        <f t="shared" si="139"/>
        <v>0</v>
      </c>
      <c r="H381" s="28" t="e">
        <f t="shared" si="140"/>
        <v>#DIV/0!</v>
      </c>
      <c r="I381" s="29" t="e">
        <f t="shared" si="141"/>
        <v>#DIV/0!</v>
      </c>
      <c r="J381" s="29">
        <f t="shared" si="142"/>
        <v>0</v>
      </c>
      <c r="K381" s="45">
        <f>L381*Assumptions!$J$13</f>
        <v>0.663632</v>
      </c>
      <c r="L381" s="57">
        <v>0.47199999999999998</v>
      </c>
      <c r="M381" s="37">
        <v>16.28</v>
      </c>
      <c r="N381" s="37">
        <v>6.85</v>
      </c>
      <c r="O381" s="37">
        <v>5.35</v>
      </c>
      <c r="P381" s="37"/>
      <c r="Q381" s="37"/>
      <c r="R381" s="37">
        <v>0</v>
      </c>
      <c r="S381" s="37">
        <v>0.18</v>
      </c>
      <c r="T381" s="37"/>
      <c r="U381" s="37"/>
      <c r="V381" s="37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M381" s="60"/>
      <c r="AN381" s="61"/>
      <c r="AO381" s="37"/>
      <c r="AP381" s="37"/>
      <c r="AQ381" s="37"/>
      <c r="AR381" s="37"/>
      <c r="AS381" s="37"/>
    </row>
    <row r="382" spans="1:45" ht="14.25" customHeight="1">
      <c r="A382" s="30">
        <v>5</v>
      </c>
      <c r="B382" s="36">
        <v>44730.079629629632</v>
      </c>
      <c r="C382">
        <f t="shared" si="138"/>
        <v>5.5391666666837409</v>
      </c>
      <c r="D382" s="28"/>
      <c r="E382" s="44"/>
      <c r="F382" s="27">
        <v>100</v>
      </c>
      <c r="G382" s="27">
        <f t="shared" si="139"/>
        <v>0</v>
      </c>
      <c r="H382" s="28" t="e">
        <f t="shared" si="140"/>
        <v>#DIV/0!</v>
      </c>
      <c r="I382" s="29" t="e">
        <f t="shared" si="141"/>
        <v>#DIV/0!</v>
      </c>
      <c r="J382" s="29">
        <f t="shared" si="142"/>
        <v>0</v>
      </c>
      <c r="K382" s="45">
        <f>L382*Assumptions!$J$13</f>
        <v>0.67066200000000009</v>
      </c>
      <c r="L382" s="57">
        <v>0.47699999999999998</v>
      </c>
      <c r="M382" s="37">
        <v>15.79</v>
      </c>
      <c r="N382" s="37">
        <v>7.44</v>
      </c>
      <c r="O382" s="37">
        <v>7.16</v>
      </c>
      <c r="P382" s="37"/>
      <c r="Q382" s="37"/>
      <c r="R382" s="37">
        <v>0</v>
      </c>
      <c r="S382" s="37">
        <v>0.16</v>
      </c>
      <c r="T382" s="37"/>
      <c r="U382" s="37"/>
      <c r="V382" s="37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M382" s="60"/>
      <c r="AN382" s="61"/>
      <c r="AO382" s="37"/>
      <c r="AP382" s="37"/>
      <c r="AQ382" s="37"/>
      <c r="AR382" s="37"/>
      <c r="AS382" s="37"/>
    </row>
    <row r="383" spans="1:45" ht="14.25" customHeight="1">
      <c r="A383" s="30">
        <v>6</v>
      </c>
      <c r="B383" s="36">
        <v>44730.655763888892</v>
      </c>
      <c r="C383">
        <f t="shared" si="138"/>
        <v>19.366388888913207</v>
      </c>
      <c r="D383" s="28"/>
      <c r="E383" s="44"/>
      <c r="F383" s="27">
        <v>100</v>
      </c>
      <c r="G383" s="27">
        <f t="shared" si="139"/>
        <v>0</v>
      </c>
      <c r="H383" s="28" t="e">
        <f t="shared" si="140"/>
        <v>#DIV/0!</v>
      </c>
      <c r="I383" s="29" t="e">
        <f t="shared" si="141"/>
        <v>#DIV/0!</v>
      </c>
      <c r="J383" s="29">
        <f t="shared" si="142"/>
        <v>0</v>
      </c>
      <c r="K383" s="45">
        <f>L383*Assumptions!$J$13</f>
        <v>0.91108800000000012</v>
      </c>
      <c r="L383" s="57">
        <v>0.64800000000000002</v>
      </c>
      <c r="M383" s="40"/>
      <c r="N383" s="37"/>
      <c r="O383" s="37"/>
      <c r="P383" s="40"/>
      <c r="Q383" s="37"/>
      <c r="R383" s="40"/>
      <c r="S383" s="37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M383" s="60"/>
      <c r="AN383" s="61"/>
      <c r="AO383" s="37"/>
      <c r="AP383" s="37"/>
      <c r="AQ383" s="37"/>
      <c r="AR383" s="37"/>
      <c r="AS383" s="37"/>
    </row>
    <row r="384" spans="1:45" ht="14.25" customHeight="1">
      <c r="A384" s="30">
        <v>7</v>
      </c>
      <c r="B384" s="36"/>
      <c r="C384"/>
      <c r="D384" s="28"/>
      <c r="E384" s="44"/>
      <c r="F384" s="27"/>
      <c r="G384" s="27"/>
      <c r="H384" s="28"/>
      <c r="I384" s="29"/>
      <c r="J384" s="29"/>
      <c r="K384" s="45"/>
      <c r="L384" s="37"/>
      <c r="M384" s="40"/>
      <c r="N384" s="40"/>
      <c r="O384" s="40"/>
      <c r="P384" s="40"/>
      <c r="Q384" s="40"/>
      <c r="R384" s="40"/>
      <c r="S384" s="4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M384" s="60"/>
      <c r="AN384" s="61"/>
      <c r="AO384" s="37"/>
      <c r="AP384" s="37"/>
      <c r="AQ384" s="37"/>
      <c r="AR384" s="37"/>
      <c r="AS384" s="37"/>
    </row>
    <row r="385" spans="1:45" ht="14.25" customHeight="1">
      <c r="A385" s="18">
        <v>8</v>
      </c>
      <c r="B385" s="36"/>
      <c r="C385"/>
      <c r="D385" s="28"/>
      <c r="E385" s="44"/>
      <c r="F385" s="27"/>
      <c r="G385" s="27"/>
      <c r="H385" s="28"/>
      <c r="I385" s="29"/>
      <c r="J385" s="29"/>
      <c r="K385" s="45"/>
      <c r="L385" s="37"/>
      <c r="M385" s="46"/>
      <c r="N385" s="35"/>
      <c r="R385" s="37"/>
      <c r="S385" s="37"/>
      <c r="T385" s="37"/>
      <c r="AM385" s="46"/>
      <c r="AN385" s="61"/>
      <c r="AO385" s="37"/>
      <c r="AQ385" s="37"/>
      <c r="AS385" s="37"/>
    </row>
    <row r="386" spans="1:45" ht="14.25" customHeight="1">
      <c r="A386" s="18">
        <v>9</v>
      </c>
      <c r="B386" s="31"/>
      <c r="C386"/>
      <c r="D386" s="28"/>
      <c r="E386" s="44"/>
      <c r="F386" s="27"/>
      <c r="G386" s="27"/>
      <c r="H386" s="28"/>
      <c r="I386" s="29"/>
      <c r="J386" s="29"/>
      <c r="K386" s="45"/>
      <c r="L386" s="37"/>
      <c r="P386" s="37"/>
      <c r="Q386" s="37"/>
      <c r="R386" s="37"/>
      <c r="S386" s="37"/>
      <c r="T386" s="37"/>
      <c r="AM386" s="46"/>
      <c r="AN386" s="47"/>
    </row>
    <row r="387" spans="1:45" ht="14.25" customHeight="1">
      <c r="A387" s="35">
        <v>10</v>
      </c>
      <c r="B387" s="31"/>
      <c r="C387"/>
      <c r="D387" s="28"/>
      <c r="E387" s="44"/>
      <c r="F387" s="27"/>
      <c r="G387" s="27"/>
      <c r="H387" s="28"/>
      <c r="I387" s="29"/>
      <c r="J387" s="29"/>
      <c r="K387" s="45"/>
      <c r="L387" s="37"/>
      <c r="P387" s="37"/>
      <c r="Q387" s="37"/>
      <c r="R387" s="37"/>
      <c r="S387" s="37"/>
      <c r="T387" s="37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M387" s="46"/>
      <c r="AO387" s="37"/>
      <c r="AP387" s="37"/>
      <c r="AQ387" s="37"/>
      <c r="AR387" s="37"/>
      <c r="AS387" s="37"/>
    </row>
    <row r="388" spans="1:45" ht="14.25" customHeight="1">
      <c r="A388" s="35">
        <v>11</v>
      </c>
      <c r="B388" s="36"/>
      <c r="C388"/>
      <c r="D388" s="28"/>
      <c r="E388" s="44"/>
      <c r="F388" s="27"/>
      <c r="G388" s="27"/>
      <c r="H388" s="28"/>
      <c r="I388" s="29"/>
      <c r="J388" s="29"/>
      <c r="K388" s="45"/>
      <c r="L388" s="37"/>
      <c r="P388" s="37"/>
      <c r="Q388" s="37"/>
      <c r="R388" s="37"/>
      <c r="S388" s="37"/>
      <c r="T388" s="37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M388" s="46"/>
      <c r="AO388" s="37"/>
      <c r="AP388" s="37"/>
      <c r="AQ388" s="37"/>
      <c r="AR388" s="37"/>
      <c r="AS388" s="37"/>
    </row>
    <row r="389" spans="1:45" ht="14.25" customHeight="1">
      <c r="A389" s="35">
        <v>12</v>
      </c>
      <c r="B389" s="36"/>
      <c r="C389"/>
      <c r="D389" s="28"/>
      <c r="E389" s="44"/>
      <c r="F389" s="27"/>
      <c r="G389" s="27"/>
      <c r="H389" s="28"/>
      <c r="I389" s="29"/>
      <c r="J389" s="29"/>
      <c r="K389" s="45"/>
      <c r="L389" s="37"/>
      <c r="P389" s="37"/>
      <c r="Q389" s="37"/>
      <c r="R389" s="37"/>
      <c r="S389" s="37"/>
      <c r="T389" s="37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M389" s="46"/>
      <c r="AO389" s="37"/>
      <c r="AP389" s="37"/>
      <c r="AQ389" s="37"/>
      <c r="AR389" s="37"/>
      <c r="AS389" s="37"/>
    </row>
    <row r="390" spans="1:45" ht="14.25" customHeight="1">
      <c r="A390" s="35">
        <v>13</v>
      </c>
      <c r="B390" s="36"/>
      <c r="C390"/>
      <c r="D390" s="28"/>
      <c r="E390" s="44"/>
      <c r="F390" s="27"/>
      <c r="G390" s="27"/>
      <c r="H390" s="28"/>
      <c r="I390" s="29"/>
      <c r="J390" s="29"/>
      <c r="K390" s="45"/>
      <c r="L390" s="37"/>
      <c r="P390" s="37"/>
      <c r="Q390" s="37"/>
      <c r="R390" s="37"/>
      <c r="S390" s="37"/>
      <c r="T390" s="37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M390" s="46"/>
      <c r="AO390" s="37"/>
      <c r="AP390" s="37"/>
      <c r="AQ390" s="37"/>
      <c r="AR390" s="37"/>
      <c r="AS390" s="37"/>
    </row>
    <row r="391" spans="1:45" ht="14.25" customHeight="1">
      <c r="A391" s="35">
        <v>14</v>
      </c>
      <c r="B391" s="36"/>
      <c r="C391"/>
      <c r="D391" s="28"/>
      <c r="E391" s="44"/>
      <c r="F391" s="27"/>
      <c r="G391" s="27"/>
      <c r="H391" s="28"/>
      <c r="I391" s="29"/>
      <c r="J391" s="29"/>
      <c r="K391" s="45"/>
      <c r="L391" s="37"/>
      <c r="P391" s="37"/>
      <c r="Q391" s="37"/>
      <c r="R391" s="37"/>
      <c r="S391" s="37"/>
      <c r="T391" s="37"/>
      <c r="AM391" s="37"/>
      <c r="AN391" s="37"/>
      <c r="AO391" s="37"/>
    </row>
    <row r="392" spans="1:45" ht="14.25" customHeight="1">
      <c r="A392" s="35">
        <v>15</v>
      </c>
      <c r="B392" s="36"/>
      <c r="C392"/>
      <c r="D392" s="28"/>
      <c r="E392" s="44"/>
      <c r="F392" s="27"/>
      <c r="G392" s="27"/>
      <c r="H392" s="28"/>
      <c r="I392" s="29"/>
      <c r="J392" s="29"/>
      <c r="K392" s="45"/>
      <c r="L392" s="37"/>
      <c r="P392" s="37"/>
      <c r="Q392" s="37"/>
      <c r="R392" s="37"/>
      <c r="S392" s="37"/>
      <c r="T392" s="37"/>
      <c r="AM392" s="37"/>
      <c r="AN392" s="37"/>
      <c r="AO392" s="37"/>
    </row>
    <row r="393" spans="1:45" ht="14.25" customHeight="1">
      <c r="A393" s="35">
        <v>16</v>
      </c>
      <c r="B393" s="36"/>
      <c r="C393"/>
      <c r="D393" s="28"/>
      <c r="E393" s="44"/>
      <c r="F393" s="27"/>
      <c r="G393" s="27"/>
      <c r="H393" s="28"/>
      <c r="I393" s="29"/>
      <c r="J393" s="29"/>
      <c r="K393" s="45"/>
      <c r="L393" s="37"/>
      <c r="P393" s="37"/>
      <c r="Q393" s="37"/>
      <c r="R393" s="37"/>
      <c r="S393" s="37"/>
      <c r="T393" s="37"/>
      <c r="AM393" s="37"/>
      <c r="AN393" s="37"/>
      <c r="AO393" s="37"/>
    </row>
    <row r="394" spans="1:45" ht="14.25" customHeight="1">
      <c r="A394" s="35"/>
      <c r="B394" s="31"/>
      <c r="C394" s="54"/>
      <c r="D394" s="28"/>
      <c r="E394" s="19"/>
      <c r="F394" s="33"/>
      <c r="G394" s="27"/>
      <c r="J394" s="37"/>
      <c r="K394" s="37"/>
      <c r="L394" s="37"/>
      <c r="P394" s="37"/>
      <c r="Q394" s="37"/>
      <c r="R394" s="37"/>
      <c r="S394" s="37"/>
      <c r="T394" s="37"/>
      <c r="AM394" s="23"/>
      <c r="AN394" s="37"/>
      <c r="AO394" s="37"/>
      <c r="AP394" s="37"/>
      <c r="AQ394" s="23"/>
      <c r="AR394" s="23"/>
      <c r="AS394" s="23"/>
    </row>
    <row r="395" spans="1:45" ht="14.25" customHeight="1">
      <c r="A395" s="35"/>
      <c r="B395" s="31"/>
      <c r="C395" s="54"/>
      <c r="D395" s="28"/>
      <c r="E395" s="19"/>
      <c r="F395" s="33"/>
      <c r="G395" s="27"/>
      <c r="J395" s="37"/>
      <c r="K395" s="37"/>
      <c r="L395" s="37"/>
      <c r="P395" s="37"/>
      <c r="Q395" s="37"/>
      <c r="R395" s="37"/>
      <c r="S395" s="37"/>
      <c r="T395" s="37"/>
      <c r="AM395" s="23"/>
      <c r="AN395" s="37"/>
      <c r="AO395" s="37"/>
      <c r="AP395" s="37"/>
      <c r="AQ395" s="23"/>
      <c r="AR395" s="23"/>
      <c r="AS395" s="23"/>
    </row>
    <row r="396" spans="1:45" ht="14.25" customHeight="1">
      <c r="A396" s="35"/>
      <c r="B396" s="31"/>
      <c r="C396" s="54"/>
      <c r="D396" s="28"/>
      <c r="E396" s="19"/>
      <c r="F396" s="27"/>
      <c r="G396" s="27"/>
      <c r="H396" s="19"/>
      <c r="J396" s="37"/>
      <c r="K396" s="37"/>
      <c r="L396" s="37"/>
      <c r="P396" s="37"/>
      <c r="Q396" s="37"/>
      <c r="R396" s="37"/>
      <c r="S396" s="37"/>
      <c r="T396" s="37"/>
      <c r="AN396" s="37"/>
      <c r="AO396" s="37"/>
      <c r="AP396" s="37"/>
    </row>
    <row r="397" spans="1:45" ht="14.25" customHeight="1">
      <c r="A397" s="23"/>
      <c r="B397" s="31" t="s">
        <v>33</v>
      </c>
      <c r="C397" s="48"/>
      <c r="D397" s="28"/>
      <c r="E397" s="19"/>
      <c r="F397" s="33"/>
      <c r="G397" s="27"/>
      <c r="H397" s="28"/>
      <c r="J397" s="37"/>
      <c r="K397" s="37"/>
      <c r="L397" s="37"/>
      <c r="P397" s="37"/>
      <c r="Q397" s="37"/>
      <c r="R397" s="37"/>
      <c r="AN397" s="37"/>
      <c r="AO397" s="37"/>
      <c r="AP397" s="37"/>
    </row>
    <row r="398" spans="1:45" ht="14.25" customHeight="1">
      <c r="A398" s="23"/>
      <c r="B398" s="31"/>
      <c r="C398" s="50"/>
      <c r="D398" s="34"/>
      <c r="E398" s="19"/>
      <c r="F398" s="25"/>
      <c r="G398" s="33"/>
      <c r="H398" s="19" t="s">
        <v>39</v>
      </c>
      <c r="I398" s="7" t="s">
        <v>40</v>
      </c>
      <c r="J398" s="37"/>
      <c r="K398" s="43"/>
      <c r="L398" s="51"/>
      <c r="M398" s="20"/>
    </row>
    <row r="399" spans="1:45" ht="14.25" hidden="1" customHeight="1">
      <c r="B399" s="31"/>
      <c r="C399" s="26" t="str">
        <f>""&amp;ADDRESS($G401+ROW($A377),COLUMN())&amp;":"&amp;ADDRESS($G402+ROW($A377),COLUMN())</f>
        <v>$C$377:$C$380</v>
      </c>
      <c r="D399" s="26" t="str">
        <f>""&amp;ADDRESS($G401+ROW($A377),COLUMN())&amp;":"&amp;ADDRESS($G402+ROW($A377),COLUMN())</f>
        <v>$D$377:$D$380</v>
      </c>
      <c r="E399" s="26" t="str">
        <f>""&amp;ADDRESS($G401+ROW($A377),COLUMN())&amp;":"&amp;ADDRESS($G402+ROW($A377),COLUMN())</f>
        <v>$E$377:$E$380</v>
      </c>
      <c r="F399" s="26" t="str">
        <f>""&amp;ADDRESS($G401+ROW($A377),COLUMN())&amp;":"&amp;ADDRESS($G402+ROW($A377),COLUMN())</f>
        <v>$F$377:$F$380</v>
      </c>
      <c r="G399" s="26" t="str">
        <f>""&amp;ADDRESS($G401+ROW($A377),COLUMN())&amp;":"&amp;ADDRESS($G402+ROW($A377),COLUMN())</f>
        <v>$G$377:$G$380</v>
      </c>
      <c r="H399" s="19">
        <f ca="1">INDIRECT(ADDRESS($G$328+ROW($A$303),COLUMN(($L$303))))</f>
        <v>0.123</v>
      </c>
      <c r="I399" s="7">
        <f ca="1">INDIRECT(ADDRESS($G$328+ROW($A$303),COLUMN(($M$303))))</f>
        <v>25.56</v>
      </c>
      <c r="J399" s="37" t="str">
        <f t="shared" ref="J399:S399" si="143">""&amp;ADDRESS($G401+ROW($A377),COLUMN())&amp;":"&amp;ADDRESS($G402+ROW($A377),COLUMN())</f>
        <v>$J$377:$J$380</v>
      </c>
      <c r="K399" s="26" t="str">
        <f t="shared" si="143"/>
        <v>$K$377:$K$380</v>
      </c>
      <c r="L399" s="26" t="str">
        <f t="shared" si="143"/>
        <v>$L$377:$L$380</v>
      </c>
      <c r="M399" s="26" t="str">
        <f t="shared" si="143"/>
        <v>$M$377:$M$380</v>
      </c>
      <c r="N399" s="26" t="str">
        <f t="shared" si="143"/>
        <v>$N$377:$N$380</v>
      </c>
      <c r="O399" s="26" t="str">
        <f t="shared" si="143"/>
        <v>$O$377:$O$380</v>
      </c>
      <c r="P399" s="26" t="str">
        <f t="shared" si="143"/>
        <v>$P$377:$P$380</v>
      </c>
      <c r="Q399" s="26" t="str">
        <f t="shared" si="143"/>
        <v>$Q$377:$Q$380</v>
      </c>
      <c r="R399" s="26" t="str">
        <f t="shared" si="143"/>
        <v>$R$377:$R$380</v>
      </c>
      <c r="S399" s="26" t="str">
        <f t="shared" si="143"/>
        <v>$S$377:$S$380</v>
      </c>
    </row>
    <row r="400" spans="1:45" ht="14.25" customHeight="1">
      <c r="B400" s="35" t="s">
        <v>34</v>
      </c>
      <c r="C400" s="18">
        <f ca="1">SLOPE(LN(INDIRECT(K399)),INDIRECT(C399))</f>
        <v>0.75157127739836704</v>
      </c>
      <c r="D400" s="18" t="s">
        <v>33</v>
      </c>
      <c r="E400">
        <v>0.74764930270871066</v>
      </c>
      <c r="F400" s="19" t="s">
        <v>35</v>
      </c>
      <c r="G400" s="19"/>
      <c r="H400" s="19">
        <f ca="1">INDIRECT(ADDRESS($G$402+ROW($A$377),COLUMN(($L$303))))</f>
        <v>0.20799999999999999</v>
      </c>
      <c r="I400" s="7">
        <f ca="1">INDIRECT(ADDRESS($G$402+ROW($A$377),COLUMN(($M$303))))</f>
        <v>24.54</v>
      </c>
      <c r="J400" s="37"/>
      <c r="L400" s="3" t="s">
        <v>36</v>
      </c>
      <c r="M400" s="18">
        <f t="shared" ref="M400:S400" ca="1" si="144">SLOPE(INDIRECT(M399),INDIRECT($K399))</f>
        <v>-30.549784410993603</v>
      </c>
      <c r="N400" s="18">
        <f t="shared" ca="1" si="144"/>
        <v>0</v>
      </c>
      <c r="O400" s="18">
        <f t="shared" ca="1" si="144"/>
        <v>0</v>
      </c>
      <c r="P400" s="18" t="e">
        <f t="shared" ca="1" si="144"/>
        <v>#DIV/0!</v>
      </c>
      <c r="Q400" s="18" t="e">
        <f t="shared" ca="1" si="144"/>
        <v>#DIV/0!</v>
      </c>
      <c r="R400" s="18">
        <f t="shared" ca="1" si="144"/>
        <v>0</v>
      </c>
      <c r="S400" s="18">
        <f t="shared" ca="1" si="144"/>
        <v>1.0279637348522173</v>
      </c>
    </row>
    <row r="401" spans="1:45" ht="14.25" customHeight="1">
      <c r="B401" s="35" t="s">
        <v>37</v>
      </c>
      <c r="C401" s="52">
        <f ca="1">EXP(INTERCEPT(LN(INDIRECT(K399)),INDIRECT(C399)))</f>
        <v>1.3808621791443876E-2</v>
      </c>
      <c r="D401" s="18" t="s">
        <v>38</v>
      </c>
      <c r="F401" s="18" t="s">
        <v>38</v>
      </c>
      <c r="G401" s="25">
        <v>0</v>
      </c>
      <c r="H401" s="19"/>
      <c r="J401" s="37"/>
      <c r="L401" s="3" t="s">
        <v>41</v>
      </c>
      <c r="M401" s="18">
        <f t="shared" ref="M401:S401" ca="1" si="145">M400*$C400</f>
        <v>-22.960340494015181</v>
      </c>
      <c r="N401" s="18">
        <f t="shared" ca="1" si="145"/>
        <v>0</v>
      </c>
      <c r="O401" s="18">
        <f t="shared" ca="1" si="145"/>
        <v>0</v>
      </c>
      <c r="P401" s="18" t="e">
        <f t="shared" ca="1" si="145"/>
        <v>#DIV/0!</v>
      </c>
      <c r="Q401" s="18" t="e">
        <f t="shared" ca="1" si="145"/>
        <v>#DIV/0!</v>
      </c>
      <c r="R401" s="18">
        <f t="shared" ca="1" si="145"/>
        <v>0</v>
      </c>
      <c r="S401" s="18">
        <f t="shared" ca="1" si="145"/>
        <v>0.77258801732207716</v>
      </c>
    </row>
    <row r="402" spans="1:45" ht="14.25" customHeight="1">
      <c r="B402" s="35" t="s">
        <v>42</v>
      </c>
      <c r="C402" s="52">
        <f ca="1">RSQ(LN(INDIRECT(K399)),INDIRECT(C399))</f>
        <v>0.99944325580818749</v>
      </c>
      <c r="D402" s="18" t="s">
        <v>43</v>
      </c>
      <c r="F402" s="18" t="s">
        <v>43</v>
      </c>
      <c r="G402" s="25">
        <v>3</v>
      </c>
      <c r="H402" s="19"/>
      <c r="L402" s="3" t="s">
        <v>44</v>
      </c>
      <c r="M402" s="18">
        <f t="shared" ref="M402:S402" ca="1" si="146">RSQ(INDIRECT(M399),INDIRECT($K399))</f>
        <v>0.65645219441608416</v>
      </c>
      <c r="N402" s="18" t="e">
        <f t="shared" ca="1" si="146"/>
        <v>#DIV/0!</v>
      </c>
      <c r="O402" s="18" t="e">
        <f t="shared" ca="1" si="146"/>
        <v>#DIV/0!</v>
      </c>
      <c r="P402" s="18" t="e">
        <f t="shared" ca="1" si="146"/>
        <v>#DIV/0!</v>
      </c>
      <c r="Q402" s="18" t="e">
        <f t="shared" ca="1" si="146"/>
        <v>#DIV/0!</v>
      </c>
      <c r="R402" s="18" t="e">
        <f t="shared" ca="1" si="146"/>
        <v>#DIV/0!</v>
      </c>
      <c r="S402" s="18">
        <f t="shared" ca="1" si="146"/>
        <v>0.99934488371247232</v>
      </c>
    </row>
    <row r="403" spans="1:45" ht="14.25" customHeight="1">
      <c r="B403" s="35"/>
      <c r="C403" s="52"/>
      <c r="F403" s="18"/>
      <c r="G403" s="25"/>
      <c r="H403" s="19"/>
      <c r="L403" s="3"/>
    </row>
    <row r="404" spans="1:45" ht="14.25" hidden="1" customHeight="1">
      <c r="B404" s="31"/>
      <c r="C404" s="26" t="str">
        <f t="shared" ref="C404:S404" si="147">""&amp;ADDRESS($G406+ROW($A377),COLUMN())&amp;":"&amp;ADDRESS($G407+ROW($A377),COLUMN())</f>
        <v>$C$377:$C$382</v>
      </c>
      <c r="D404" s="26" t="str">
        <f t="shared" si="147"/>
        <v>$D$377:$D$382</v>
      </c>
      <c r="E404" s="26" t="str">
        <f t="shared" si="147"/>
        <v>$E$377:$E$382</v>
      </c>
      <c r="F404" s="26" t="str">
        <f t="shared" si="147"/>
        <v>$F$377:$F$382</v>
      </c>
      <c r="G404" s="26" t="str">
        <f t="shared" si="147"/>
        <v>$G$377:$G$382</v>
      </c>
      <c r="H404" s="26" t="str">
        <f t="shared" si="147"/>
        <v>$H$377:$H$382</v>
      </c>
      <c r="I404" s="26" t="str">
        <f t="shared" si="147"/>
        <v>$I$377:$I$382</v>
      </c>
      <c r="J404" s="26" t="str">
        <f t="shared" si="147"/>
        <v>$J$377:$J$382</v>
      </c>
      <c r="K404" s="26" t="str">
        <f t="shared" si="147"/>
        <v>$K$377:$K$382</v>
      </c>
      <c r="L404" s="26" t="str">
        <f t="shared" si="147"/>
        <v>$L$377:$L$382</v>
      </c>
      <c r="M404" s="26" t="str">
        <f t="shared" si="147"/>
        <v>$M$377:$M$382</v>
      </c>
      <c r="N404" s="26" t="str">
        <f t="shared" si="147"/>
        <v>$N$377:$N$382</v>
      </c>
      <c r="O404" s="26" t="str">
        <f t="shared" si="147"/>
        <v>$O$377:$O$382</v>
      </c>
      <c r="P404" s="26" t="str">
        <f t="shared" si="147"/>
        <v>$P$377:$P$382</v>
      </c>
      <c r="Q404" s="26" t="str">
        <f t="shared" si="147"/>
        <v>$Q$377:$Q$382</v>
      </c>
      <c r="R404" s="26" t="str">
        <f t="shared" si="147"/>
        <v>$R$377:$R$382</v>
      </c>
      <c r="S404" s="26" t="str">
        <f t="shared" si="147"/>
        <v>$S$377:$S$382</v>
      </c>
    </row>
    <row r="405" spans="1:45" ht="14.25" customHeight="1">
      <c r="B405" s="35" t="s">
        <v>45</v>
      </c>
      <c r="C405" s="18">
        <f ca="1">SLOPE(LN(INDIRECT(K404)),INDIRECT(C404))</f>
        <v>0.70473647906586434</v>
      </c>
      <c r="F405" s="19" t="s">
        <v>35</v>
      </c>
      <c r="G405" s="19"/>
      <c r="H405" s="19"/>
      <c r="I405" s="9"/>
      <c r="J405" s="9"/>
      <c r="L405" s="3" t="s">
        <v>36</v>
      </c>
      <c r="M405" s="35">
        <f t="shared" ref="M405:S405" ca="1" si="148">SLOPE(INDIRECT(M404),INDIRECT($K404))</f>
        <v>-23.776168409906923</v>
      </c>
      <c r="N405" s="35">
        <f t="shared" ca="1" si="148"/>
        <v>12.443316266963285</v>
      </c>
      <c r="O405" s="35">
        <f t="shared" ca="1" si="148"/>
        <v>10.906039259322997</v>
      </c>
      <c r="P405" s="35" t="e">
        <f t="shared" ca="1" si="148"/>
        <v>#DIV/0!</v>
      </c>
      <c r="Q405" s="35" t="e">
        <f t="shared" ca="1" si="148"/>
        <v>#DIV/0!</v>
      </c>
      <c r="R405" s="35">
        <f t="shared" ca="1" si="148"/>
        <v>0</v>
      </c>
      <c r="S405" s="35">
        <f t="shared" ca="1" si="148"/>
        <v>0.18510483510286541</v>
      </c>
    </row>
    <row r="406" spans="1:45" ht="14.25" customHeight="1">
      <c r="B406" s="35" t="s">
        <v>37</v>
      </c>
      <c r="C406" s="52">
        <f ca="1">EXP(INTERCEPT(LN(INDIRECT(K404)),INDIRECT(C404)))</f>
        <v>1.4727539302181587E-2</v>
      </c>
      <c r="F406" s="18" t="s">
        <v>38</v>
      </c>
      <c r="G406" s="25">
        <v>0</v>
      </c>
      <c r="H406" s="19"/>
      <c r="L406" s="3" t="s">
        <v>41</v>
      </c>
      <c r="M406" s="35">
        <f t="shared" ref="M406:S406" ca="1" si="149">M405*$C405</f>
        <v>-16.755933210874836</v>
      </c>
      <c r="N406" s="35">
        <f t="shared" ca="1" si="149"/>
        <v>8.7692588938827001</v>
      </c>
      <c r="O406" s="35">
        <f t="shared" ca="1" si="149"/>
        <v>7.685883708169376</v>
      </c>
      <c r="P406" s="35" t="e">
        <f t="shared" ca="1" si="149"/>
        <v>#DIV/0!</v>
      </c>
      <c r="Q406" s="35" t="e">
        <f t="shared" ca="1" si="149"/>
        <v>#DIV/0!</v>
      </c>
      <c r="R406" s="35">
        <f t="shared" ca="1" si="149"/>
        <v>0</v>
      </c>
      <c r="S406" s="35">
        <f t="shared" ca="1" si="149"/>
        <v>0.13045012974846076</v>
      </c>
    </row>
    <row r="407" spans="1:45" ht="14.25" customHeight="1">
      <c r="B407" s="35" t="s">
        <v>42</v>
      </c>
      <c r="C407" s="52">
        <f ca="1">RSQ(LN(INDIRECT(K404)),INDIRECT(C404))</f>
        <v>0.99711361225400996</v>
      </c>
      <c r="F407" s="18" t="s">
        <v>43</v>
      </c>
      <c r="G407" s="25">
        <v>5</v>
      </c>
      <c r="H407" s="19"/>
      <c r="L407" s="3" t="s">
        <v>44</v>
      </c>
      <c r="M407" s="35">
        <f t="shared" ref="M407:S407" ca="1" si="150">RSQ(INDIRECT(M404),INDIRECT($K404))</f>
        <v>0.91622444954824123</v>
      </c>
      <c r="N407" s="35">
        <f t="shared" ca="1" si="150"/>
        <v>0.9026173803948917</v>
      </c>
      <c r="O407" s="35">
        <f t="shared" ca="1" si="150"/>
        <v>0.87670529641434303</v>
      </c>
      <c r="P407" s="35" t="e">
        <f t="shared" ca="1" si="150"/>
        <v>#DIV/0!</v>
      </c>
      <c r="Q407" s="35" t="e">
        <f t="shared" ca="1" si="150"/>
        <v>#DIV/0!</v>
      </c>
      <c r="R407" s="35" t="e">
        <f t="shared" ca="1" si="150"/>
        <v>#DIV/0!</v>
      </c>
      <c r="S407" s="35">
        <f t="shared" ca="1" si="150"/>
        <v>0.31145016048199864</v>
      </c>
    </row>
    <row r="408" spans="1:45" ht="14.25" customHeight="1" thickBot="1">
      <c r="A408" s="4"/>
      <c r="B408" s="4"/>
      <c r="C408" s="53"/>
      <c r="D408" s="4"/>
      <c r="E408" s="4"/>
      <c r="F408" s="5"/>
      <c r="G408" s="5"/>
      <c r="H408" s="5"/>
      <c r="I408" s="8"/>
      <c r="J408" s="8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45" ht="14.25" customHeight="1" thickTop="1">
      <c r="C409" s="52"/>
      <c r="F409" s="19"/>
      <c r="G409" s="19"/>
      <c r="H409" s="19"/>
      <c r="K409" s="3"/>
    </row>
    <row r="410" spans="1:45" ht="14.25" customHeight="1">
      <c r="A410" s="3" t="s">
        <v>71</v>
      </c>
      <c r="AM410" s="35" t="s">
        <v>29</v>
      </c>
      <c r="AN410" s="35"/>
      <c r="AO410" s="35"/>
      <c r="AP410" s="35"/>
      <c r="AQ410" s="35"/>
      <c r="AR410" s="35"/>
      <c r="AS410" s="35"/>
    </row>
    <row r="411" spans="1:45" ht="14.25" customHeight="1" thickBot="1">
      <c r="A411" s="39" t="s">
        <v>72</v>
      </c>
      <c r="B411" s="20" t="s">
        <v>1</v>
      </c>
      <c r="C411" s="20" t="s">
        <v>2</v>
      </c>
      <c r="D411" s="20" t="s">
        <v>3</v>
      </c>
      <c r="E411" s="20" t="s">
        <v>4</v>
      </c>
      <c r="F411" s="20" t="s">
        <v>5</v>
      </c>
      <c r="G411" s="20" t="s">
        <v>6</v>
      </c>
      <c r="H411" s="20" t="s">
        <v>7</v>
      </c>
      <c r="I411" s="20" t="s">
        <v>8</v>
      </c>
      <c r="J411" s="20" t="s">
        <v>9</v>
      </c>
      <c r="K411" s="20" t="s">
        <v>10</v>
      </c>
      <c r="L411" s="20" t="s">
        <v>11</v>
      </c>
      <c r="M411" s="10" t="s">
        <v>12</v>
      </c>
      <c r="N411" s="10" t="s">
        <v>13</v>
      </c>
      <c r="O411" s="10" t="s">
        <v>14</v>
      </c>
      <c r="P411" s="10" t="s">
        <v>15</v>
      </c>
      <c r="Q411" s="10" t="s">
        <v>16</v>
      </c>
      <c r="R411" s="10" t="s">
        <v>17</v>
      </c>
      <c r="S411" s="10" t="s">
        <v>18</v>
      </c>
      <c r="AM411" s="4" t="s">
        <v>12</v>
      </c>
      <c r="AN411" s="4" t="s">
        <v>13</v>
      </c>
      <c r="AO411" s="4" t="s">
        <v>14</v>
      </c>
      <c r="AP411" s="4" t="s">
        <v>15</v>
      </c>
      <c r="AQ411" s="4" t="s">
        <v>16</v>
      </c>
      <c r="AR411" s="4" t="s">
        <v>17</v>
      </c>
      <c r="AS411" s="4" t="s">
        <v>18</v>
      </c>
    </row>
    <row r="412" spans="1:45" ht="14.25" customHeight="1" thickTop="1">
      <c r="A412" s="20" t="s">
        <v>70</v>
      </c>
      <c r="B412" s="20"/>
      <c r="C412" s="20" t="s">
        <v>19</v>
      </c>
      <c r="D412" s="20" t="s">
        <v>20</v>
      </c>
      <c r="E412" s="20" t="s">
        <v>21</v>
      </c>
      <c r="F412" s="20" t="s">
        <v>22</v>
      </c>
      <c r="G412" s="20" t="s">
        <v>21</v>
      </c>
      <c r="H412" s="20" t="s">
        <v>23</v>
      </c>
      <c r="I412" s="20" t="s">
        <v>24</v>
      </c>
      <c r="J412" s="20" t="s">
        <v>24</v>
      </c>
      <c r="K412" s="20" t="s">
        <v>25</v>
      </c>
      <c r="L412" s="20" t="s">
        <v>26</v>
      </c>
      <c r="M412" s="20" t="s">
        <v>27</v>
      </c>
      <c r="N412" s="20" t="s">
        <v>27</v>
      </c>
      <c r="O412" s="20" t="s">
        <v>27</v>
      </c>
      <c r="P412" s="20" t="s">
        <v>27</v>
      </c>
      <c r="Q412" s="20" t="s">
        <v>27</v>
      </c>
      <c r="R412" s="20" t="s">
        <v>27</v>
      </c>
      <c r="S412" s="20" t="s">
        <v>27</v>
      </c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M412" s="18" t="s">
        <v>27</v>
      </c>
      <c r="AN412" s="18" t="s">
        <v>27</v>
      </c>
      <c r="AO412" s="18" t="s">
        <v>27</v>
      </c>
      <c r="AP412" s="18" t="s">
        <v>27</v>
      </c>
      <c r="AQ412" s="18" t="s">
        <v>27</v>
      </c>
      <c r="AR412" s="18" t="s">
        <v>27</v>
      </c>
      <c r="AS412" s="18" t="s">
        <v>27</v>
      </c>
    </row>
    <row r="413" spans="1:45" ht="14.25" customHeight="1">
      <c r="A413" s="35">
        <v>-1</v>
      </c>
      <c r="B413" s="31"/>
      <c r="C413" s="35"/>
      <c r="D413" s="34"/>
      <c r="E413" s="21"/>
      <c r="F413" s="33"/>
      <c r="G413" s="33"/>
      <c r="H413" s="33"/>
      <c r="I413" s="22" t="s">
        <v>32</v>
      </c>
      <c r="J413" s="22" t="s">
        <v>32</v>
      </c>
      <c r="K413" s="41"/>
      <c r="L413" s="21"/>
      <c r="M413" s="35"/>
      <c r="N413" s="35"/>
      <c r="O413" s="35"/>
      <c r="P413" s="35"/>
      <c r="Q413" s="24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M413" s="37"/>
      <c r="AN413" s="37"/>
      <c r="AO413" s="37"/>
      <c r="AP413" s="37"/>
    </row>
    <row r="414" spans="1:45" ht="14.25" customHeight="1">
      <c r="A414" s="35">
        <v>0</v>
      </c>
      <c r="B414" s="36">
        <v>44729.856041666673</v>
      </c>
      <c r="C414">
        <f t="shared" ref="C414:C420" si="151">(B414-$B$414)*24</f>
        <v>0</v>
      </c>
      <c r="D414" s="34"/>
      <c r="E414" s="42"/>
      <c r="F414" s="33">
        <v>100</v>
      </c>
      <c r="G414" s="33">
        <f t="shared" ref="G414:G420" si="152">E414/(F414/100)</f>
        <v>0</v>
      </c>
      <c r="H414" s="34"/>
      <c r="I414" s="32">
        <v>0</v>
      </c>
      <c r="J414" s="32">
        <f>0.5*(C414-C413)*(E414+E413)</f>
        <v>0</v>
      </c>
      <c r="K414" s="43">
        <f>L414*Assumptions!$J$13</f>
        <v>1.5000192200000002E-2</v>
      </c>
      <c r="L414" s="57">
        <v>1.06687E-2</v>
      </c>
      <c r="M414" s="37"/>
      <c r="N414" s="37"/>
      <c r="O414" s="37"/>
      <c r="P414" s="37"/>
      <c r="Q414" s="37"/>
      <c r="R414" s="37"/>
      <c r="S414" s="37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M414" s="37"/>
      <c r="AN414" s="37"/>
      <c r="AO414" s="37"/>
      <c r="AP414" s="37"/>
    </row>
    <row r="415" spans="1:45" ht="14.25" customHeight="1">
      <c r="A415" s="30">
        <v>1</v>
      </c>
      <c r="B415" s="36">
        <v>44729.912951388891</v>
      </c>
      <c r="C415">
        <f t="shared" si="151"/>
        <v>1.3658333332277834</v>
      </c>
      <c r="D415" s="28"/>
      <c r="E415" s="44"/>
      <c r="F415" s="27">
        <v>100</v>
      </c>
      <c r="G415" s="27">
        <f t="shared" si="152"/>
        <v>0</v>
      </c>
      <c r="H415" s="28" t="e">
        <f t="shared" ref="H415:H420" si="153">LN(E415/E414)/(C415-C414)</f>
        <v>#DIV/0!</v>
      </c>
      <c r="I415" s="29" t="e">
        <f t="shared" ref="I415:I420" si="154">((E415-E414)/H415)+I414</f>
        <v>#DIV/0!</v>
      </c>
      <c r="J415" s="29">
        <f t="shared" ref="J415:J420" si="155">(0.5*(C415-C414)*(E415+E414))+J414</f>
        <v>0</v>
      </c>
      <c r="K415" s="45">
        <f>L415*Assumptions!$J$13</f>
        <v>4.6398000000000009E-2</v>
      </c>
      <c r="L415" s="57">
        <v>3.3000000000000002E-2</v>
      </c>
      <c r="M415" s="37">
        <v>33</v>
      </c>
      <c r="N415" s="37">
        <v>0</v>
      </c>
      <c r="O415" s="37">
        <v>0</v>
      </c>
      <c r="P415" s="37"/>
      <c r="Q415" s="37"/>
      <c r="R415" s="37">
        <v>0</v>
      </c>
      <c r="S415" s="37">
        <v>0.02</v>
      </c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M415" s="37"/>
      <c r="AN415" s="37"/>
      <c r="AO415" s="37"/>
      <c r="AP415" s="37"/>
    </row>
    <row r="416" spans="1:45" ht="14.25" customHeight="1">
      <c r="A416" s="30">
        <v>2</v>
      </c>
      <c r="B416" s="36">
        <v>44729.969861111109</v>
      </c>
      <c r="C416">
        <f t="shared" si="151"/>
        <v>2.7316666664555669</v>
      </c>
      <c r="D416" s="28"/>
      <c r="E416" s="44"/>
      <c r="F416" s="27">
        <v>100</v>
      </c>
      <c r="G416" s="27">
        <f t="shared" si="152"/>
        <v>0</v>
      </c>
      <c r="H416" s="28" t="e">
        <f t="shared" si="153"/>
        <v>#DIV/0!</v>
      </c>
      <c r="I416" s="29" t="e">
        <f t="shared" si="154"/>
        <v>#DIV/0!</v>
      </c>
      <c r="J416" s="29">
        <f t="shared" si="155"/>
        <v>0</v>
      </c>
      <c r="K416" s="45">
        <f>L416*Assumptions!$J$13</f>
        <v>0.122322</v>
      </c>
      <c r="L416" s="57">
        <v>8.6999999999999994E-2</v>
      </c>
      <c r="M416" s="37">
        <v>31.48</v>
      </c>
      <c r="N416" s="37">
        <v>0</v>
      </c>
      <c r="O416" s="37">
        <v>0</v>
      </c>
      <c r="P416" s="37"/>
      <c r="Q416" s="37"/>
      <c r="R416" s="37">
        <v>0</v>
      </c>
      <c r="S416" s="37">
        <v>0.13</v>
      </c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M416" s="37"/>
      <c r="AN416" s="37"/>
      <c r="AO416" s="37"/>
      <c r="AP416" s="37"/>
    </row>
    <row r="417" spans="1:42" ht="14.25" customHeight="1">
      <c r="A417" s="30">
        <v>3</v>
      </c>
      <c r="B417" s="36">
        <v>44730.026770833327</v>
      </c>
      <c r="C417">
        <f t="shared" si="151"/>
        <v>4.0974999996833503</v>
      </c>
      <c r="D417" s="28"/>
      <c r="E417" s="44"/>
      <c r="F417" s="27">
        <v>100</v>
      </c>
      <c r="G417" s="27">
        <f t="shared" si="152"/>
        <v>0</v>
      </c>
      <c r="H417" s="28" t="e">
        <f t="shared" si="153"/>
        <v>#DIV/0!</v>
      </c>
      <c r="I417" s="29" t="e">
        <f t="shared" si="154"/>
        <v>#DIV/0!</v>
      </c>
      <c r="J417" s="29">
        <f t="shared" si="155"/>
        <v>0</v>
      </c>
      <c r="K417" s="45">
        <f>L417*Assumptions!$J$13</f>
        <v>0.340252</v>
      </c>
      <c r="L417" s="57">
        <v>0.24199999999999999</v>
      </c>
      <c r="M417" s="37">
        <v>22.05</v>
      </c>
      <c r="N417" s="37">
        <v>2.0699999999999998</v>
      </c>
      <c r="O417" s="37">
        <v>0</v>
      </c>
      <c r="P417" s="37"/>
      <c r="Q417" s="37"/>
      <c r="R417" s="37">
        <v>0</v>
      </c>
      <c r="S417" s="37">
        <v>0.3</v>
      </c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M417" s="37"/>
      <c r="AN417" s="37"/>
      <c r="AO417" s="37"/>
      <c r="AP417" s="37"/>
    </row>
    <row r="418" spans="1:42" ht="14.25" customHeight="1">
      <c r="A418" s="30">
        <v>4</v>
      </c>
      <c r="B418" s="36">
        <v>44730.083692129629</v>
      </c>
      <c r="C418">
        <f t="shared" si="151"/>
        <v>5.4636111109284684</v>
      </c>
      <c r="D418" s="28"/>
      <c r="E418" s="44"/>
      <c r="F418" s="27">
        <v>100</v>
      </c>
      <c r="G418" s="27">
        <f t="shared" si="152"/>
        <v>0</v>
      </c>
      <c r="H418" s="28" t="e">
        <f t="shared" si="153"/>
        <v>#DIV/0!</v>
      </c>
      <c r="I418" s="29" t="e">
        <f t="shared" si="154"/>
        <v>#DIV/0!</v>
      </c>
      <c r="J418" s="29">
        <f t="shared" si="155"/>
        <v>0</v>
      </c>
      <c r="K418" s="45">
        <f>L418*Assumptions!$J$13</f>
        <v>0.65238400000000007</v>
      </c>
      <c r="L418" s="57">
        <v>0.46400000000000002</v>
      </c>
      <c r="M418" s="37">
        <v>17.239999999999998</v>
      </c>
      <c r="N418" s="37">
        <v>7.31</v>
      </c>
      <c r="O418" s="37">
        <v>7.85</v>
      </c>
      <c r="P418" s="37"/>
      <c r="Q418" s="37"/>
      <c r="R418" s="37">
        <v>0</v>
      </c>
      <c r="S418" s="37">
        <v>0.16</v>
      </c>
      <c r="T418" s="37"/>
      <c r="U418" s="37"/>
      <c r="V418" s="37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M418" s="37"/>
      <c r="AN418" s="37"/>
      <c r="AO418" s="37"/>
      <c r="AP418" s="37"/>
    </row>
    <row r="419" spans="1:42" ht="14.25" customHeight="1">
      <c r="A419" s="30">
        <v>5</v>
      </c>
      <c r="B419" s="36">
        <v>44730.086921296293</v>
      </c>
      <c r="C419">
        <f t="shared" si="151"/>
        <v>5.5411111108842306</v>
      </c>
      <c r="D419" s="28"/>
      <c r="E419" s="44"/>
      <c r="F419" s="27">
        <v>100</v>
      </c>
      <c r="G419" s="27">
        <f t="shared" si="152"/>
        <v>0</v>
      </c>
      <c r="H419" s="28" t="e">
        <f t="shared" si="153"/>
        <v>#DIV/0!</v>
      </c>
      <c r="I419" s="29" t="e">
        <f t="shared" si="154"/>
        <v>#DIV/0!</v>
      </c>
      <c r="J419" s="29">
        <f t="shared" si="155"/>
        <v>0</v>
      </c>
      <c r="K419" s="45">
        <f>L419*Assumptions!$J$13</f>
        <v>0.66644400000000004</v>
      </c>
      <c r="L419" s="57">
        <v>0.47399999999999998</v>
      </c>
      <c r="M419" s="37">
        <v>14.7</v>
      </c>
      <c r="N419" s="37">
        <v>8.17</v>
      </c>
      <c r="O419" s="37">
        <v>8.27</v>
      </c>
      <c r="P419" s="37"/>
      <c r="Q419" s="37"/>
      <c r="R419" s="37">
        <v>0</v>
      </c>
      <c r="S419" s="37">
        <v>0.27</v>
      </c>
      <c r="T419" s="37"/>
      <c r="U419" s="37"/>
      <c r="V419" s="37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M419" s="37"/>
      <c r="AN419" s="37"/>
      <c r="AO419" s="37"/>
    </row>
    <row r="420" spans="1:42" ht="14.25" customHeight="1">
      <c r="A420" s="30">
        <v>6</v>
      </c>
      <c r="B420" s="36">
        <v>44730.661678240736</v>
      </c>
      <c r="C420">
        <f t="shared" si="151"/>
        <v>19.33527777751442</v>
      </c>
      <c r="D420" s="28"/>
      <c r="E420" s="44"/>
      <c r="F420" s="27">
        <v>100</v>
      </c>
      <c r="G420" s="27">
        <f t="shared" si="152"/>
        <v>0</v>
      </c>
      <c r="H420" s="28" t="e">
        <f t="shared" si="153"/>
        <v>#DIV/0!</v>
      </c>
      <c r="I420" s="29" t="e">
        <f t="shared" si="154"/>
        <v>#DIV/0!</v>
      </c>
      <c r="J420" s="29">
        <f t="shared" si="155"/>
        <v>0</v>
      </c>
      <c r="K420" s="45">
        <f>L420*Assumptions!$J$13</f>
        <v>0.9181180000000001</v>
      </c>
      <c r="L420" s="57">
        <v>0.65300000000000002</v>
      </c>
      <c r="M420" s="40"/>
      <c r="N420" s="37"/>
      <c r="O420" s="37"/>
      <c r="P420" s="40"/>
      <c r="Q420" s="37"/>
      <c r="R420" s="40"/>
      <c r="S420" s="37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M420" s="37"/>
      <c r="AN420" s="37"/>
      <c r="AO420" s="37"/>
    </row>
    <row r="421" spans="1:42" ht="14.25" customHeight="1">
      <c r="A421" s="30">
        <v>7</v>
      </c>
      <c r="B421" s="36"/>
      <c r="C421"/>
      <c r="D421" s="28"/>
      <c r="E421" s="44"/>
      <c r="F421" s="27"/>
      <c r="G421" s="27"/>
      <c r="H421" s="28"/>
      <c r="I421" s="29"/>
      <c r="J421" s="29"/>
      <c r="K421" s="45"/>
      <c r="L421" s="57"/>
      <c r="M421" s="40"/>
      <c r="N421" s="40"/>
      <c r="O421" s="40"/>
      <c r="P421" s="40"/>
      <c r="Q421" s="40"/>
      <c r="R421" s="40"/>
      <c r="S421" s="4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M421" s="37"/>
      <c r="AN421" s="37"/>
      <c r="AO421" s="37"/>
    </row>
    <row r="422" spans="1:42" ht="14.25" customHeight="1">
      <c r="A422" s="18">
        <v>8</v>
      </c>
      <c r="B422" s="36"/>
      <c r="C422"/>
      <c r="D422" s="28"/>
      <c r="E422" s="44"/>
      <c r="F422" s="27"/>
      <c r="G422" s="27"/>
      <c r="H422" s="28"/>
      <c r="I422" s="29"/>
      <c r="J422" s="29"/>
      <c r="K422" s="45"/>
      <c r="L422" s="37"/>
      <c r="M422" s="46"/>
      <c r="AM422" s="37"/>
      <c r="AN422" s="37"/>
      <c r="AO422" s="37"/>
    </row>
    <row r="423" spans="1:42" ht="14.25" customHeight="1">
      <c r="A423" s="18">
        <v>9</v>
      </c>
      <c r="B423" s="31"/>
      <c r="C423"/>
      <c r="D423" s="28"/>
      <c r="E423" s="44"/>
      <c r="F423" s="27"/>
      <c r="G423" s="27"/>
      <c r="H423" s="28"/>
      <c r="I423" s="29"/>
      <c r="J423" s="29"/>
      <c r="K423" s="45"/>
      <c r="L423" s="37"/>
      <c r="P423" s="37"/>
      <c r="Q423" s="37"/>
      <c r="R423" s="37"/>
      <c r="S423" s="37"/>
      <c r="T423" s="37"/>
      <c r="U423" s="37"/>
      <c r="AM423" s="37"/>
      <c r="AN423" s="37"/>
      <c r="AO423" s="37"/>
    </row>
    <row r="424" spans="1:42" ht="14.25" customHeight="1">
      <c r="A424" s="35">
        <v>10</v>
      </c>
      <c r="B424" s="31"/>
      <c r="C424"/>
      <c r="D424" s="28"/>
      <c r="E424" s="44"/>
      <c r="F424" s="27"/>
      <c r="G424" s="27"/>
      <c r="H424" s="28"/>
      <c r="I424" s="29"/>
      <c r="J424" s="29"/>
      <c r="K424" s="45"/>
      <c r="L424" s="37"/>
      <c r="P424" s="37"/>
      <c r="Q424" s="37"/>
      <c r="R424" s="37"/>
      <c r="S424" s="37"/>
      <c r="T424" s="37"/>
      <c r="U424" s="37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spans="1:42" ht="14.25" customHeight="1">
      <c r="A425" s="35">
        <v>11</v>
      </c>
      <c r="B425" s="36"/>
      <c r="C425"/>
      <c r="D425" s="28"/>
      <c r="E425" s="44"/>
      <c r="F425" s="27"/>
      <c r="G425" s="27"/>
      <c r="H425" s="28"/>
      <c r="I425" s="29"/>
      <c r="J425" s="29"/>
      <c r="K425" s="45"/>
      <c r="L425" s="37"/>
      <c r="P425" s="37"/>
      <c r="Q425" s="37"/>
      <c r="R425" s="37"/>
      <c r="S425" s="37"/>
      <c r="T425" s="37"/>
      <c r="U425" s="37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spans="1:42" ht="14.25" customHeight="1">
      <c r="A426" s="35">
        <v>12</v>
      </c>
      <c r="B426" s="36"/>
      <c r="C426"/>
      <c r="D426" s="28"/>
      <c r="E426" s="44"/>
      <c r="F426" s="27"/>
      <c r="G426" s="27"/>
      <c r="H426" s="28"/>
      <c r="I426" s="29"/>
      <c r="J426" s="29"/>
      <c r="K426" s="45"/>
      <c r="L426" s="37"/>
      <c r="P426" s="37"/>
      <c r="Q426" s="37"/>
      <c r="R426" s="37"/>
      <c r="S426" s="37"/>
      <c r="T426" s="37"/>
      <c r="U426" s="37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spans="1:42" ht="14.25" customHeight="1">
      <c r="A427" s="35">
        <v>13</v>
      </c>
      <c r="B427" s="36"/>
      <c r="C427"/>
      <c r="D427" s="28"/>
      <c r="E427" s="44"/>
      <c r="F427" s="27"/>
      <c r="G427" s="27"/>
      <c r="H427" s="28"/>
      <c r="I427" s="29"/>
      <c r="J427" s="29"/>
      <c r="K427" s="45"/>
      <c r="L427" s="37"/>
      <c r="P427" s="37"/>
      <c r="Q427" s="37"/>
      <c r="R427" s="37"/>
      <c r="S427" s="37"/>
      <c r="T427" s="37"/>
      <c r="U427" s="37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spans="1:42" ht="14.25" customHeight="1">
      <c r="A428" s="35">
        <v>14</v>
      </c>
      <c r="B428" s="36"/>
      <c r="C428"/>
      <c r="D428" s="28"/>
      <c r="E428" s="44"/>
      <c r="F428" s="27"/>
      <c r="G428" s="27"/>
      <c r="H428" s="28"/>
      <c r="I428" s="29"/>
      <c r="J428" s="29"/>
      <c r="K428" s="45"/>
      <c r="L428" s="37"/>
      <c r="P428" s="37"/>
      <c r="Q428" s="37"/>
      <c r="R428" s="37"/>
      <c r="S428" s="37"/>
      <c r="T428" s="37"/>
      <c r="U428" s="37"/>
    </row>
    <row r="429" spans="1:42" ht="14.25" customHeight="1">
      <c r="A429" s="35">
        <v>15</v>
      </c>
      <c r="B429" s="36"/>
      <c r="C429"/>
      <c r="D429" s="28"/>
      <c r="E429" s="44"/>
      <c r="F429" s="27"/>
      <c r="G429" s="27"/>
      <c r="H429" s="28"/>
      <c r="I429" s="29"/>
      <c r="J429" s="29"/>
      <c r="K429" s="45"/>
      <c r="L429" s="37"/>
      <c r="P429" s="37"/>
      <c r="Q429" s="37"/>
      <c r="R429" s="37"/>
      <c r="S429" s="37"/>
      <c r="T429" s="37"/>
      <c r="U429" s="37"/>
    </row>
    <row r="430" spans="1:42" ht="14.25" customHeight="1">
      <c r="A430" s="35">
        <v>16</v>
      </c>
      <c r="B430" s="36"/>
      <c r="C430"/>
      <c r="D430" s="28"/>
      <c r="E430" s="44"/>
      <c r="F430" s="27"/>
      <c r="G430" s="27"/>
      <c r="H430" s="28"/>
      <c r="I430" s="29"/>
      <c r="J430" s="29"/>
      <c r="K430" s="45"/>
      <c r="L430" s="37"/>
      <c r="P430" s="37"/>
      <c r="Q430" s="37"/>
      <c r="R430" s="37"/>
      <c r="S430" s="37"/>
      <c r="T430" s="37"/>
      <c r="U430" s="37"/>
    </row>
    <row r="431" spans="1:42" ht="14.25" customHeight="1">
      <c r="A431" s="35"/>
      <c r="B431" s="39"/>
      <c r="C431" s="39"/>
      <c r="D431" s="28"/>
      <c r="E431" s="19"/>
      <c r="F431" s="27"/>
      <c r="G431" s="27"/>
      <c r="H431" s="28"/>
      <c r="J431" s="37"/>
      <c r="K431" s="37"/>
      <c r="L431" s="37"/>
      <c r="P431" s="37"/>
      <c r="Q431" s="37"/>
      <c r="R431" s="37"/>
      <c r="S431" s="37"/>
      <c r="T431" s="37"/>
      <c r="U431" s="37"/>
    </row>
    <row r="432" spans="1:42" ht="14.25" customHeight="1">
      <c r="A432" s="35"/>
      <c r="B432" s="39"/>
      <c r="C432" s="39"/>
      <c r="D432" s="28"/>
      <c r="E432" s="19"/>
      <c r="F432" s="27"/>
      <c r="G432" s="27"/>
      <c r="H432" s="28"/>
      <c r="J432" s="37"/>
      <c r="K432" s="37"/>
      <c r="L432" s="37"/>
      <c r="P432" s="37"/>
      <c r="Q432" s="37"/>
      <c r="R432" s="37"/>
      <c r="S432" s="37"/>
      <c r="T432" s="37"/>
      <c r="U432" s="37"/>
    </row>
    <row r="433" spans="1:45" ht="14.25" customHeight="1">
      <c r="A433" s="35"/>
      <c r="B433" s="31"/>
      <c r="C433" s="54"/>
      <c r="D433" s="28"/>
      <c r="E433" s="19"/>
      <c r="F433" s="27"/>
      <c r="G433" s="27"/>
      <c r="H433" s="28"/>
      <c r="J433" s="37"/>
      <c r="K433" s="37"/>
      <c r="L433" s="37"/>
      <c r="P433" s="37"/>
      <c r="Q433" s="37"/>
      <c r="R433" s="37"/>
      <c r="S433" s="37"/>
      <c r="T433" s="37"/>
      <c r="U433" s="37"/>
    </row>
    <row r="434" spans="1:45" ht="14.25" customHeight="1">
      <c r="A434" s="23"/>
      <c r="B434" s="31" t="s">
        <v>33</v>
      </c>
      <c r="C434" s="48"/>
      <c r="D434" s="28"/>
      <c r="E434" s="19"/>
      <c r="F434" s="27"/>
      <c r="G434" s="27"/>
      <c r="H434" s="28"/>
      <c r="J434" s="37"/>
      <c r="K434" s="37"/>
      <c r="L434" s="37"/>
      <c r="P434" s="37"/>
      <c r="Q434" s="37"/>
      <c r="R434" s="37"/>
      <c r="S434" s="37"/>
      <c r="T434" s="37"/>
      <c r="U434" s="37"/>
    </row>
    <row r="435" spans="1:45" ht="14.25" customHeight="1">
      <c r="A435" s="23"/>
      <c r="B435" s="31"/>
      <c r="C435" s="50"/>
      <c r="D435" s="18" t="s">
        <v>33</v>
      </c>
      <c r="E435" s="19"/>
      <c r="F435" s="25"/>
      <c r="G435" s="33"/>
      <c r="H435" s="34"/>
      <c r="I435" s="34"/>
      <c r="J435" s="32"/>
      <c r="K435" s="43"/>
      <c r="L435" s="51"/>
      <c r="M435" s="20"/>
    </row>
    <row r="436" spans="1:45" ht="14.25" hidden="1" customHeight="1">
      <c r="A436" s="35"/>
      <c r="B436" s="31"/>
      <c r="C436" s="26" t="str">
        <f t="shared" ref="C436:S436" si="156">""&amp;ADDRESS($G438+ROW($A414),COLUMN())&amp;":"&amp;ADDRESS($G439+ROW($A414),COLUMN())</f>
        <v>$C$414:$C$417</v>
      </c>
      <c r="D436" s="26" t="str">
        <f t="shared" si="156"/>
        <v>$D$414:$D$417</v>
      </c>
      <c r="E436" s="26" t="str">
        <f t="shared" si="156"/>
        <v>$E$414:$E$417</v>
      </c>
      <c r="F436" s="26" t="str">
        <f t="shared" si="156"/>
        <v>$F$414:$F$417</v>
      </c>
      <c r="G436" s="26" t="str">
        <f t="shared" si="156"/>
        <v>$G$414:$G$417</v>
      </c>
      <c r="H436" s="26" t="str">
        <f t="shared" si="156"/>
        <v>$H$414:$H$417</v>
      </c>
      <c r="I436" s="26" t="str">
        <f t="shared" si="156"/>
        <v>$I$414:$I$417</v>
      </c>
      <c r="J436" s="26" t="str">
        <f t="shared" si="156"/>
        <v>$J$414:$J$417</v>
      </c>
      <c r="K436" s="26" t="str">
        <f t="shared" si="156"/>
        <v>$K$414:$K$417</v>
      </c>
      <c r="L436" s="26" t="str">
        <f t="shared" si="156"/>
        <v>$L$414:$L$417</v>
      </c>
      <c r="M436" s="26" t="str">
        <f t="shared" si="156"/>
        <v>$M$414:$M$417</v>
      </c>
      <c r="N436" s="26" t="str">
        <f t="shared" si="156"/>
        <v>$N$414:$N$417</v>
      </c>
      <c r="O436" s="26" t="str">
        <f t="shared" si="156"/>
        <v>$O$414:$O$417</v>
      </c>
      <c r="P436" s="26" t="str">
        <f t="shared" si="156"/>
        <v>$P$414:$P$417</v>
      </c>
      <c r="Q436" s="26" t="str">
        <f t="shared" si="156"/>
        <v>$Q$414:$Q$417</v>
      </c>
      <c r="R436" s="26" t="str">
        <f t="shared" si="156"/>
        <v>$R$414:$R$417</v>
      </c>
      <c r="S436" s="26" t="str">
        <f t="shared" si="156"/>
        <v>$S$414:$S$417</v>
      </c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spans="1:45" ht="14.25" customHeight="1">
      <c r="A437" s="35"/>
      <c r="B437" s="35" t="s">
        <v>34</v>
      </c>
      <c r="C437" s="18">
        <f ca="1">SLOPE(LN(INDIRECT(K436)),INDIRECT(C436))</f>
        <v>0.75662753436694363</v>
      </c>
      <c r="D437" s="35" t="s">
        <v>38</v>
      </c>
      <c r="E437" s="35">
        <v>0.72938261062484644</v>
      </c>
      <c r="F437" s="19" t="s">
        <v>35</v>
      </c>
      <c r="G437" s="19"/>
      <c r="H437" s="19" t="s">
        <v>39</v>
      </c>
      <c r="I437" s="7" t="s">
        <v>40</v>
      </c>
      <c r="J437" s="32"/>
      <c r="K437" s="35"/>
      <c r="L437" s="12" t="s">
        <v>36</v>
      </c>
      <c r="M437" s="18">
        <f t="shared" ref="M437:S437" ca="1" si="157">SLOPE(INDIRECT(M436),INDIRECT($K436))</f>
        <v>-38.595075910121615</v>
      </c>
      <c r="N437" s="18">
        <f t="shared" ca="1" si="157"/>
        <v>7.5883332629031379</v>
      </c>
      <c r="O437" s="18">
        <f t="shared" ca="1" si="157"/>
        <v>0</v>
      </c>
      <c r="P437" s="18" t="e">
        <f t="shared" ca="1" si="157"/>
        <v>#DIV/0!</v>
      </c>
      <c r="Q437" s="18" t="e">
        <f t="shared" ca="1" si="157"/>
        <v>#DIV/0!</v>
      </c>
      <c r="R437" s="18">
        <f t="shared" ca="1" si="157"/>
        <v>0</v>
      </c>
      <c r="S437" s="18">
        <f t="shared" ca="1" si="157"/>
        <v>0.91455187079183764</v>
      </c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spans="1:45" ht="14.25" customHeight="1">
      <c r="A438" s="35"/>
      <c r="B438" s="35" t="s">
        <v>37</v>
      </c>
      <c r="C438" s="52">
        <f ca="1">EXP(INTERCEPT(LN(INDIRECT(K436)),INDIRECT(C436)))</f>
        <v>1.5568895401225793E-2</v>
      </c>
      <c r="D438" s="35" t="s">
        <v>43</v>
      </c>
      <c r="E438" s="35"/>
      <c r="F438" s="18" t="s">
        <v>38</v>
      </c>
      <c r="G438" s="25">
        <v>0</v>
      </c>
      <c r="H438" s="19">
        <f ca="1">INDIRECT(ADDRESS($G$439+ROW($A$414),COLUMN(($L$303))))</f>
        <v>0.24199999999999999</v>
      </c>
      <c r="I438" s="7">
        <f ca="1">INDIRECT(ADDRESS($G$439+ROW($A$414),COLUMN(($M$303))))</f>
        <v>22.05</v>
      </c>
      <c r="J438" s="11"/>
      <c r="K438" s="35"/>
      <c r="L438" s="12" t="s">
        <v>41</v>
      </c>
      <c r="M438" s="18">
        <f t="shared" ref="M438:S438" ca="1" si="158">M437*$C437</f>
        <v>-29.202097124580341</v>
      </c>
      <c r="N438" s="18">
        <f t="shared" ca="1" si="158"/>
        <v>5.7415418866650656</v>
      </c>
      <c r="O438" s="18">
        <f t="shared" ca="1" si="158"/>
        <v>0</v>
      </c>
      <c r="P438" s="18" t="e">
        <f t="shared" ca="1" si="158"/>
        <v>#DIV/0!</v>
      </c>
      <c r="Q438" s="18" t="e">
        <f t="shared" ca="1" si="158"/>
        <v>#DIV/0!</v>
      </c>
      <c r="R438" s="18">
        <f t="shared" ca="1" si="158"/>
        <v>0</v>
      </c>
      <c r="S438" s="18">
        <f t="shared" ca="1" si="158"/>
        <v>0.69197512704790376</v>
      </c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spans="1:45" ht="14.25" customHeight="1">
      <c r="A439" s="35"/>
      <c r="B439" s="35" t="s">
        <v>42</v>
      </c>
      <c r="C439" s="52">
        <f ca="1">RSQ(LN(INDIRECT(K436)),INDIRECT(C436))</f>
        <v>0.9990467402709603</v>
      </c>
      <c r="D439" s="35"/>
      <c r="E439" s="35"/>
      <c r="F439" s="18" t="s">
        <v>43</v>
      </c>
      <c r="G439" s="25">
        <v>3</v>
      </c>
      <c r="H439" s="19"/>
      <c r="J439" s="11"/>
      <c r="K439" s="35"/>
      <c r="L439" s="12" t="s">
        <v>44</v>
      </c>
      <c r="M439" s="18">
        <f t="shared" ref="M439:S439" ca="1" si="159">RSQ(INDIRECT(M436),INDIRECT($K436))</f>
        <v>0.98493701903415787</v>
      </c>
      <c r="N439" s="18">
        <f t="shared" ca="1" si="159"/>
        <v>0.93806462575401472</v>
      </c>
      <c r="O439" s="18" t="e">
        <f t="shared" ca="1" si="159"/>
        <v>#DIV/0!</v>
      </c>
      <c r="P439" s="18" t="e">
        <f t="shared" ca="1" si="159"/>
        <v>#DIV/0!</v>
      </c>
      <c r="Q439" s="18" t="e">
        <f t="shared" ca="1" si="159"/>
        <v>#DIV/0!</v>
      </c>
      <c r="R439" s="18" t="e">
        <f t="shared" ca="1" si="159"/>
        <v>#DIV/0!</v>
      </c>
      <c r="S439" s="18">
        <f t="shared" ca="1" si="159"/>
        <v>0.97796432389923849</v>
      </c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spans="1:45" ht="14.25" customHeight="1">
      <c r="A440" s="35"/>
      <c r="B440" s="35"/>
      <c r="C440" s="52"/>
      <c r="D440" s="35"/>
      <c r="E440" s="35"/>
      <c r="F440" s="18"/>
      <c r="G440" s="25"/>
      <c r="H440" s="21"/>
      <c r="I440" s="11"/>
      <c r="J440" s="11"/>
      <c r="K440" s="35"/>
      <c r="L440" s="12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spans="1:45" ht="14.25" hidden="1" customHeight="1">
      <c r="A441" s="35"/>
      <c r="B441" s="31"/>
      <c r="C441" s="26" t="str">
        <f t="shared" ref="C441:S441" si="160">""&amp;ADDRESS($G443+ROW($A414),COLUMN())&amp;":"&amp;ADDRESS($G444+ROW($A414),COLUMN())</f>
        <v>$C$415:$C$418</v>
      </c>
      <c r="D441" s="26" t="str">
        <f t="shared" si="160"/>
        <v>$D$415:$D$418</v>
      </c>
      <c r="E441" s="26" t="str">
        <f t="shared" si="160"/>
        <v>$E$415:$E$418</v>
      </c>
      <c r="F441" s="26" t="str">
        <f t="shared" si="160"/>
        <v>$F$415:$F$418</v>
      </c>
      <c r="G441" s="26" t="str">
        <f t="shared" si="160"/>
        <v>$G$415:$G$418</v>
      </c>
      <c r="H441" s="26" t="str">
        <f t="shared" si="160"/>
        <v>$H$415:$H$418</v>
      </c>
      <c r="I441" s="26" t="str">
        <f t="shared" si="160"/>
        <v>$I$415:$I$418</v>
      </c>
      <c r="J441" s="26" t="str">
        <f t="shared" si="160"/>
        <v>$J$415:$J$418</v>
      </c>
      <c r="K441" s="26" t="str">
        <f t="shared" si="160"/>
        <v>$K$415:$K$418</v>
      </c>
      <c r="L441" s="26" t="str">
        <f t="shared" si="160"/>
        <v>$L$415:$L$418</v>
      </c>
      <c r="M441" s="26" t="str">
        <f t="shared" si="160"/>
        <v>$M$415:$M$418</v>
      </c>
      <c r="N441" s="26" t="str">
        <f t="shared" si="160"/>
        <v>$N$415:$N$418</v>
      </c>
      <c r="O441" s="26" t="str">
        <f t="shared" si="160"/>
        <v>$O$415:$O$418</v>
      </c>
      <c r="P441" s="26" t="str">
        <f t="shared" si="160"/>
        <v>$P$415:$P$418</v>
      </c>
      <c r="Q441" s="26" t="str">
        <f t="shared" si="160"/>
        <v>$Q$415:$Q$418</v>
      </c>
      <c r="R441" s="26" t="str">
        <f t="shared" si="160"/>
        <v>$R$415:$R$418</v>
      </c>
      <c r="S441" s="26" t="str">
        <f t="shared" si="160"/>
        <v>$S$415:$S$418</v>
      </c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spans="1:45" ht="14.25" customHeight="1">
      <c r="A442" s="35"/>
      <c r="B442" s="35" t="s">
        <v>45</v>
      </c>
      <c r="C442" s="18">
        <f ca="1">SLOPE(LN(INDIRECT(K441)),INDIRECT(C441))</f>
        <v>0.65546601325355303</v>
      </c>
      <c r="D442" s="35"/>
      <c r="E442" s="35"/>
      <c r="F442" s="19" t="s">
        <v>35</v>
      </c>
      <c r="G442" s="19"/>
      <c r="H442" s="21"/>
      <c r="I442" s="32"/>
      <c r="J442" s="32"/>
      <c r="K442" s="35"/>
      <c r="L442" s="12" t="s">
        <v>36</v>
      </c>
      <c r="M442" s="35">
        <f t="shared" ref="M442:S442" ca="1" si="161">SLOPE(INDIRECT(M441),INDIRECT($K441))</f>
        <v>-27.098329308076131</v>
      </c>
      <c r="N442" s="35">
        <f t="shared" ca="1" si="161"/>
        <v>12.425707413227574</v>
      </c>
      <c r="O442" s="35">
        <f t="shared" ca="1" si="161"/>
        <v>12.842256825771873</v>
      </c>
      <c r="P442" s="35" t="e">
        <f t="shared" ca="1" si="161"/>
        <v>#DIV/0!</v>
      </c>
      <c r="Q442" s="35" t="e">
        <f t="shared" ca="1" si="161"/>
        <v>#DIV/0!</v>
      </c>
      <c r="R442" s="35">
        <f t="shared" ca="1" si="161"/>
        <v>0</v>
      </c>
      <c r="S442" s="35">
        <f t="shared" ca="1" si="161"/>
        <v>0.20867178303999859</v>
      </c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spans="1:45" ht="14.25" customHeight="1">
      <c r="A443" s="35"/>
      <c r="B443" s="35" t="s">
        <v>37</v>
      </c>
      <c r="C443" s="52">
        <f ca="1">EXP(INTERCEPT(LN(INDIRECT(K441)),INDIRECT(C441)))</f>
        <v>2.0092958699897519E-2</v>
      </c>
      <c r="D443" s="35"/>
      <c r="E443" s="35"/>
      <c r="F443" s="18" t="s">
        <v>38</v>
      </c>
      <c r="G443" s="25">
        <v>1</v>
      </c>
      <c r="H443" s="21"/>
      <c r="I443" s="11"/>
      <c r="J443" s="11"/>
      <c r="K443" s="35"/>
      <c r="L443" s="12" t="s">
        <v>41</v>
      </c>
      <c r="M443" s="35">
        <f t="shared" ref="M443:S443" ca="1" si="162">M442*$C442</f>
        <v>-17.762033877396576</v>
      </c>
      <c r="N443" s="35">
        <f t="shared" ca="1" si="162"/>
        <v>8.1446289000033971</v>
      </c>
      <c r="O443" s="35">
        <f t="shared" ca="1" si="162"/>
        <v>8.4176628827669191</v>
      </c>
      <c r="P443" s="35" t="e">
        <f t="shared" ca="1" si="162"/>
        <v>#DIV/0!</v>
      </c>
      <c r="Q443" s="35" t="e">
        <f t="shared" ca="1" si="162"/>
        <v>#DIV/0!</v>
      </c>
      <c r="R443" s="35">
        <f t="shared" ca="1" si="162"/>
        <v>0</v>
      </c>
      <c r="S443" s="35">
        <f t="shared" ca="1" si="162"/>
        <v>0.13677726170773827</v>
      </c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spans="1:45" ht="14.25" customHeight="1">
      <c r="A444" s="35"/>
      <c r="B444" s="35" t="s">
        <v>42</v>
      </c>
      <c r="C444" s="52">
        <f ca="1">RSQ(LN(INDIRECT(K441)),INDIRECT(C441))</f>
        <v>0.99147740455699451</v>
      </c>
      <c r="D444" s="35"/>
      <c r="E444" s="35"/>
      <c r="F444" s="18" t="s">
        <v>43</v>
      </c>
      <c r="G444" s="25">
        <v>4</v>
      </c>
      <c r="H444" s="21"/>
      <c r="I444" s="11"/>
      <c r="J444" s="11"/>
      <c r="K444" s="35"/>
      <c r="L444" s="12" t="s">
        <v>44</v>
      </c>
      <c r="M444" s="35">
        <f t="shared" ref="M444:S444" ca="1" si="163">RSQ(INDIRECT(M441),INDIRECT($K441))</f>
        <v>0.94836025559494519</v>
      </c>
      <c r="N444" s="35">
        <f t="shared" ca="1" si="163"/>
        <v>0.95644958779746492</v>
      </c>
      <c r="O444" s="35">
        <f t="shared" ca="1" si="163"/>
        <v>0.7897197235645993</v>
      </c>
      <c r="P444" s="35" t="e">
        <f t="shared" ca="1" si="163"/>
        <v>#DIV/0!</v>
      </c>
      <c r="Q444" s="35" t="e">
        <f t="shared" ca="1" si="163"/>
        <v>#DIV/0!</v>
      </c>
      <c r="R444" s="35" t="e">
        <f t="shared" ca="1" si="163"/>
        <v>#DIV/0!</v>
      </c>
      <c r="S444" s="35">
        <f t="shared" ca="1" si="163"/>
        <v>0.24166714853446894</v>
      </c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spans="1:45" ht="14.25" customHeight="1" thickBot="1">
      <c r="A445" s="13"/>
      <c r="B445" s="13"/>
      <c r="C445" s="55"/>
      <c r="D445" s="13"/>
      <c r="E445" s="13"/>
      <c r="F445" s="14"/>
      <c r="G445" s="14"/>
      <c r="H445" s="14"/>
      <c r="I445" s="15"/>
      <c r="J445" s="15"/>
      <c r="K445" s="1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45" ht="14.25" customHeight="1" thickTop="1" thickBot="1">
      <c r="A446" s="13"/>
      <c r="B446" s="13"/>
      <c r="C446" s="55"/>
      <c r="D446" s="13"/>
      <c r="E446" s="13"/>
      <c r="F446" s="14"/>
      <c r="G446" s="14"/>
      <c r="H446" s="14"/>
      <c r="I446" s="15"/>
      <c r="J446" s="15"/>
      <c r="K446" s="1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45" ht="14.25" customHeight="1" thickTop="1">
      <c r="A447" s="3" t="s">
        <v>73</v>
      </c>
      <c r="C447" s="20"/>
      <c r="D447" s="20"/>
      <c r="E447" s="20"/>
      <c r="F447" s="25"/>
      <c r="G447" s="25"/>
      <c r="H447" s="25"/>
      <c r="I447" s="9"/>
      <c r="J447" s="9"/>
      <c r="K447" s="20"/>
      <c r="L447" s="20"/>
      <c r="M447" s="20"/>
      <c r="N447" s="20"/>
      <c r="O447" s="20"/>
      <c r="P447" s="20"/>
      <c r="Q447" s="20"/>
      <c r="R447" s="20"/>
      <c r="S447" s="20"/>
      <c r="AM447" s="18" t="s">
        <v>29</v>
      </c>
    </row>
    <row r="448" spans="1:45" ht="14.25" customHeight="1">
      <c r="A448" s="39"/>
      <c r="B448" s="20" t="s">
        <v>1</v>
      </c>
      <c r="C448" s="20" t="s">
        <v>2</v>
      </c>
      <c r="D448" s="20" t="s">
        <v>3</v>
      </c>
      <c r="E448" s="20" t="s">
        <v>4</v>
      </c>
      <c r="F448" s="20" t="s">
        <v>5</v>
      </c>
      <c r="G448" s="20" t="s">
        <v>6</v>
      </c>
      <c r="H448" s="20" t="s">
        <v>7</v>
      </c>
      <c r="I448" s="20" t="s">
        <v>8</v>
      </c>
      <c r="J448" s="20" t="s">
        <v>9</v>
      </c>
      <c r="K448" s="20" t="s">
        <v>10</v>
      </c>
      <c r="L448" s="20" t="s">
        <v>11</v>
      </c>
      <c r="M448" s="10" t="s">
        <v>12</v>
      </c>
      <c r="N448" s="10" t="s">
        <v>13</v>
      </c>
      <c r="O448" s="10" t="s">
        <v>14</v>
      </c>
      <c r="P448" s="10" t="s">
        <v>15</v>
      </c>
      <c r="Q448" s="10" t="s">
        <v>16</v>
      </c>
      <c r="R448" s="10" t="s">
        <v>17</v>
      </c>
      <c r="S448" s="10" t="s">
        <v>18</v>
      </c>
      <c r="AM448" s="10" t="s">
        <v>12</v>
      </c>
      <c r="AN448" s="10" t="s">
        <v>13</v>
      </c>
      <c r="AO448" s="10" t="s">
        <v>14</v>
      </c>
      <c r="AP448" s="10" t="s">
        <v>15</v>
      </c>
      <c r="AQ448" s="10" t="s">
        <v>16</v>
      </c>
      <c r="AR448" s="10" t="s">
        <v>17</v>
      </c>
      <c r="AS448" s="10" t="s">
        <v>18</v>
      </c>
    </row>
    <row r="449" spans="1:45" ht="14.25" customHeight="1">
      <c r="A449" s="20"/>
      <c r="B449" s="20"/>
      <c r="C449" s="20" t="s">
        <v>19</v>
      </c>
      <c r="D449" s="20" t="s">
        <v>20</v>
      </c>
      <c r="E449" s="20" t="s">
        <v>21</v>
      </c>
      <c r="F449" s="20" t="s">
        <v>22</v>
      </c>
      <c r="G449" s="20" t="s">
        <v>21</v>
      </c>
      <c r="H449" s="20" t="s">
        <v>23</v>
      </c>
      <c r="I449" s="20" t="s">
        <v>24</v>
      </c>
      <c r="J449" s="20" t="s">
        <v>24</v>
      </c>
      <c r="K449" s="20" t="s">
        <v>25</v>
      </c>
      <c r="L449" s="20" t="s">
        <v>26</v>
      </c>
      <c r="M449" s="20" t="s">
        <v>27</v>
      </c>
      <c r="N449" s="20" t="s">
        <v>27</v>
      </c>
      <c r="O449" s="20" t="s">
        <v>27</v>
      </c>
      <c r="P449" s="20" t="s">
        <v>27</v>
      </c>
      <c r="Q449" s="20" t="s">
        <v>27</v>
      </c>
      <c r="R449" s="20" t="s">
        <v>27</v>
      </c>
      <c r="S449" s="20" t="s">
        <v>27</v>
      </c>
      <c r="AM449" s="20" t="s">
        <v>27</v>
      </c>
      <c r="AN449" s="20" t="s">
        <v>27</v>
      </c>
      <c r="AO449" s="20" t="s">
        <v>27</v>
      </c>
      <c r="AP449" s="20" t="s">
        <v>27</v>
      </c>
      <c r="AQ449" s="20" t="s">
        <v>27</v>
      </c>
      <c r="AR449" s="20" t="s">
        <v>27</v>
      </c>
      <c r="AS449" s="20" t="s">
        <v>27</v>
      </c>
    </row>
    <row r="450" spans="1:45" ht="14.25" customHeight="1">
      <c r="A450" s="35">
        <v>-1</v>
      </c>
      <c r="B450" s="31"/>
      <c r="C450" s="35"/>
      <c r="D450" s="34"/>
      <c r="E450" s="21"/>
      <c r="F450" s="33"/>
      <c r="G450" s="33"/>
      <c r="H450" s="33"/>
      <c r="I450" s="22" t="s">
        <v>32</v>
      </c>
      <c r="J450" s="22" t="s">
        <v>32</v>
      </c>
      <c r="K450" s="41"/>
      <c r="L450" s="21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S450" s="35"/>
    </row>
    <row r="451" spans="1:45" ht="14.25" customHeight="1">
      <c r="A451" s="35">
        <v>0</v>
      </c>
      <c r="B451" s="36"/>
      <c r="C451">
        <f t="shared" ref="C451:C467" si="164">(B451-$B$451)*24</f>
        <v>0</v>
      </c>
      <c r="D451" s="34"/>
      <c r="E451" s="42"/>
      <c r="F451" s="33">
        <v>100</v>
      </c>
      <c r="G451" s="33">
        <f t="shared" ref="G451:G467" si="165">E451/(F451/100)</f>
        <v>0</v>
      </c>
      <c r="H451" s="34"/>
      <c r="I451" s="32">
        <v>0</v>
      </c>
      <c r="J451" s="32">
        <v>0</v>
      </c>
      <c r="K451" s="43">
        <f>L451*Assumptions!$J$13</f>
        <v>0</v>
      </c>
      <c r="M451" s="37"/>
      <c r="N451" s="37"/>
      <c r="O451" s="37"/>
      <c r="P451" s="37"/>
      <c r="Q451" s="37"/>
      <c r="R451" s="37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M451" s="37"/>
      <c r="AN451" s="37"/>
      <c r="AO451" s="37"/>
      <c r="AP451" s="37"/>
      <c r="AQ451" s="37"/>
      <c r="AR451" s="37"/>
    </row>
    <row r="452" spans="1:45" ht="14.25" customHeight="1">
      <c r="A452" s="30">
        <v>1</v>
      </c>
      <c r="B452" s="36"/>
      <c r="C452">
        <f t="shared" si="164"/>
        <v>0</v>
      </c>
      <c r="D452" s="28"/>
      <c r="E452" s="44"/>
      <c r="F452" s="27">
        <v>100</v>
      </c>
      <c r="G452" s="27">
        <f t="shared" si="165"/>
        <v>0</v>
      </c>
      <c r="H452" s="28" t="e">
        <f t="shared" ref="H452:H467" si="166">LN(E452/E451)/(C452-C451)</f>
        <v>#DIV/0!</v>
      </c>
      <c r="I452" s="29" t="e">
        <f t="shared" ref="I452:I467" si="167">((E452-E451)/H452)+I451</f>
        <v>#DIV/0!</v>
      </c>
      <c r="J452" s="29">
        <f t="shared" ref="J452:J467" si="168">(0.5*(C452-C451)*(E452+E451))+J451</f>
        <v>0</v>
      </c>
      <c r="K452" s="45">
        <f>L452*Assumptions!$J$13</f>
        <v>0</v>
      </c>
      <c r="M452" s="60"/>
      <c r="N452" s="61"/>
      <c r="O452" s="37"/>
      <c r="P452" s="37"/>
      <c r="Q452" s="37"/>
      <c r="R452" s="37"/>
      <c r="S452" s="37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M452" s="60"/>
      <c r="AN452" s="61"/>
      <c r="AO452" s="37"/>
      <c r="AP452" s="37"/>
      <c r="AQ452" s="37"/>
      <c r="AR452" s="37"/>
      <c r="AS452" s="37"/>
    </row>
    <row r="453" spans="1:45" ht="14.25" customHeight="1">
      <c r="A453" s="30">
        <v>2</v>
      </c>
      <c r="B453" s="36"/>
      <c r="C453">
        <f t="shared" si="164"/>
        <v>0</v>
      </c>
      <c r="D453" s="28"/>
      <c r="E453" s="44"/>
      <c r="F453" s="33">
        <v>100</v>
      </c>
      <c r="G453" s="27">
        <f t="shared" si="165"/>
        <v>0</v>
      </c>
      <c r="H453" s="28" t="e">
        <f t="shared" si="166"/>
        <v>#DIV/0!</v>
      </c>
      <c r="I453" s="29" t="e">
        <f t="shared" si="167"/>
        <v>#DIV/0!</v>
      </c>
      <c r="J453" s="29">
        <f t="shared" si="168"/>
        <v>0</v>
      </c>
      <c r="K453" s="45">
        <f>L453*Assumptions!$J$13</f>
        <v>0</v>
      </c>
      <c r="M453" s="60"/>
      <c r="N453" s="61"/>
      <c r="O453" s="37"/>
      <c r="P453" s="37"/>
      <c r="Q453" s="37"/>
      <c r="R453" s="37"/>
      <c r="S453" s="37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M453" s="60"/>
      <c r="AN453" s="61"/>
      <c r="AO453" s="37"/>
      <c r="AP453" s="37"/>
      <c r="AQ453" s="37"/>
      <c r="AR453" s="37"/>
      <c r="AS453" s="37"/>
    </row>
    <row r="454" spans="1:45" ht="14.25" customHeight="1">
      <c r="A454" s="30">
        <v>3</v>
      </c>
      <c r="B454" s="36"/>
      <c r="C454">
        <f t="shared" si="164"/>
        <v>0</v>
      </c>
      <c r="D454" s="28"/>
      <c r="E454" s="44"/>
      <c r="F454" s="27">
        <v>100</v>
      </c>
      <c r="G454" s="27">
        <f t="shared" si="165"/>
        <v>0</v>
      </c>
      <c r="H454" s="28" t="e">
        <f t="shared" si="166"/>
        <v>#DIV/0!</v>
      </c>
      <c r="I454" s="29" t="e">
        <f t="shared" si="167"/>
        <v>#DIV/0!</v>
      </c>
      <c r="J454" s="29">
        <f t="shared" si="168"/>
        <v>0</v>
      </c>
      <c r="K454" s="45">
        <f>L454*Assumptions!$J$13</f>
        <v>0</v>
      </c>
      <c r="M454" s="60"/>
      <c r="N454" s="61"/>
      <c r="O454" s="37"/>
      <c r="P454" s="37"/>
      <c r="Q454" s="37"/>
      <c r="R454" s="37"/>
      <c r="S454" s="37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M454" s="60"/>
      <c r="AN454" s="61"/>
      <c r="AO454" s="37"/>
      <c r="AP454" s="37"/>
      <c r="AQ454" s="37"/>
      <c r="AR454" s="37"/>
      <c r="AS454" s="37"/>
    </row>
    <row r="455" spans="1:45" ht="14.25" customHeight="1">
      <c r="A455" s="30">
        <v>4</v>
      </c>
      <c r="B455" s="36"/>
      <c r="C455">
        <f t="shared" si="164"/>
        <v>0</v>
      </c>
      <c r="D455" s="28"/>
      <c r="E455" s="44"/>
      <c r="F455" s="33">
        <v>100</v>
      </c>
      <c r="G455" s="27">
        <f t="shared" si="165"/>
        <v>0</v>
      </c>
      <c r="H455" s="28" t="e">
        <f t="shared" si="166"/>
        <v>#DIV/0!</v>
      </c>
      <c r="I455" s="29" t="e">
        <f t="shared" si="167"/>
        <v>#DIV/0!</v>
      </c>
      <c r="J455" s="29">
        <f t="shared" si="168"/>
        <v>0</v>
      </c>
      <c r="K455" s="45">
        <f>L455*Assumptions!$J$13</f>
        <v>0</v>
      </c>
      <c r="M455" s="60"/>
      <c r="N455" s="61"/>
      <c r="O455" s="37"/>
      <c r="P455" s="37"/>
      <c r="Q455" s="37"/>
      <c r="R455" s="37"/>
      <c r="S455" s="37"/>
      <c r="T455" s="37"/>
      <c r="U455" s="37"/>
      <c r="V455" s="37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M455" s="60"/>
      <c r="AN455" s="61"/>
      <c r="AO455" s="37"/>
      <c r="AP455" s="37"/>
      <c r="AQ455" s="37"/>
      <c r="AR455" s="37"/>
      <c r="AS455" s="37"/>
    </row>
    <row r="456" spans="1:45" ht="14.25" customHeight="1">
      <c r="A456" s="30">
        <v>5</v>
      </c>
      <c r="B456" s="36"/>
      <c r="C456">
        <f t="shared" si="164"/>
        <v>0</v>
      </c>
      <c r="D456" s="28"/>
      <c r="E456" s="44"/>
      <c r="F456" s="27">
        <v>100</v>
      </c>
      <c r="G456" s="27">
        <f t="shared" si="165"/>
        <v>0</v>
      </c>
      <c r="H456" s="28" t="e">
        <f t="shared" si="166"/>
        <v>#DIV/0!</v>
      </c>
      <c r="I456" s="29" t="e">
        <f t="shared" si="167"/>
        <v>#DIV/0!</v>
      </c>
      <c r="J456" s="29">
        <f t="shared" si="168"/>
        <v>0</v>
      </c>
      <c r="K456" s="45">
        <f>L456*Assumptions!$J$13</f>
        <v>0</v>
      </c>
      <c r="M456" s="60"/>
      <c r="N456" s="61"/>
      <c r="O456" s="37"/>
      <c r="P456" s="37"/>
      <c r="Q456" s="37"/>
      <c r="R456" s="37"/>
      <c r="S456" s="37"/>
      <c r="T456" s="37"/>
      <c r="U456" s="37"/>
      <c r="V456" s="37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M456" s="60"/>
      <c r="AN456" s="61"/>
      <c r="AO456" s="37"/>
      <c r="AP456" s="37"/>
      <c r="AQ456" s="37"/>
      <c r="AR456" s="37"/>
      <c r="AS456" s="37"/>
    </row>
    <row r="457" spans="1:45" ht="14.25" customHeight="1">
      <c r="A457" s="30">
        <v>6</v>
      </c>
      <c r="B457" s="36"/>
      <c r="C457">
        <f t="shared" si="164"/>
        <v>0</v>
      </c>
      <c r="D457" s="28"/>
      <c r="E457" s="44"/>
      <c r="F457" s="27">
        <v>100</v>
      </c>
      <c r="G457" s="27">
        <f t="shared" si="165"/>
        <v>0</v>
      </c>
      <c r="H457" s="28" t="e">
        <f t="shared" si="166"/>
        <v>#DIV/0!</v>
      </c>
      <c r="I457" s="29" t="e">
        <f t="shared" si="167"/>
        <v>#DIV/0!</v>
      </c>
      <c r="J457" s="29">
        <f t="shared" si="168"/>
        <v>0</v>
      </c>
      <c r="K457" s="45">
        <f>L457*Assumptions!$J$13</f>
        <v>0</v>
      </c>
      <c r="M457" s="46"/>
      <c r="N457" s="61"/>
      <c r="O457" s="37"/>
      <c r="Q457" s="37"/>
      <c r="S457" s="37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M457" s="46"/>
      <c r="AN457" s="61"/>
      <c r="AO457" s="37"/>
      <c r="AQ457" s="37"/>
      <c r="AS457" s="37"/>
    </row>
    <row r="458" spans="1:45" ht="14.25" customHeight="1">
      <c r="A458" s="30">
        <v>7</v>
      </c>
      <c r="B458" s="36"/>
      <c r="C458">
        <f t="shared" si="164"/>
        <v>0</v>
      </c>
      <c r="D458" s="28"/>
      <c r="E458" s="44"/>
      <c r="F458" s="27">
        <v>100</v>
      </c>
      <c r="G458" s="27">
        <f t="shared" si="165"/>
        <v>0</v>
      </c>
      <c r="H458" s="28" t="e">
        <f t="shared" si="166"/>
        <v>#DIV/0!</v>
      </c>
      <c r="I458" s="29" t="e">
        <f t="shared" si="167"/>
        <v>#DIV/0!</v>
      </c>
      <c r="J458" s="29">
        <f t="shared" si="168"/>
        <v>0</v>
      </c>
      <c r="K458" s="45">
        <f>L458*Assumptions!$J$13</f>
        <v>0</v>
      </c>
      <c r="M458" s="46"/>
      <c r="N458" s="47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M458" s="46"/>
      <c r="AN458" s="47"/>
    </row>
    <row r="459" spans="1:45" ht="14.25" customHeight="1">
      <c r="A459" s="18">
        <v>8</v>
      </c>
      <c r="B459" s="36"/>
      <c r="C459">
        <f t="shared" si="164"/>
        <v>0</v>
      </c>
      <c r="D459" s="28"/>
      <c r="E459" s="44"/>
      <c r="F459" s="27">
        <v>100</v>
      </c>
      <c r="G459" s="27">
        <f t="shared" si="165"/>
        <v>0</v>
      </c>
      <c r="H459" s="28" t="e">
        <f t="shared" si="166"/>
        <v>#DIV/0!</v>
      </c>
      <c r="I459" s="29" t="e">
        <f t="shared" si="167"/>
        <v>#DIV/0!</v>
      </c>
      <c r="J459" s="29">
        <f t="shared" si="168"/>
        <v>0</v>
      </c>
      <c r="K459" s="45">
        <f>L459*Assumptions!$J$13</f>
        <v>0</v>
      </c>
      <c r="L459" s="57"/>
      <c r="M459" s="46"/>
      <c r="O459" s="37"/>
      <c r="P459" s="37"/>
      <c r="Q459" s="37"/>
      <c r="R459" s="37"/>
      <c r="S459" s="37"/>
      <c r="T459" s="37"/>
      <c r="AM459" s="46"/>
      <c r="AO459" s="37"/>
      <c r="AP459" s="37"/>
      <c r="AQ459" s="37"/>
      <c r="AR459" s="37"/>
      <c r="AS459" s="37"/>
    </row>
    <row r="460" spans="1:45" ht="14.25" customHeight="1">
      <c r="A460" s="18">
        <v>9</v>
      </c>
      <c r="B460" s="31"/>
      <c r="C460">
        <f t="shared" si="164"/>
        <v>0</v>
      </c>
      <c r="D460" s="28"/>
      <c r="E460" s="44"/>
      <c r="F460" s="27">
        <v>100</v>
      </c>
      <c r="G460" s="27">
        <f t="shared" si="165"/>
        <v>0</v>
      </c>
      <c r="H460" s="28" t="e">
        <f t="shared" si="166"/>
        <v>#DIV/0!</v>
      </c>
      <c r="I460" s="29" t="e">
        <f t="shared" si="167"/>
        <v>#DIV/0!</v>
      </c>
      <c r="J460" s="29">
        <f t="shared" si="168"/>
        <v>0</v>
      </c>
      <c r="K460" s="45">
        <f>L460*Assumptions!$J$13</f>
        <v>0</v>
      </c>
      <c r="L460" s="49"/>
      <c r="O460" s="37"/>
      <c r="P460" s="37"/>
      <c r="Q460" s="37"/>
      <c r="R460" s="37"/>
      <c r="S460" s="37"/>
      <c r="T460" s="37"/>
      <c r="AM460" s="37"/>
      <c r="AN460" s="37"/>
      <c r="AO460" s="37"/>
    </row>
    <row r="461" spans="1:45" ht="14.25" customHeight="1">
      <c r="A461" s="35">
        <v>10</v>
      </c>
      <c r="B461" s="31"/>
      <c r="C461">
        <f t="shared" si="164"/>
        <v>0</v>
      </c>
      <c r="D461" s="28"/>
      <c r="E461" s="44"/>
      <c r="F461" s="27">
        <v>100</v>
      </c>
      <c r="G461" s="27">
        <f t="shared" si="165"/>
        <v>0</v>
      </c>
      <c r="H461" s="28" t="e">
        <f t="shared" si="166"/>
        <v>#DIV/0!</v>
      </c>
      <c r="I461" s="29" t="e">
        <f t="shared" si="167"/>
        <v>#DIV/0!</v>
      </c>
      <c r="J461" s="29">
        <f t="shared" si="168"/>
        <v>0</v>
      </c>
      <c r="K461" s="45">
        <f>L461*Assumptions!$J$13</f>
        <v>0</v>
      </c>
      <c r="L461" s="49"/>
      <c r="N461" s="23"/>
      <c r="O461" s="37"/>
      <c r="P461" s="37"/>
      <c r="Q461" s="37"/>
      <c r="R461" s="37"/>
      <c r="S461" s="37"/>
      <c r="T461" s="37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M461" s="23"/>
      <c r="AN461" s="37"/>
      <c r="AO461" s="37"/>
      <c r="AP461" s="37"/>
      <c r="AQ461" s="23"/>
      <c r="AR461" s="23"/>
      <c r="AS461" s="23"/>
    </row>
    <row r="462" spans="1:45" ht="14.25" customHeight="1">
      <c r="A462" s="35">
        <v>11</v>
      </c>
      <c r="B462" s="36"/>
      <c r="C462">
        <f t="shared" si="164"/>
        <v>0</v>
      </c>
      <c r="D462" s="28"/>
      <c r="E462" s="44"/>
      <c r="F462" s="27">
        <v>100</v>
      </c>
      <c r="G462" s="27">
        <f t="shared" si="165"/>
        <v>0</v>
      </c>
      <c r="H462" s="28" t="e">
        <f t="shared" si="166"/>
        <v>#DIV/0!</v>
      </c>
      <c r="I462" s="29" t="e">
        <f t="shared" si="167"/>
        <v>#DIV/0!</v>
      </c>
      <c r="J462" s="29">
        <f t="shared" si="168"/>
        <v>0</v>
      </c>
      <c r="K462" s="45">
        <f>L462*Assumptions!$J$13</f>
        <v>0</v>
      </c>
      <c r="L462" s="49"/>
      <c r="N462" s="23"/>
      <c r="O462" s="37"/>
      <c r="P462" s="37"/>
      <c r="Q462" s="37"/>
      <c r="R462" s="37"/>
      <c r="S462" s="37"/>
      <c r="T462" s="37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M462" s="23"/>
      <c r="AN462" s="37"/>
      <c r="AO462" s="37"/>
      <c r="AP462" s="37"/>
      <c r="AQ462" s="23"/>
      <c r="AR462" s="23"/>
      <c r="AS462" s="23"/>
    </row>
    <row r="463" spans="1:45" ht="14.25" customHeight="1">
      <c r="A463" s="35">
        <v>12</v>
      </c>
      <c r="B463" s="36"/>
      <c r="C463">
        <f t="shared" si="164"/>
        <v>0</v>
      </c>
      <c r="D463" s="28"/>
      <c r="E463" s="44"/>
      <c r="F463" s="27">
        <v>100</v>
      </c>
      <c r="G463" s="27">
        <f t="shared" si="165"/>
        <v>0</v>
      </c>
      <c r="H463" s="28" t="e">
        <f t="shared" si="166"/>
        <v>#DIV/0!</v>
      </c>
      <c r="I463" s="29" t="e">
        <f t="shared" si="167"/>
        <v>#DIV/0!</v>
      </c>
      <c r="J463" s="29">
        <f t="shared" si="168"/>
        <v>0</v>
      </c>
      <c r="K463" s="45">
        <f>L463*Assumptions!$J$13</f>
        <v>0</v>
      </c>
      <c r="L463" s="49"/>
      <c r="N463" s="23"/>
      <c r="O463" s="37"/>
      <c r="P463" s="37"/>
      <c r="Q463" s="37"/>
      <c r="R463" s="37"/>
      <c r="S463" s="37"/>
      <c r="T463" s="37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M463" s="23"/>
      <c r="AN463" s="37"/>
      <c r="AO463" s="37"/>
      <c r="AP463" s="37"/>
      <c r="AQ463" s="23"/>
      <c r="AR463" s="23"/>
      <c r="AS463" s="23"/>
    </row>
    <row r="464" spans="1:45" ht="14.25" customHeight="1">
      <c r="A464" s="35">
        <v>13</v>
      </c>
      <c r="B464" s="36"/>
      <c r="C464">
        <f t="shared" si="164"/>
        <v>0</v>
      </c>
      <c r="D464" s="28"/>
      <c r="E464" s="44"/>
      <c r="F464" s="27">
        <v>100</v>
      </c>
      <c r="G464" s="27">
        <f t="shared" si="165"/>
        <v>0</v>
      </c>
      <c r="H464" s="28" t="e">
        <f t="shared" si="166"/>
        <v>#DIV/0!</v>
      </c>
      <c r="I464" s="29" t="e">
        <f t="shared" si="167"/>
        <v>#DIV/0!</v>
      </c>
      <c r="J464" s="29">
        <f t="shared" si="168"/>
        <v>0</v>
      </c>
      <c r="K464" s="45">
        <f>L464*Assumptions!$J$13</f>
        <v>0</v>
      </c>
      <c r="L464" s="49"/>
      <c r="N464" s="23"/>
      <c r="O464" s="37"/>
      <c r="P464" s="37"/>
      <c r="Q464" s="37"/>
      <c r="R464" s="37"/>
      <c r="S464" s="37"/>
      <c r="T464" s="37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M464" s="23"/>
      <c r="AN464" s="37"/>
      <c r="AO464" s="37"/>
      <c r="AP464" s="37"/>
      <c r="AQ464" s="23"/>
      <c r="AR464" s="23"/>
      <c r="AS464" s="23"/>
    </row>
    <row r="465" spans="1:42" ht="14.25" customHeight="1">
      <c r="A465" s="35">
        <v>14</v>
      </c>
      <c r="B465" s="36"/>
      <c r="C465">
        <f t="shared" si="164"/>
        <v>0</v>
      </c>
      <c r="D465" s="28"/>
      <c r="E465" s="44"/>
      <c r="F465" s="27">
        <v>100</v>
      </c>
      <c r="G465" s="27">
        <f t="shared" si="165"/>
        <v>0</v>
      </c>
      <c r="H465" s="28" t="e">
        <f t="shared" si="166"/>
        <v>#DIV/0!</v>
      </c>
      <c r="I465" s="29" t="e">
        <f t="shared" si="167"/>
        <v>#DIV/0!</v>
      </c>
      <c r="J465" s="29">
        <f t="shared" si="168"/>
        <v>0</v>
      </c>
      <c r="K465" s="45">
        <f>L465*Assumptions!$J$13</f>
        <v>0</v>
      </c>
      <c r="L465" s="49"/>
      <c r="O465" s="37"/>
      <c r="P465" s="37"/>
      <c r="Q465" s="37"/>
      <c r="R465" s="37"/>
      <c r="S465" s="37"/>
      <c r="T465" s="37"/>
      <c r="AN465" s="37"/>
      <c r="AO465" s="37"/>
      <c r="AP465" s="37"/>
    </row>
    <row r="466" spans="1:42" ht="14.25" customHeight="1">
      <c r="A466" s="35">
        <v>15</v>
      </c>
      <c r="B466" s="36"/>
      <c r="C466">
        <f t="shared" si="164"/>
        <v>0</v>
      </c>
      <c r="D466" s="28"/>
      <c r="E466" s="44"/>
      <c r="F466" s="27">
        <v>100</v>
      </c>
      <c r="G466" s="27">
        <f t="shared" si="165"/>
        <v>0</v>
      </c>
      <c r="H466" s="28" t="e">
        <f t="shared" si="166"/>
        <v>#DIV/0!</v>
      </c>
      <c r="I466" s="29" t="e">
        <f t="shared" si="167"/>
        <v>#DIV/0!</v>
      </c>
      <c r="J466" s="29">
        <f t="shared" si="168"/>
        <v>0</v>
      </c>
      <c r="K466" s="45">
        <f>L466*Assumptions!$J$13</f>
        <v>0</v>
      </c>
      <c r="L466" s="49"/>
      <c r="O466" s="37"/>
      <c r="P466" s="37"/>
      <c r="Q466" s="37"/>
      <c r="R466" s="37"/>
      <c r="S466" s="37"/>
      <c r="T466" s="37"/>
      <c r="AN466" s="37"/>
      <c r="AO466" s="37"/>
      <c r="AP466" s="37"/>
    </row>
    <row r="467" spans="1:42" ht="14.25" customHeight="1">
      <c r="A467" s="35">
        <v>16</v>
      </c>
      <c r="B467" s="36"/>
      <c r="C467">
        <f t="shared" si="164"/>
        <v>0</v>
      </c>
      <c r="D467" s="28"/>
      <c r="E467" s="44"/>
      <c r="F467" s="27">
        <v>100</v>
      </c>
      <c r="G467" s="27">
        <f t="shared" si="165"/>
        <v>0</v>
      </c>
      <c r="H467" s="28" t="e">
        <f t="shared" si="166"/>
        <v>#DIV/0!</v>
      </c>
      <c r="I467" s="29" t="e">
        <f t="shared" si="167"/>
        <v>#DIV/0!</v>
      </c>
      <c r="J467" s="29">
        <f t="shared" si="168"/>
        <v>0</v>
      </c>
      <c r="K467" s="45">
        <f>L467*Assumptions!$J$13</f>
        <v>0</v>
      </c>
      <c r="L467" s="49"/>
      <c r="O467" s="37"/>
      <c r="P467" s="37"/>
      <c r="Q467" s="37"/>
      <c r="R467" s="37"/>
      <c r="S467" s="37"/>
      <c r="T467" s="37"/>
      <c r="AN467" s="37"/>
      <c r="AO467" s="37"/>
      <c r="AP467" s="37"/>
    </row>
    <row r="468" spans="1:42" ht="14.25" customHeight="1">
      <c r="A468" s="35"/>
      <c r="B468" s="31"/>
      <c r="C468" s="54"/>
      <c r="D468" s="28"/>
      <c r="E468" s="19"/>
      <c r="F468" s="33"/>
      <c r="G468" s="27"/>
      <c r="H468" s="18"/>
      <c r="I468" s="37"/>
      <c r="J468" s="37"/>
      <c r="K468" s="37"/>
      <c r="L468" s="49"/>
      <c r="O468" s="37"/>
      <c r="P468" s="37"/>
      <c r="Q468" s="37"/>
      <c r="R468" s="37"/>
      <c r="S468" s="37"/>
      <c r="T468" s="37"/>
      <c r="AN468" s="37"/>
      <c r="AO468" s="37"/>
      <c r="AP468" s="37"/>
    </row>
    <row r="469" spans="1:42" ht="14.25" customHeight="1">
      <c r="A469" s="35"/>
      <c r="B469" s="31"/>
      <c r="C469" s="54"/>
      <c r="D469" s="28"/>
      <c r="E469" s="19"/>
      <c r="F469" s="33"/>
      <c r="G469" s="27"/>
      <c r="H469" s="18"/>
      <c r="I469" s="37"/>
      <c r="J469" s="37"/>
      <c r="K469" s="37"/>
      <c r="L469" s="49"/>
      <c r="O469" s="37"/>
      <c r="P469" s="37"/>
      <c r="Q469" s="37"/>
      <c r="R469" s="37"/>
      <c r="S469" s="37"/>
      <c r="T469" s="37"/>
      <c r="AN469" s="37"/>
      <c r="AO469" s="37"/>
      <c r="AP469" s="37"/>
    </row>
    <row r="470" spans="1:42" ht="14.25" customHeight="1">
      <c r="A470" s="35"/>
      <c r="B470" s="31"/>
      <c r="C470" s="54"/>
      <c r="D470" s="28"/>
      <c r="E470" s="19"/>
      <c r="F470" s="27"/>
      <c r="G470" s="27"/>
      <c r="H470" s="18"/>
      <c r="I470" s="37"/>
      <c r="J470" s="37"/>
      <c r="K470" s="37"/>
      <c r="L470" s="49"/>
      <c r="O470" s="37"/>
      <c r="P470" s="37"/>
      <c r="Q470" s="37"/>
      <c r="R470" s="37"/>
      <c r="S470" s="37"/>
      <c r="T470" s="37"/>
      <c r="AN470" s="37"/>
      <c r="AO470" s="37"/>
      <c r="AP470" s="37"/>
    </row>
    <row r="471" spans="1:42" ht="14.25" customHeight="1">
      <c r="A471" s="23"/>
      <c r="B471" s="31" t="s">
        <v>33</v>
      </c>
      <c r="C471" s="48"/>
      <c r="D471" s="28"/>
      <c r="E471" s="19"/>
      <c r="F471" s="33"/>
      <c r="G471" s="27"/>
      <c r="H471" s="28"/>
      <c r="I471" s="29"/>
      <c r="J471" s="37"/>
      <c r="K471" s="45"/>
      <c r="L471" s="49"/>
      <c r="AN471" s="37"/>
      <c r="AO471" s="37"/>
      <c r="AP471" s="37"/>
    </row>
    <row r="472" spans="1:42" ht="14.25" customHeight="1">
      <c r="A472" s="23"/>
      <c r="B472" s="31"/>
      <c r="C472" s="50"/>
      <c r="D472" s="34"/>
      <c r="E472" s="19"/>
      <c r="F472" s="25"/>
      <c r="G472" s="33"/>
      <c r="H472" s="34"/>
      <c r="I472" s="34"/>
      <c r="J472" s="37"/>
      <c r="K472" s="43"/>
      <c r="L472" s="51"/>
      <c r="M472" s="20"/>
      <c r="AN472" s="37"/>
      <c r="AO472" s="37"/>
      <c r="AP472" s="37"/>
    </row>
    <row r="473" spans="1:42" ht="14.25" hidden="1" customHeight="1">
      <c r="B473" s="31"/>
      <c r="C473" s="26" t="str">
        <f t="shared" ref="C473:S473" si="169">""&amp;ADDRESS($G475+ROW($A451),COLUMN())&amp;":"&amp;ADDRESS($G476+ROW($A451),COLUMN())</f>
        <v>$C$453:$C$455</v>
      </c>
      <c r="D473" s="26" t="str">
        <f t="shared" si="169"/>
        <v>$D$453:$D$455</v>
      </c>
      <c r="E473" s="26" t="str">
        <f t="shared" si="169"/>
        <v>$E$453:$E$455</v>
      </c>
      <c r="F473" s="26" t="str">
        <f t="shared" si="169"/>
        <v>$F$453:$F$455</v>
      </c>
      <c r="G473" s="26" t="str">
        <f t="shared" si="169"/>
        <v>$G$453:$G$455</v>
      </c>
      <c r="H473" s="26" t="str">
        <f t="shared" si="169"/>
        <v>$H$453:$H$455</v>
      </c>
      <c r="I473" s="26" t="str">
        <f t="shared" si="169"/>
        <v>$I$453:$I$455</v>
      </c>
      <c r="J473" s="37" t="str">
        <f t="shared" si="169"/>
        <v>$J$453:$J$455</v>
      </c>
      <c r="K473" s="26" t="str">
        <f t="shared" si="169"/>
        <v>$K$453:$K$455</v>
      </c>
      <c r="L473" s="26" t="str">
        <f t="shared" si="169"/>
        <v>$L$453:$L$455</v>
      </c>
      <c r="M473" s="26" t="str">
        <f t="shared" si="169"/>
        <v>$M$453:$M$455</v>
      </c>
      <c r="N473" s="26" t="str">
        <f t="shared" si="169"/>
        <v>$N$453:$N$455</v>
      </c>
      <c r="O473" s="26" t="str">
        <f t="shared" si="169"/>
        <v>$O$453:$O$455</v>
      </c>
      <c r="P473" s="26" t="str">
        <f t="shared" si="169"/>
        <v>$P$453:$P$455</v>
      </c>
      <c r="Q473" s="26" t="str">
        <f t="shared" si="169"/>
        <v>$Q$453:$Q$455</v>
      </c>
      <c r="R473" s="26" t="str">
        <f t="shared" si="169"/>
        <v>$R$453:$R$455</v>
      </c>
      <c r="S473" s="26" t="str">
        <f t="shared" si="169"/>
        <v>$S$453:$S$455</v>
      </c>
    </row>
    <row r="474" spans="1:42" ht="14.25" customHeight="1">
      <c r="B474" s="35" t="s">
        <v>34</v>
      </c>
      <c r="C474" s="18" t="e">
        <f ca="1">SLOPE(LN(INDIRECT(K473)),INDIRECT(C473))</f>
        <v>#NUM!</v>
      </c>
      <c r="D474" s="18" t="s">
        <v>33</v>
      </c>
      <c r="F474" s="19" t="s">
        <v>35</v>
      </c>
      <c r="G474" s="19"/>
      <c r="H474" s="19"/>
      <c r="I474" s="9"/>
      <c r="J474" s="37"/>
      <c r="L474" s="3" t="s">
        <v>36</v>
      </c>
      <c r="M474" s="18" t="e">
        <f t="shared" ref="M474:S474" ca="1" si="170">SLOPE(INDIRECT(M473),INDIRECT($K473))</f>
        <v>#DIV/0!</v>
      </c>
      <c r="N474" s="18" t="e">
        <f t="shared" ca="1" si="170"/>
        <v>#DIV/0!</v>
      </c>
      <c r="O474" s="18" t="e">
        <f t="shared" ca="1" si="170"/>
        <v>#DIV/0!</v>
      </c>
      <c r="P474" s="18" t="e">
        <f t="shared" ca="1" si="170"/>
        <v>#DIV/0!</v>
      </c>
      <c r="Q474" s="18" t="e">
        <f t="shared" ca="1" si="170"/>
        <v>#DIV/0!</v>
      </c>
      <c r="R474" s="18" t="e">
        <f t="shared" ca="1" si="170"/>
        <v>#DIV/0!</v>
      </c>
      <c r="S474" s="18" t="e">
        <f t="shared" ca="1" si="170"/>
        <v>#DIV/0!</v>
      </c>
    </row>
    <row r="475" spans="1:42" ht="14.25" customHeight="1">
      <c r="B475" s="35" t="s">
        <v>37</v>
      </c>
      <c r="C475" s="52" t="e">
        <f ca="1">EXP(INTERCEPT(LN(INDIRECT(K473)),INDIRECT(C473)))</f>
        <v>#NUM!</v>
      </c>
      <c r="D475" s="18" t="s">
        <v>38</v>
      </c>
      <c r="F475" s="18" t="s">
        <v>38</v>
      </c>
      <c r="G475" s="25">
        <v>2</v>
      </c>
      <c r="H475" s="19" t="s">
        <v>39</v>
      </c>
      <c r="I475" s="7" t="s">
        <v>40</v>
      </c>
      <c r="J475" s="37"/>
      <c r="L475" s="3" t="s">
        <v>41</v>
      </c>
      <c r="M475" s="18" t="e">
        <f t="shared" ref="M475:S475" ca="1" si="171">M474*$C474</f>
        <v>#DIV/0!</v>
      </c>
      <c r="N475" s="18" t="e">
        <f t="shared" ca="1" si="171"/>
        <v>#DIV/0!</v>
      </c>
      <c r="O475" s="18" t="e">
        <f t="shared" ca="1" si="171"/>
        <v>#DIV/0!</v>
      </c>
      <c r="P475" s="18" t="e">
        <f t="shared" ca="1" si="171"/>
        <v>#DIV/0!</v>
      </c>
      <c r="Q475" s="18" t="e">
        <f t="shared" ca="1" si="171"/>
        <v>#DIV/0!</v>
      </c>
      <c r="R475" s="18" t="e">
        <f t="shared" ca="1" si="171"/>
        <v>#DIV/0!</v>
      </c>
      <c r="S475" s="18" t="e">
        <f t="shared" ca="1" si="171"/>
        <v>#DIV/0!</v>
      </c>
    </row>
    <row r="476" spans="1:42" ht="14.25" customHeight="1">
      <c r="B476" s="35" t="s">
        <v>42</v>
      </c>
      <c r="C476" s="52" t="e">
        <f ca="1">RSQ(LN(INDIRECT(K473)),INDIRECT(C473))</f>
        <v>#NUM!</v>
      </c>
      <c r="D476" s="18" t="s">
        <v>43</v>
      </c>
      <c r="F476" s="18" t="s">
        <v>43</v>
      </c>
      <c r="G476" s="25">
        <v>4</v>
      </c>
      <c r="H476" s="19">
        <f ca="1">INDIRECT(ADDRESS($G$476+ROW($A$451),COLUMN(($L$451))))</f>
        <v>0</v>
      </c>
      <c r="I476" s="7">
        <f ca="1">INDIRECT(ADDRESS($G$476+ROW($A$451),COLUMN(($M$451))))</f>
        <v>0</v>
      </c>
      <c r="L476" s="3" t="s">
        <v>44</v>
      </c>
      <c r="M476" s="18" t="e">
        <f t="shared" ref="M476:S476" ca="1" si="172">RSQ(INDIRECT(M473),INDIRECT($K473))</f>
        <v>#DIV/0!</v>
      </c>
      <c r="N476" s="18" t="e">
        <f t="shared" ca="1" si="172"/>
        <v>#DIV/0!</v>
      </c>
      <c r="O476" s="18" t="e">
        <f t="shared" ca="1" si="172"/>
        <v>#DIV/0!</v>
      </c>
      <c r="P476" s="18" t="e">
        <f t="shared" ca="1" si="172"/>
        <v>#DIV/0!</v>
      </c>
      <c r="Q476" s="18" t="e">
        <f t="shared" ca="1" si="172"/>
        <v>#DIV/0!</v>
      </c>
      <c r="R476" s="18" t="e">
        <f t="shared" ca="1" si="172"/>
        <v>#DIV/0!</v>
      </c>
      <c r="S476" s="18" t="e">
        <f t="shared" ca="1" si="172"/>
        <v>#DIV/0!</v>
      </c>
    </row>
    <row r="477" spans="1:42" ht="14.25" customHeight="1">
      <c r="B477" s="35"/>
      <c r="C477" s="52"/>
      <c r="F477" s="18"/>
      <c r="G477" s="25"/>
      <c r="H477" s="19"/>
      <c r="L477" s="3"/>
    </row>
    <row r="478" spans="1:42" ht="14.25" hidden="1" customHeight="1">
      <c r="B478" s="31"/>
      <c r="C478" s="26" t="str">
        <f t="shared" ref="C478:S478" si="173">""&amp;ADDRESS($G480+ROW($A451),COLUMN())&amp;":"&amp;ADDRESS($G481+ROW($A451),COLUMN())</f>
        <v>$C$451:$C$456</v>
      </c>
      <c r="D478" s="26" t="str">
        <f t="shared" si="173"/>
        <v>$D$451:$D$456</v>
      </c>
      <c r="E478" s="26" t="str">
        <f t="shared" si="173"/>
        <v>$E$451:$E$456</v>
      </c>
      <c r="F478" s="26" t="str">
        <f t="shared" si="173"/>
        <v>$F$451:$F$456</v>
      </c>
      <c r="G478" s="26" t="str">
        <f t="shared" si="173"/>
        <v>$G$451:$G$456</v>
      </c>
      <c r="H478" s="26" t="str">
        <f t="shared" si="173"/>
        <v>$H$451:$H$456</v>
      </c>
      <c r="I478" s="26" t="str">
        <f t="shared" si="173"/>
        <v>$I$451:$I$456</v>
      </c>
      <c r="J478" s="26" t="str">
        <f t="shared" si="173"/>
        <v>$J$451:$J$456</v>
      </c>
      <c r="K478" s="26" t="str">
        <f t="shared" si="173"/>
        <v>$K$451:$K$456</v>
      </c>
      <c r="L478" s="26" t="str">
        <f t="shared" si="173"/>
        <v>$L$451:$L$456</v>
      </c>
      <c r="M478" s="26" t="str">
        <f t="shared" si="173"/>
        <v>$M$451:$M$456</v>
      </c>
      <c r="N478" s="26" t="str">
        <f t="shared" si="173"/>
        <v>$N$451:$N$456</v>
      </c>
      <c r="O478" s="26" t="str">
        <f t="shared" si="173"/>
        <v>$O$451:$O$456</v>
      </c>
      <c r="P478" s="26" t="str">
        <f t="shared" si="173"/>
        <v>$P$451:$P$456</v>
      </c>
      <c r="Q478" s="26" t="str">
        <f t="shared" si="173"/>
        <v>$Q$451:$Q$456</v>
      </c>
      <c r="R478" s="26" t="str">
        <f t="shared" si="173"/>
        <v>$R$451:$R$456</v>
      </c>
      <c r="S478" s="26" t="str">
        <f t="shared" si="173"/>
        <v>$S$451:$S$456</v>
      </c>
    </row>
    <row r="479" spans="1:42" ht="14.25" customHeight="1">
      <c r="B479" s="35" t="s">
        <v>45</v>
      </c>
      <c r="C479" s="18" t="e">
        <f ca="1">SLOPE(LN(INDIRECT(K478)),INDIRECT(C478))</f>
        <v>#NUM!</v>
      </c>
      <c r="F479" s="19" t="s">
        <v>35</v>
      </c>
      <c r="G479" s="19"/>
      <c r="H479" s="19"/>
      <c r="I479" s="9"/>
      <c r="J479" s="9"/>
      <c r="L479" s="3" t="s">
        <v>36</v>
      </c>
      <c r="M479" s="35" t="e">
        <f t="shared" ref="M479:S479" ca="1" si="174">SLOPE(INDIRECT(M478),INDIRECT($K478))</f>
        <v>#DIV/0!</v>
      </c>
      <c r="N479" s="35" t="e">
        <f t="shared" ca="1" si="174"/>
        <v>#DIV/0!</v>
      </c>
      <c r="O479" s="35" t="e">
        <f t="shared" ca="1" si="174"/>
        <v>#DIV/0!</v>
      </c>
      <c r="P479" s="35" t="e">
        <f t="shared" ca="1" si="174"/>
        <v>#DIV/0!</v>
      </c>
      <c r="Q479" s="35" t="e">
        <f t="shared" ca="1" si="174"/>
        <v>#DIV/0!</v>
      </c>
      <c r="R479" s="35" t="e">
        <f t="shared" ca="1" si="174"/>
        <v>#DIV/0!</v>
      </c>
      <c r="S479" s="35" t="e">
        <f t="shared" ca="1" si="174"/>
        <v>#DIV/0!</v>
      </c>
    </row>
    <row r="480" spans="1:42" ht="14.25" customHeight="1">
      <c r="B480" s="35" t="s">
        <v>37</v>
      </c>
      <c r="C480" s="52" t="e">
        <f ca="1">EXP(INTERCEPT(LN(INDIRECT(K478)),INDIRECT(C478)))</f>
        <v>#NUM!</v>
      </c>
      <c r="F480" s="18" t="s">
        <v>38</v>
      </c>
      <c r="G480" s="25">
        <v>0</v>
      </c>
      <c r="H480" s="19"/>
      <c r="L480" s="3" t="s">
        <v>41</v>
      </c>
      <c r="M480" s="35" t="e">
        <f t="shared" ref="M480:S480" ca="1" si="175">M479*$C479</f>
        <v>#DIV/0!</v>
      </c>
      <c r="N480" s="35" t="e">
        <f t="shared" ca="1" si="175"/>
        <v>#DIV/0!</v>
      </c>
      <c r="O480" s="35" t="e">
        <f t="shared" ca="1" si="175"/>
        <v>#DIV/0!</v>
      </c>
      <c r="P480" s="35" t="e">
        <f t="shared" ca="1" si="175"/>
        <v>#DIV/0!</v>
      </c>
      <c r="Q480" s="35" t="e">
        <f t="shared" ca="1" si="175"/>
        <v>#DIV/0!</v>
      </c>
      <c r="R480" s="35" t="e">
        <f t="shared" ca="1" si="175"/>
        <v>#DIV/0!</v>
      </c>
      <c r="S480" s="35" t="e">
        <f t="shared" ca="1" si="175"/>
        <v>#DIV/0!</v>
      </c>
    </row>
    <row r="481" spans="1:45" ht="14.25" customHeight="1">
      <c r="B481" s="35" t="s">
        <v>42</v>
      </c>
      <c r="C481" s="52" t="e">
        <f ca="1">RSQ(LN(INDIRECT(K478)),INDIRECT(C478))</f>
        <v>#NUM!</v>
      </c>
      <c r="F481" s="18" t="s">
        <v>43</v>
      </c>
      <c r="G481" s="25">
        <v>5</v>
      </c>
      <c r="H481" s="19"/>
      <c r="L481" s="3" t="s">
        <v>44</v>
      </c>
      <c r="M481" s="35" t="e">
        <f t="shared" ref="M481:S481" ca="1" si="176">RSQ(INDIRECT(M478),INDIRECT($K478))</f>
        <v>#DIV/0!</v>
      </c>
      <c r="N481" s="35" t="e">
        <f t="shared" ca="1" si="176"/>
        <v>#DIV/0!</v>
      </c>
      <c r="O481" s="35" t="e">
        <f t="shared" ca="1" si="176"/>
        <v>#DIV/0!</v>
      </c>
      <c r="P481" s="35" t="e">
        <f t="shared" ca="1" si="176"/>
        <v>#DIV/0!</v>
      </c>
      <c r="Q481" s="35" t="e">
        <f t="shared" ca="1" si="176"/>
        <v>#DIV/0!</v>
      </c>
      <c r="R481" s="35" t="e">
        <f t="shared" ca="1" si="176"/>
        <v>#DIV/0!</v>
      </c>
      <c r="S481" s="35" t="e">
        <f t="shared" ca="1" si="176"/>
        <v>#DIV/0!</v>
      </c>
    </row>
    <row r="482" spans="1:45" ht="14.25" customHeight="1" thickBot="1">
      <c r="A482" s="4"/>
      <c r="B482" s="4"/>
      <c r="C482" s="53"/>
      <c r="D482" s="4"/>
      <c r="E482" s="4"/>
      <c r="F482" s="5"/>
      <c r="G482" s="5"/>
      <c r="H482" s="5"/>
      <c r="I482" s="8"/>
      <c r="J482" s="8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M482" s="4"/>
      <c r="AN482" s="4"/>
      <c r="AO482" s="4"/>
      <c r="AP482" s="4"/>
      <c r="AQ482" s="4"/>
      <c r="AR482" s="4"/>
      <c r="AS482" s="4"/>
    </row>
    <row r="483" spans="1:45" ht="14.25" customHeight="1" thickTop="1">
      <c r="C483" s="52"/>
      <c r="F483" s="19"/>
      <c r="G483" s="19"/>
      <c r="H483" s="19"/>
      <c r="K483" s="3"/>
    </row>
    <row r="484" spans="1:45" ht="14.25" customHeight="1">
      <c r="A484" s="3" t="s">
        <v>74</v>
      </c>
      <c r="AM484" s="18" t="s">
        <v>29</v>
      </c>
    </row>
    <row r="485" spans="1:45" ht="14.25" customHeight="1">
      <c r="A485" s="39"/>
      <c r="B485" s="20" t="s">
        <v>1</v>
      </c>
      <c r="C485" s="20" t="s">
        <v>2</v>
      </c>
      <c r="D485" s="20" t="s">
        <v>3</v>
      </c>
      <c r="E485" s="20" t="s">
        <v>4</v>
      </c>
      <c r="F485" s="20" t="s">
        <v>5</v>
      </c>
      <c r="G485" s="20" t="s">
        <v>6</v>
      </c>
      <c r="H485" s="20" t="s">
        <v>7</v>
      </c>
      <c r="I485" s="20" t="s">
        <v>8</v>
      </c>
      <c r="J485" s="20" t="s">
        <v>9</v>
      </c>
      <c r="K485" s="20" t="s">
        <v>10</v>
      </c>
      <c r="L485" s="20" t="s">
        <v>11</v>
      </c>
      <c r="M485" s="10" t="s">
        <v>12</v>
      </c>
      <c r="N485" s="10" t="s">
        <v>13</v>
      </c>
      <c r="O485" s="10" t="s">
        <v>14</v>
      </c>
      <c r="P485" s="10" t="s">
        <v>15</v>
      </c>
      <c r="Q485" s="10" t="s">
        <v>16</v>
      </c>
      <c r="R485" s="10" t="s">
        <v>17</v>
      </c>
      <c r="S485" s="10" t="s">
        <v>18</v>
      </c>
      <c r="AM485" s="10" t="s">
        <v>12</v>
      </c>
      <c r="AN485" s="10" t="s">
        <v>13</v>
      </c>
      <c r="AO485" s="10" t="s">
        <v>14</v>
      </c>
      <c r="AP485" s="10" t="s">
        <v>15</v>
      </c>
      <c r="AQ485" s="10" t="s">
        <v>16</v>
      </c>
      <c r="AR485" s="10" t="s">
        <v>17</v>
      </c>
      <c r="AS485" s="10" t="s">
        <v>18</v>
      </c>
    </row>
    <row r="486" spans="1:45" ht="14.25" customHeight="1">
      <c r="A486" s="20"/>
      <c r="B486" s="20"/>
      <c r="C486" s="20" t="s">
        <v>19</v>
      </c>
      <c r="D486" s="20" t="s">
        <v>20</v>
      </c>
      <c r="E486" s="20" t="s">
        <v>21</v>
      </c>
      <c r="F486" s="20" t="s">
        <v>22</v>
      </c>
      <c r="G486" s="20" t="s">
        <v>21</v>
      </c>
      <c r="H486" s="20" t="s">
        <v>23</v>
      </c>
      <c r="I486" s="20" t="s">
        <v>24</v>
      </c>
      <c r="J486" s="20" t="s">
        <v>24</v>
      </c>
      <c r="K486" s="20" t="s">
        <v>25</v>
      </c>
      <c r="L486" s="20" t="s">
        <v>26</v>
      </c>
      <c r="M486" s="20" t="s">
        <v>27</v>
      </c>
      <c r="N486" s="20" t="s">
        <v>27</v>
      </c>
      <c r="O486" s="20" t="s">
        <v>27</v>
      </c>
      <c r="P486" s="20" t="s">
        <v>27</v>
      </c>
      <c r="Q486" s="20" t="s">
        <v>27</v>
      </c>
      <c r="R486" s="20" t="s">
        <v>27</v>
      </c>
      <c r="S486" s="20" t="s">
        <v>27</v>
      </c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M486" s="20" t="s">
        <v>27</v>
      </c>
      <c r="AN486" s="20" t="s">
        <v>27</v>
      </c>
      <c r="AO486" s="20" t="s">
        <v>27</v>
      </c>
      <c r="AP486" s="20" t="s">
        <v>27</v>
      </c>
      <c r="AQ486" s="20" t="s">
        <v>27</v>
      </c>
      <c r="AR486" s="20" t="s">
        <v>27</v>
      </c>
      <c r="AS486" s="20" t="s">
        <v>27</v>
      </c>
    </row>
    <row r="487" spans="1:45" ht="14.25" customHeight="1">
      <c r="A487" s="35">
        <v>-1</v>
      </c>
      <c r="B487" s="31"/>
      <c r="C487" s="35"/>
      <c r="D487" s="34"/>
      <c r="E487" s="21"/>
      <c r="F487" s="33"/>
      <c r="G487" s="33"/>
      <c r="H487" s="33"/>
      <c r="I487" s="22" t="s">
        <v>32</v>
      </c>
      <c r="J487" s="22" t="s">
        <v>32</v>
      </c>
      <c r="K487" s="41"/>
      <c r="L487" s="21"/>
      <c r="M487" s="35"/>
      <c r="N487" s="35"/>
      <c r="O487" s="35"/>
      <c r="P487" s="35"/>
      <c r="Q487" s="24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S487" s="35"/>
    </row>
    <row r="488" spans="1:45" ht="14.25" customHeight="1">
      <c r="A488" s="35">
        <v>0</v>
      </c>
      <c r="B488" s="36"/>
      <c r="C488">
        <f t="shared" ref="C488:C504" si="177">(B488-$B$488)*24</f>
        <v>0</v>
      </c>
      <c r="D488" s="34"/>
      <c r="E488" s="42"/>
      <c r="F488" s="33">
        <v>100</v>
      </c>
      <c r="G488" s="33">
        <f t="shared" ref="G488:G504" si="178">E488/(F488/100)</f>
        <v>0</v>
      </c>
      <c r="H488" s="34"/>
      <c r="I488" s="32">
        <v>0</v>
      </c>
      <c r="J488" s="32">
        <f>0.5*(C488-C487)*(E488+E487)</f>
        <v>0</v>
      </c>
      <c r="K488" s="43">
        <f>L488*Assumptions!$J$13</f>
        <v>0</v>
      </c>
      <c r="M488" s="37"/>
      <c r="N488" s="37"/>
      <c r="O488" s="37"/>
      <c r="P488" s="37"/>
      <c r="S488" s="37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M488" s="37"/>
      <c r="AN488" s="37"/>
      <c r="AO488" s="37"/>
      <c r="AP488" s="37"/>
      <c r="AQ488" s="37"/>
      <c r="AR488" s="37"/>
    </row>
    <row r="489" spans="1:45" ht="14.25" customHeight="1">
      <c r="A489" s="30">
        <v>1</v>
      </c>
      <c r="B489" s="36"/>
      <c r="C489">
        <f t="shared" si="177"/>
        <v>0</v>
      </c>
      <c r="D489" s="28"/>
      <c r="E489" s="44"/>
      <c r="F489" s="27">
        <v>100</v>
      </c>
      <c r="G489" s="27">
        <f t="shared" si="178"/>
        <v>0</v>
      </c>
      <c r="H489" s="28" t="e">
        <f t="shared" ref="H489:H504" si="179">LN(E489/E488)/(C489-C488)</f>
        <v>#DIV/0!</v>
      </c>
      <c r="I489" s="29" t="e">
        <f t="shared" ref="I489:I504" si="180">((E489-E488)/H489)+I488</f>
        <v>#DIV/0!</v>
      </c>
      <c r="J489" s="29">
        <f t="shared" ref="J489:J504" si="181">(0.5*(C489-C488)*(E489+E488))+J488</f>
        <v>0</v>
      </c>
      <c r="K489" s="45">
        <f>L489*Assumptions!$J$13</f>
        <v>0</v>
      </c>
      <c r="M489" s="37"/>
      <c r="N489" s="37"/>
      <c r="O489" s="37"/>
      <c r="P489" s="37"/>
      <c r="Q489" s="37"/>
      <c r="R489" s="37"/>
      <c r="S489" s="37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M489" s="60"/>
      <c r="AN489" s="61"/>
      <c r="AO489" s="37"/>
      <c r="AP489" s="37"/>
      <c r="AQ489" s="37"/>
      <c r="AR489" s="37"/>
      <c r="AS489" s="37"/>
    </row>
    <row r="490" spans="1:45" ht="14.25" customHeight="1">
      <c r="A490" s="30">
        <v>2</v>
      </c>
      <c r="B490" s="36"/>
      <c r="C490">
        <f t="shared" si="177"/>
        <v>0</v>
      </c>
      <c r="D490" s="28"/>
      <c r="E490" s="44"/>
      <c r="F490" s="27">
        <v>100</v>
      </c>
      <c r="G490" s="27">
        <f t="shared" si="178"/>
        <v>0</v>
      </c>
      <c r="H490" s="28" t="e">
        <f t="shared" si="179"/>
        <v>#DIV/0!</v>
      </c>
      <c r="I490" s="29" t="e">
        <f t="shared" si="180"/>
        <v>#DIV/0!</v>
      </c>
      <c r="J490" s="29">
        <f t="shared" si="181"/>
        <v>0</v>
      </c>
      <c r="K490" s="45">
        <f>L490*Assumptions!$J$13</f>
        <v>0</v>
      </c>
      <c r="M490" s="61"/>
      <c r="N490" s="61"/>
      <c r="O490" s="37"/>
      <c r="P490" s="37"/>
      <c r="Q490" s="37"/>
      <c r="R490" s="37"/>
      <c r="S490" s="37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M490" s="60"/>
      <c r="AN490" s="61"/>
      <c r="AO490" s="37"/>
      <c r="AP490" s="37"/>
      <c r="AQ490" s="37"/>
      <c r="AR490" s="37"/>
      <c r="AS490" s="37"/>
    </row>
    <row r="491" spans="1:45" ht="14.25" customHeight="1">
      <c r="A491" s="30">
        <v>3</v>
      </c>
      <c r="B491" s="36"/>
      <c r="C491">
        <f t="shared" si="177"/>
        <v>0</v>
      </c>
      <c r="D491" s="28"/>
      <c r="E491" s="44"/>
      <c r="F491" s="27">
        <v>100</v>
      </c>
      <c r="G491" s="27">
        <f t="shared" si="178"/>
        <v>0</v>
      </c>
      <c r="H491" s="28" t="e">
        <f t="shared" si="179"/>
        <v>#DIV/0!</v>
      </c>
      <c r="I491" s="29" t="e">
        <f t="shared" si="180"/>
        <v>#DIV/0!</v>
      </c>
      <c r="J491" s="29">
        <f t="shared" si="181"/>
        <v>0</v>
      </c>
      <c r="K491" s="45">
        <f>L491*Assumptions!$J$13</f>
        <v>0</v>
      </c>
      <c r="M491" s="61"/>
      <c r="N491" s="61"/>
      <c r="O491" s="37"/>
      <c r="P491" s="37"/>
      <c r="Q491" s="37"/>
      <c r="R491" s="37"/>
      <c r="S491" s="37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M491" s="60"/>
      <c r="AN491" s="61"/>
      <c r="AO491" s="37"/>
      <c r="AP491" s="37"/>
      <c r="AQ491" s="37"/>
      <c r="AR491" s="37"/>
      <c r="AS491" s="37"/>
    </row>
    <row r="492" spans="1:45" ht="14.25" customHeight="1">
      <c r="A492" s="30">
        <v>4</v>
      </c>
      <c r="B492" s="36"/>
      <c r="C492">
        <f t="shared" si="177"/>
        <v>0</v>
      </c>
      <c r="D492" s="28"/>
      <c r="E492" s="44"/>
      <c r="F492" s="27">
        <v>100</v>
      </c>
      <c r="G492" s="27">
        <f t="shared" si="178"/>
        <v>0</v>
      </c>
      <c r="H492" s="28" t="e">
        <f t="shared" si="179"/>
        <v>#DIV/0!</v>
      </c>
      <c r="I492" s="29" t="e">
        <f t="shared" si="180"/>
        <v>#DIV/0!</v>
      </c>
      <c r="J492" s="29">
        <f t="shared" si="181"/>
        <v>0</v>
      </c>
      <c r="K492" s="45">
        <f>L492*Assumptions!$J$13</f>
        <v>0</v>
      </c>
      <c r="M492" s="61"/>
      <c r="N492" s="61"/>
      <c r="O492" s="37"/>
      <c r="P492" s="37"/>
      <c r="Q492" s="37"/>
      <c r="R492" s="37"/>
      <c r="S492" s="37"/>
      <c r="T492" s="37"/>
      <c r="U492" s="37"/>
      <c r="V492" s="37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M492" s="60"/>
      <c r="AN492" s="61"/>
      <c r="AO492" s="37"/>
      <c r="AP492" s="37"/>
      <c r="AQ492" s="37"/>
      <c r="AR492" s="37"/>
      <c r="AS492" s="37"/>
    </row>
    <row r="493" spans="1:45" ht="14.25" customHeight="1">
      <c r="A493" s="30">
        <v>5</v>
      </c>
      <c r="B493" s="36"/>
      <c r="C493">
        <f t="shared" si="177"/>
        <v>0</v>
      </c>
      <c r="D493" s="28"/>
      <c r="E493" s="44"/>
      <c r="F493" s="27">
        <v>100</v>
      </c>
      <c r="G493" s="27">
        <f t="shared" si="178"/>
        <v>0</v>
      </c>
      <c r="H493" s="28" t="e">
        <f t="shared" si="179"/>
        <v>#DIV/0!</v>
      </c>
      <c r="I493" s="29" t="e">
        <f t="shared" si="180"/>
        <v>#DIV/0!</v>
      </c>
      <c r="J493" s="29">
        <f t="shared" si="181"/>
        <v>0</v>
      </c>
      <c r="K493" s="45">
        <f>L493*Assumptions!$J$13</f>
        <v>0</v>
      </c>
      <c r="M493" s="61"/>
      <c r="N493" s="61"/>
      <c r="O493" s="37"/>
      <c r="P493" s="37"/>
      <c r="Q493" s="37"/>
      <c r="R493" s="37"/>
      <c r="S493" s="37"/>
      <c r="T493" s="37"/>
      <c r="U493" s="37"/>
      <c r="V493" s="37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M493" s="60"/>
      <c r="AN493" s="61"/>
      <c r="AO493" s="37"/>
      <c r="AP493" s="37"/>
      <c r="AQ493" s="37"/>
      <c r="AR493" s="37"/>
      <c r="AS493" s="37"/>
    </row>
    <row r="494" spans="1:45" ht="14.25" customHeight="1">
      <c r="A494" s="30">
        <v>6</v>
      </c>
      <c r="B494" s="36"/>
      <c r="C494">
        <f t="shared" si="177"/>
        <v>0</v>
      </c>
      <c r="D494" s="28"/>
      <c r="E494" s="44"/>
      <c r="F494" s="27">
        <v>100</v>
      </c>
      <c r="G494" s="27">
        <f t="shared" si="178"/>
        <v>0</v>
      </c>
      <c r="H494" s="28" t="e">
        <f t="shared" si="179"/>
        <v>#DIV/0!</v>
      </c>
      <c r="I494" s="29" t="e">
        <f t="shared" si="180"/>
        <v>#DIV/0!</v>
      </c>
      <c r="J494" s="29">
        <f t="shared" si="181"/>
        <v>0</v>
      </c>
      <c r="K494" s="45">
        <f>L494*Assumptions!$J$13</f>
        <v>0</v>
      </c>
      <c r="M494" s="61"/>
      <c r="N494" s="61"/>
      <c r="O494" s="37"/>
      <c r="Q494" s="37"/>
      <c r="S494" s="37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M494" s="46"/>
      <c r="AN494" s="61"/>
      <c r="AO494" s="37"/>
      <c r="AQ494" s="37"/>
      <c r="AS494" s="37"/>
    </row>
    <row r="495" spans="1:45" ht="14.25" customHeight="1">
      <c r="A495" s="30">
        <v>7</v>
      </c>
      <c r="B495" s="36"/>
      <c r="C495">
        <f t="shared" si="177"/>
        <v>0</v>
      </c>
      <c r="D495" s="28"/>
      <c r="E495" s="44"/>
      <c r="F495" s="27">
        <v>100</v>
      </c>
      <c r="G495" s="27">
        <f t="shared" si="178"/>
        <v>0</v>
      </c>
      <c r="H495" s="28" t="e">
        <f t="shared" si="179"/>
        <v>#DIV/0!</v>
      </c>
      <c r="I495" s="29" t="e">
        <f t="shared" si="180"/>
        <v>#DIV/0!</v>
      </c>
      <c r="J495" s="29">
        <f t="shared" si="181"/>
        <v>0</v>
      </c>
      <c r="K495" s="45">
        <f>L495*Assumptions!$J$13</f>
        <v>0</v>
      </c>
      <c r="M495" s="37"/>
      <c r="N495" s="61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M495" s="46"/>
      <c r="AN495" s="47"/>
    </row>
    <row r="496" spans="1:45" ht="14.25" customHeight="1">
      <c r="A496" s="18">
        <v>8</v>
      </c>
      <c r="B496" s="36"/>
      <c r="C496">
        <f t="shared" si="177"/>
        <v>0</v>
      </c>
      <c r="D496" s="28"/>
      <c r="E496" s="44"/>
      <c r="F496" s="27">
        <v>100</v>
      </c>
      <c r="G496" s="27">
        <f t="shared" si="178"/>
        <v>0</v>
      </c>
      <c r="H496" s="28" t="e">
        <f t="shared" si="179"/>
        <v>#DIV/0!</v>
      </c>
      <c r="I496" s="29" t="e">
        <f t="shared" si="180"/>
        <v>#DIV/0!</v>
      </c>
      <c r="J496" s="29">
        <f t="shared" si="181"/>
        <v>0</v>
      </c>
      <c r="K496" s="45">
        <f>L496*Assumptions!$J$13</f>
        <v>0</v>
      </c>
      <c r="M496" s="37"/>
      <c r="R496" s="37"/>
      <c r="S496" s="37"/>
      <c r="T496" s="37"/>
      <c r="AM496" s="46"/>
      <c r="AO496" s="37"/>
      <c r="AP496" s="37"/>
      <c r="AQ496" s="37"/>
      <c r="AR496" s="37"/>
      <c r="AS496" s="37"/>
    </row>
    <row r="497" spans="1:45" ht="14.25" customHeight="1">
      <c r="A497" s="18">
        <v>9</v>
      </c>
      <c r="B497" s="31"/>
      <c r="C497">
        <f t="shared" si="177"/>
        <v>0</v>
      </c>
      <c r="D497" s="28"/>
      <c r="E497" s="44"/>
      <c r="F497" s="27">
        <v>100</v>
      </c>
      <c r="G497" s="27">
        <f t="shared" si="178"/>
        <v>0</v>
      </c>
      <c r="H497" s="28" t="e">
        <f t="shared" si="179"/>
        <v>#DIV/0!</v>
      </c>
      <c r="I497" s="29" t="e">
        <f t="shared" si="180"/>
        <v>#DIV/0!</v>
      </c>
      <c r="J497" s="29">
        <f t="shared" si="181"/>
        <v>0</v>
      </c>
      <c r="K497" s="45">
        <f>L497*Assumptions!$J$13</f>
        <v>0</v>
      </c>
      <c r="L497" s="37"/>
      <c r="M497" s="37"/>
      <c r="R497" s="37"/>
      <c r="S497" s="37"/>
      <c r="T497" s="37"/>
      <c r="AM497" s="37"/>
      <c r="AN497" s="37"/>
      <c r="AO497" s="37"/>
    </row>
    <row r="498" spans="1:45" ht="14.25" customHeight="1">
      <c r="A498" s="35">
        <v>10</v>
      </c>
      <c r="B498" s="31"/>
      <c r="C498">
        <f t="shared" si="177"/>
        <v>0</v>
      </c>
      <c r="D498" s="28"/>
      <c r="E498" s="44"/>
      <c r="F498" s="27">
        <v>100</v>
      </c>
      <c r="G498" s="27">
        <f t="shared" si="178"/>
        <v>0</v>
      </c>
      <c r="H498" s="28" t="e">
        <f t="shared" si="179"/>
        <v>#DIV/0!</v>
      </c>
      <c r="I498" s="29" t="e">
        <f t="shared" si="180"/>
        <v>#DIV/0!</v>
      </c>
      <c r="J498" s="29">
        <f t="shared" si="181"/>
        <v>0</v>
      </c>
      <c r="K498" s="45">
        <f>L498*Assumptions!$J$13</f>
        <v>0</v>
      </c>
      <c r="L498" s="37"/>
      <c r="M498" s="37"/>
      <c r="O498" s="23"/>
      <c r="P498" s="37"/>
      <c r="Q498" s="37"/>
      <c r="R498" s="37"/>
      <c r="S498" s="37"/>
      <c r="T498" s="37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M498" s="23"/>
      <c r="AN498" s="37"/>
      <c r="AO498" s="37"/>
      <c r="AP498" s="37"/>
      <c r="AQ498" s="23"/>
      <c r="AR498" s="23"/>
      <c r="AS498" s="23"/>
    </row>
    <row r="499" spans="1:45" ht="14.25" customHeight="1">
      <c r="A499" s="35">
        <v>11</v>
      </c>
      <c r="B499" s="36"/>
      <c r="C499">
        <f t="shared" si="177"/>
        <v>0</v>
      </c>
      <c r="D499" s="28"/>
      <c r="E499" s="44"/>
      <c r="F499" s="27">
        <v>100</v>
      </c>
      <c r="G499" s="27">
        <f t="shared" si="178"/>
        <v>0</v>
      </c>
      <c r="H499" s="28" t="e">
        <f t="shared" si="179"/>
        <v>#DIV/0!</v>
      </c>
      <c r="I499" s="29" t="e">
        <f t="shared" si="180"/>
        <v>#DIV/0!</v>
      </c>
      <c r="J499" s="29">
        <f t="shared" si="181"/>
        <v>0</v>
      </c>
      <c r="K499" s="45">
        <f>L499*Assumptions!$J$13</f>
        <v>0</v>
      </c>
      <c r="L499" s="37"/>
      <c r="M499" s="37"/>
      <c r="O499" s="23"/>
      <c r="P499" s="37"/>
      <c r="Q499" s="37"/>
      <c r="R499" s="37"/>
      <c r="S499" s="37"/>
      <c r="T499" s="37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M499" s="23"/>
      <c r="AN499" s="37"/>
      <c r="AO499" s="37"/>
      <c r="AP499" s="37"/>
      <c r="AQ499" s="23"/>
      <c r="AR499" s="23"/>
      <c r="AS499" s="23"/>
    </row>
    <row r="500" spans="1:45" ht="14.25" customHeight="1">
      <c r="A500" s="35">
        <v>12</v>
      </c>
      <c r="B500" s="36"/>
      <c r="C500">
        <f t="shared" si="177"/>
        <v>0</v>
      </c>
      <c r="D500" s="28"/>
      <c r="E500" s="44"/>
      <c r="F500" s="27">
        <v>100</v>
      </c>
      <c r="G500" s="27">
        <f t="shared" si="178"/>
        <v>0</v>
      </c>
      <c r="H500" s="28" t="e">
        <f t="shared" si="179"/>
        <v>#DIV/0!</v>
      </c>
      <c r="I500" s="29" t="e">
        <f t="shared" si="180"/>
        <v>#DIV/0!</v>
      </c>
      <c r="J500" s="29">
        <f t="shared" si="181"/>
        <v>0</v>
      </c>
      <c r="K500" s="45">
        <f>L500*Assumptions!$J$13</f>
        <v>0</v>
      </c>
      <c r="L500" s="37"/>
      <c r="M500" s="37"/>
      <c r="O500" s="23"/>
      <c r="P500" s="37"/>
      <c r="Q500" s="37"/>
      <c r="R500" s="37"/>
      <c r="S500" s="37"/>
      <c r="T500" s="37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M500" s="23"/>
      <c r="AN500" s="37"/>
      <c r="AO500" s="37"/>
      <c r="AP500" s="37"/>
      <c r="AQ500" s="23"/>
      <c r="AR500" s="23"/>
      <c r="AS500" s="23"/>
    </row>
    <row r="501" spans="1:45" ht="14.25" customHeight="1">
      <c r="A501" s="35">
        <v>13</v>
      </c>
      <c r="B501" s="36"/>
      <c r="C501">
        <f t="shared" si="177"/>
        <v>0</v>
      </c>
      <c r="D501" s="28"/>
      <c r="E501" s="44"/>
      <c r="F501" s="27">
        <v>100</v>
      </c>
      <c r="G501" s="27">
        <f t="shared" si="178"/>
        <v>0</v>
      </c>
      <c r="H501" s="28" t="e">
        <f t="shared" si="179"/>
        <v>#DIV/0!</v>
      </c>
      <c r="I501" s="29" t="e">
        <f t="shared" si="180"/>
        <v>#DIV/0!</v>
      </c>
      <c r="J501" s="29">
        <f t="shared" si="181"/>
        <v>0</v>
      </c>
      <c r="K501" s="45">
        <f>L501*Assumptions!$J$13</f>
        <v>0</v>
      </c>
      <c r="L501" s="37"/>
      <c r="M501" s="37"/>
      <c r="O501" s="23"/>
      <c r="P501" s="37"/>
      <c r="Q501" s="37"/>
      <c r="R501" s="37"/>
      <c r="S501" s="37"/>
      <c r="T501" s="37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M501" s="23"/>
      <c r="AN501" s="37"/>
      <c r="AO501" s="37"/>
      <c r="AP501" s="37"/>
      <c r="AQ501" s="23"/>
      <c r="AR501" s="23"/>
      <c r="AS501" s="23"/>
    </row>
    <row r="502" spans="1:45" ht="14.25" customHeight="1">
      <c r="A502" s="35">
        <v>14</v>
      </c>
      <c r="B502" s="36"/>
      <c r="C502">
        <f t="shared" si="177"/>
        <v>0</v>
      </c>
      <c r="D502" s="28"/>
      <c r="E502" s="44"/>
      <c r="F502" s="27">
        <v>100</v>
      </c>
      <c r="G502" s="27">
        <f t="shared" si="178"/>
        <v>0</v>
      </c>
      <c r="H502" s="28" t="e">
        <f t="shared" si="179"/>
        <v>#DIV/0!</v>
      </c>
      <c r="I502" s="29" t="e">
        <f t="shared" si="180"/>
        <v>#DIV/0!</v>
      </c>
      <c r="J502" s="29">
        <f t="shared" si="181"/>
        <v>0</v>
      </c>
      <c r="K502" s="45">
        <f>L502*Assumptions!$J$13</f>
        <v>0</v>
      </c>
      <c r="L502" s="37"/>
      <c r="M502" s="37"/>
      <c r="P502" s="37"/>
      <c r="Q502" s="37"/>
      <c r="R502" s="37"/>
      <c r="S502" s="37"/>
      <c r="T502" s="37"/>
      <c r="AN502" s="37"/>
      <c r="AO502" s="37"/>
      <c r="AP502" s="37"/>
    </row>
    <row r="503" spans="1:45" ht="14.25" customHeight="1">
      <c r="A503" s="35">
        <v>15</v>
      </c>
      <c r="B503" s="36"/>
      <c r="C503">
        <f t="shared" si="177"/>
        <v>0</v>
      </c>
      <c r="D503" s="28"/>
      <c r="E503" s="44"/>
      <c r="F503" s="27">
        <v>100</v>
      </c>
      <c r="G503" s="27">
        <f t="shared" si="178"/>
        <v>0</v>
      </c>
      <c r="H503" s="28" t="e">
        <f t="shared" si="179"/>
        <v>#DIV/0!</v>
      </c>
      <c r="I503" s="29" t="e">
        <f t="shared" si="180"/>
        <v>#DIV/0!</v>
      </c>
      <c r="J503" s="29">
        <f t="shared" si="181"/>
        <v>0</v>
      </c>
      <c r="K503" s="45">
        <f>L503*Assumptions!$J$13</f>
        <v>0</v>
      </c>
      <c r="L503" s="37"/>
      <c r="M503" s="37"/>
      <c r="P503" s="37"/>
      <c r="Q503" s="37"/>
      <c r="R503" s="37"/>
      <c r="S503" s="37"/>
      <c r="T503" s="37"/>
      <c r="AN503" s="37"/>
      <c r="AO503" s="37"/>
      <c r="AP503" s="37"/>
    </row>
    <row r="504" spans="1:45" ht="14.25" customHeight="1">
      <c r="A504" s="35">
        <v>16</v>
      </c>
      <c r="B504" s="36"/>
      <c r="C504">
        <f t="shared" si="177"/>
        <v>0</v>
      </c>
      <c r="D504" s="28"/>
      <c r="E504" s="44"/>
      <c r="F504" s="27">
        <v>100</v>
      </c>
      <c r="G504" s="27">
        <f t="shared" si="178"/>
        <v>0</v>
      </c>
      <c r="H504" s="28" t="e">
        <f t="shared" si="179"/>
        <v>#DIV/0!</v>
      </c>
      <c r="I504" s="29" t="e">
        <f t="shared" si="180"/>
        <v>#DIV/0!</v>
      </c>
      <c r="J504" s="29">
        <f t="shared" si="181"/>
        <v>0</v>
      </c>
      <c r="K504" s="45">
        <f>L504*Assumptions!$J$13</f>
        <v>0</v>
      </c>
      <c r="L504" s="37"/>
      <c r="M504" s="37"/>
      <c r="P504" s="37"/>
      <c r="Q504" s="37"/>
      <c r="R504" s="37"/>
      <c r="S504" s="37"/>
      <c r="T504" s="37"/>
      <c r="AN504" s="37"/>
      <c r="AO504" s="37"/>
      <c r="AP504" s="37"/>
    </row>
    <row r="505" spans="1:45" ht="14.25" customHeight="1">
      <c r="A505" s="35"/>
      <c r="B505" s="39"/>
      <c r="C505" s="39"/>
      <c r="D505" s="28"/>
      <c r="E505" s="19"/>
      <c r="F505" s="27"/>
      <c r="G505" s="27"/>
      <c r="H505" s="18"/>
      <c r="I505" s="37"/>
      <c r="J505" s="37"/>
      <c r="K505" s="37"/>
      <c r="P505" s="37"/>
      <c r="Q505" s="37"/>
      <c r="R505" s="37"/>
      <c r="S505" s="37"/>
      <c r="T505" s="37"/>
      <c r="AN505" s="37"/>
      <c r="AO505" s="37"/>
      <c r="AP505" s="37"/>
    </row>
    <row r="506" spans="1:45" ht="14.25" customHeight="1">
      <c r="A506" s="35"/>
      <c r="B506" s="39"/>
      <c r="C506" s="39"/>
      <c r="D506" s="28"/>
      <c r="E506" s="19"/>
      <c r="F506" s="27"/>
      <c r="G506" s="27"/>
      <c r="H506" s="18"/>
      <c r="I506" s="37"/>
      <c r="J506" s="37"/>
      <c r="K506" s="37"/>
      <c r="P506" s="37"/>
      <c r="Q506" s="37"/>
      <c r="R506" s="37"/>
      <c r="S506" s="37"/>
      <c r="T506" s="37"/>
      <c r="AN506" s="37"/>
      <c r="AO506" s="37"/>
      <c r="AP506" s="37"/>
    </row>
    <row r="507" spans="1:45" ht="14.25" customHeight="1">
      <c r="A507" s="35"/>
      <c r="B507" s="31"/>
      <c r="C507" s="54"/>
      <c r="D507" s="28"/>
      <c r="E507" s="19"/>
      <c r="F507" s="27"/>
      <c r="G507" s="27"/>
      <c r="H507" s="28"/>
      <c r="I507" s="29"/>
      <c r="J507" s="29"/>
      <c r="K507" s="45"/>
      <c r="L507" s="51"/>
      <c r="P507" s="37"/>
      <c r="Q507" s="37"/>
      <c r="R507" s="37"/>
    </row>
    <row r="508" spans="1:45" ht="14.25" customHeight="1">
      <c r="A508" s="23"/>
      <c r="B508" s="31" t="s">
        <v>33</v>
      </c>
      <c r="C508" s="48"/>
      <c r="D508" s="28"/>
      <c r="E508" s="19"/>
      <c r="F508" s="27"/>
      <c r="G508" s="27"/>
      <c r="H508" s="28"/>
      <c r="I508" s="29"/>
      <c r="J508" s="29"/>
      <c r="K508" s="45"/>
      <c r="L508" s="51"/>
      <c r="P508" s="37"/>
      <c r="Q508" s="37"/>
      <c r="R508" s="37"/>
    </row>
    <row r="509" spans="1:45" ht="14.25" customHeight="1">
      <c r="A509" s="23"/>
      <c r="B509" s="31"/>
      <c r="C509" s="50"/>
      <c r="D509" s="34"/>
      <c r="E509" s="19"/>
      <c r="F509" s="25"/>
      <c r="G509" s="33"/>
      <c r="H509" s="19" t="s">
        <v>39</v>
      </c>
      <c r="I509" s="7" t="s">
        <v>40</v>
      </c>
      <c r="J509" s="32"/>
      <c r="K509" s="43"/>
      <c r="L509" s="51"/>
      <c r="M509" s="20"/>
    </row>
    <row r="510" spans="1:45" ht="14.25" hidden="1" customHeight="1">
      <c r="A510" s="35"/>
      <c r="B510" s="31"/>
      <c r="C510" s="26" t="str">
        <f>""&amp;ADDRESS($G512+ROW($A488),COLUMN())&amp;":"&amp;ADDRESS($G513+ROW($A488),COLUMN())</f>
        <v>$C$491:$C$494</v>
      </c>
      <c r="D510" s="26" t="str">
        <f>""&amp;ADDRESS($G512+ROW($A488),COLUMN())&amp;":"&amp;ADDRESS($G513+ROW($A488),COLUMN())</f>
        <v>$D$491:$D$494</v>
      </c>
      <c r="E510" s="26" t="str">
        <f>""&amp;ADDRESS($G512+ROW($A488),COLUMN())&amp;":"&amp;ADDRESS($G513+ROW($A488),COLUMN())</f>
        <v>$E$491:$E$494</v>
      </c>
      <c r="F510" s="26" t="str">
        <f>""&amp;ADDRESS($G512+ROW($A488),COLUMN())&amp;":"&amp;ADDRESS($G513+ROW($A488),COLUMN())</f>
        <v>$F$491:$F$494</v>
      </c>
      <c r="G510" s="26" t="str">
        <f>""&amp;ADDRESS($G512+ROW($A488),COLUMN())&amp;":"&amp;ADDRESS($G513+ROW($A488),COLUMN())</f>
        <v>$G$491:$G$494</v>
      </c>
      <c r="H510" s="19">
        <f ca="1">INDIRECT(ADDRESS($G$476+ROW($A$451),COLUMN(($L$451))))</f>
        <v>0</v>
      </c>
      <c r="I510" s="7">
        <f ca="1">INDIRECT(ADDRESS($G$476+ROW($A$451),COLUMN(($M$451))))</f>
        <v>0</v>
      </c>
      <c r="J510" s="26" t="str">
        <f t="shared" ref="J510:S510" si="182">""&amp;ADDRESS($G512+ROW($A488),COLUMN())&amp;":"&amp;ADDRESS($G513+ROW($A488),COLUMN())</f>
        <v>$J$491:$J$494</v>
      </c>
      <c r="K510" s="26" t="str">
        <f t="shared" si="182"/>
        <v>$K$491:$K$494</v>
      </c>
      <c r="L510" s="26" t="str">
        <f t="shared" si="182"/>
        <v>$L$491:$L$494</v>
      </c>
      <c r="M510" s="26" t="str">
        <f t="shared" si="182"/>
        <v>$M$491:$M$494</v>
      </c>
      <c r="N510" s="26" t="str">
        <f t="shared" si="182"/>
        <v>$N$491:$N$494</v>
      </c>
      <c r="O510" s="26" t="str">
        <f t="shared" si="182"/>
        <v>$O$491:$O$494</v>
      </c>
      <c r="P510" s="26" t="str">
        <f t="shared" si="182"/>
        <v>$P$491:$P$494</v>
      </c>
      <c r="Q510" s="26" t="str">
        <f t="shared" si="182"/>
        <v>$Q$491:$Q$494</v>
      </c>
      <c r="R510" s="26" t="str">
        <f t="shared" si="182"/>
        <v>$R$491:$R$494</v>
      </c>
      <c r="S510" s="26" t="str">
        <f t="shared" si="182"/>
        <v>$S$491:$S$494</v>
      </c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M510" s="35"/>
      <c r="AN510" s="35"/>
      <c r="AO510" s="35"/>
      <c r="AP510" s="35"/>
      <c r="AQ510" s="35"/>
      <c r="AR510" s="35"/>
      <c r="AS510" s="35"/>
    </row>
    <row r="511" spans="1:45" ht="14.25" customHeight="1">
      <c r="A511" s="35"/>
      <c r="B511" s="35" t="s">
        <v>34</v>
      </c>
      <c r="C511" s="18" t="e">
        <f ca="1">SLOPE(LN(INDIRECT(K510)),INDIRECT(C510))</f>
        <v>#NUM!</v>
      </c>
      <c r="D511" s="18" t="s">
        <v>33</v>
      </c>
      <c r="E511" s="35"/>
      <c r="F511" s="19" t="s">
        <v>35</v>
      </c>
      <c r="G511" s="19"/>
      <c r="H511" s="19">
        <f ca="1">INDIRECT(ADDRESS($G$513+ROW($A$488),COLUMN(($L$451))))</f>
        <v>0</v>
      </c>
      <c r="I511" s="7">
        <f ca="1">INDIRECT(ADDRESS($G$513+ROW($A$488),COLUMN(($M$451))))</f>
        <v>0</v>
      </c>
      <c r="J511" s="32"/>
      <c r="K511" s="35"/>
      <c r="L511" s="12" t="s">
        <v>36</v>
      </c>
      <c r="M511" s="18" t="e">
        <f t="shared" ref="M511:S511" ca="1" si="183">SLOPE(INDIRECT(M510),INDIRECT($K510))</f>
        <v>#DIV/0!</v>
      </c>
      <c r="N511" s="18" t="e">
        <f t="shared" ca="1" si="183"/>
        <v>#DIV/0!</v>
      </c>
      <c r="O511" s="18" t="e">
        <f t="shared" ca="1" si="183"/>
        <v>#DIV/0!</v>
      </c>
      <c r="P511" s="18" t="e">
        <f t="shared" ca="1" si="183"/>
        <v>#DIV/0!</v>
      </c>
      <c r="Q511" s="18" t="e">
        <f t="shared" ca="1" si="183"/>
        <v>#DIV/0!</v>
      </c>
      <c r="R511" s="18" t="e">
        <f t="shared" ca="1" si="183"/>
        <v>#DIV/0!</v>
      </c>
      <c r="S511" s="18" t="e">
        <f t="shared" ca="1" si="183"/>
        <v>#DIV/0!</v>
      </c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M511" s="35"/>
      <c r="AN511" s="35"/>
      <c r="AO511" s="35"/>
      <c r="AP511" s="35"/>
      <c r="AQ511" s="35"/>
      <c r="AR511" s="35"/>
      <c r="AS511" s="35"/>
    </row>
    <row r="512" spans="1:45" ht="14.25" customHeight="1">
      <c r="A512" s="35"/>
      <c r="B512" s="35" t="s">
        <v>37</v>
      </c>
      <c r="C512" s="52" t="e">
        <f ca="1">EXP(INTERCEPT(LN(INDIRECT(K510)),INDIRECT(C510)))</f>
        <v>#NUM!</v>
      </c>
      <c r="D512" s="35" t="s">
        <v>38</v>
      </c>
      <c r="E512" s="35"/>
      <c r="F512" s="18" t="s">
        <v>38</v>
      </c>
      <c r="G512" s="25">
        <v>3</v>
      </c>
      <c r="H512" s="21"/>
      <c r="I512" s="11"/>
      <c r="J512" s="11"/>
      <c r="K512" s="35"/>
      <c r="L512" s="12" t="s">
        <v>41</v>
      </c>
      <c r="M512" s="18" t="e">
        <f t="shared" ref="M512:S512" ca="1" si="184">M511*$C511</f>
        <v>#DIV/0!</v>
      </c>
      <c r="N512" s="18" t="e">
        <f t="shared" ca="1" si="184"/>
        <v>#DIV/0!</v>
      </c>
      <c r="O512" s="18" t="e">
        <f t="shared" ca="1" si="184"/>
        <v>#DIV/0!</v>
      </c>
      <c r="P512" s="18" t="e">
        <f t="shared" ca="1" si="184"/>
        <v>#DIV/0!</v>
      </c>
      <c r="Q512" s="18" t="e">
        <f t="shared" ca="1" si="184"/>
        <v>#DIV/0!</v>
      </c>
      <c r="R512" s="18" t="e">
        <f t="shared" ca="1" si="184"/>
        <v>#DIV/0!</v>
      </c>
      <c r="S512" s="18" t="e">
        <f t="shared" ca="1" si="184"/>
        <v>#DIV/0!</v>
      </c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M512" s="35"/>
      <c r="AN512" s="35"/>
      <c r="AO512" s="35"/>
      <c r="AP512" s="35"/>
      <c r="AQ512" s="35"/>
      <c r="AR512" s="35"/>
      <c r="AS512" s="35"/>
    </row>
    <row r="513" spans="1:45" ht="14.25" customHeight="1">
      <c r="A513" s="35"/>
      <c r="B513" s="35" t="s">
        <v>42</v>
      </c>
      <c r="C513" s="52" t="e">
        <f ca="1">RSQ(LN(INDIRECT(K510)),INDIRECT(C510))</f>
        <v>#NUM!</v>
      </c>
      <c r="D513" s="35" t="s">
        <v>43</v>
      </c>
      <c r="E513" s="35"/>
      <c r="F513" s="18" t="s">
        <v>43</v>
      </c>
      <c r="G513" s="25">
        <v>6</v>
      </c>
      <c r="H513" s="21"/>
      <c r="I513" s="11"/>
      <c r="J513" s="11"/>
      <c r="K513" s="35"/>
      <c r="L513" s="12" t="s">
        <v>44</v>
      </c>
      <c r="M513" s="18" t="e">
        <f t="shared" ref="M513:S513" ca="1" si="185">RSQ(INDIRECT(M510),INDIRECT($K510))</f>
        <v>#DIV/0!</v>
      </c>
      <c r="N513" s="18" t="e">
        <f t="shared" ca="1" si="185"/>
        <v>#DIV/0!</v>
      </c>
      <c r="O513" s="18" t="e">
        <f t="shared" ca="1" si="185"/>
        <v>#DIV/0!</v>
      </c>
      <c r="P513" s="18" t="e">
        <f t="shared" ca="1" si="185"/>
        <v>#DIV/0!</v>
      </c>
      <c r="Q513" s="18" t="e">
        <f t="shared" ca="1" si="185"/>
        <v>#DIV/0!</v>
      </c>
      <c r="R513" s="18" t="e">
        <f t="shared" ca="1" si="185"/>
        <v>#DIV/0!</v>
      </c>
      <c r="S513" s="18" t="e">
        <f t="shared" ca="1" si="185"/>
        <v>#DIV/0!</v>
      </c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M513" s="35"/>
      <c r="AN513" s="35"/>
      <c r="AO513" s="35"/>
      <c r="AP513" s="35"/>
      <c r="AQ513" s="35"/>
      <c r="AR513" s="35"/>
      <c r="AS513" s="35"/>
    </row>
    <row r="514" spans="1:45" ht="14.25" customHeight="1">
      <c r="A514" s="35"/>
      <c r="B514" s="35"/>
      <c r="C514" s="52"/>
      <c r="D514" s="35"/>
      <c r="E514" s="35"/>
      <c r="F514" s="18"/>
      <c r="G514" s="25"/>
      <c r="H514" s="21"/>
      <c r="I514" s="11"/>
      <c r="J514" s="11"/>
      <c r="K514" s="35"/>
      <c r="L514" s="12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M514" s="35"/>
      <c r="AN514" s="35"/>
      <c r="AO514" s="35"/>
      <c r="AP514" s="35"/>
      <c r="AQ514" s="35"/>
      <c r="AR514" s="35"/>
      <c r="AS514" s="35"/>
    </row>
    <row r="515" spans="1:45" ht="14.25" hidden="1" customHeight="1">
      <c r="A515" s="35"/>
      <c r="B515" s="31"/>
      <c r="C515" s="26" t="str">
        <f t="shared" ref="C515:S515" si="186">""&amp;ADDRESS($G517+ROW($A488),COLUMN())&amp;":"&amp;ADDRESS($G518+ROW($A488),COLUMN())</f>
        <v>$C$489:$C$492</v>
      </c>
      <c r="D515" s="26" t="str">
        <f t="shared" si="186"/>
        <v>$D$489:$D$492</v>
      </c>
      <c r="E515" s="26" t="str">
        <f t="shared" si="186"/>
        <v>$E$489:$E$492</v>
      </c>
      <c r="F515" s="26" t="str">
        <f t="shared" si="186"/>
        <v>$F$489:$F$492</v>
      </c>
      <c r="G515" s="26" t="str">
        <f t="shared" si="186"/>
        <v>$G$489:$G$492</v>
      </c>
      <c r="H515" s="26" t="str">
        <f t="shared" si="186"/>
        <v>$H$489:$H$492</v>
      </c>
      <c r="I515" s="26" t="str">
        <f t="shared" si="186"/>
        <v>$I$489:$I$492</v>
      </c>
      <c r="J515" s="26" t="str">
        <f t="shared" si="186"/>
        <v>$J$489:$J$492</v>
      </c>
      <c r="K515" s="26" t="str">
        <f t="shared" si="186"/>
        <v>$K$489:$K$492</v>
      </c>
      <c r="L515" s="26" t="str">
        <f t="shared" si="186"/>
        <v>$L$489:$L$492</v>
      </c>
      <c r="M515" s="26" t="str">
        <f t="shared" si="186"/>
        <v>$M$489:$M$492</v>
      </c>
      <c r="N515" s="26" t="str">
        <f t="shared" si="186"/>
        <v>$N$489:$N$492</v>
      </c>
      <c r="O515" s="26" t="str">
        <f t="shared" si="186"/>
        <v>$O$489:$O$492</v>
      </c>
      <c r="P515" s="26" t="str">
        <f t="shared" si="186"/>
        <v>$P$489:$P$492</v>
      </c>
      <c r="Q515" s="26" t="str">
        <f t="shared" si="186"/>
        <v>$Q$489:$Q$492</v>
      </c>
      <c r="R515" s="26" t="str">
        <f t="shared" si="186"/>
        <v>$R$489:$R$492</v>
      </c>
      <c r="S515" s="26" t="str">
        <f t="shared" si="186"/>
        <v>$S$489:$S$492</v>
      </c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M515" s="35"/>
      <c r="AN515" s="35"/>
      <c r="AO515" s="35"/>
      <c r="AP515" s="35"/>
      <c r="AQ515" s="35"/>
      <c r="AR515" s="35"/>
      <c r="AS515" s="35"/>
    </row>
    <row r="516" spans="1:45" ht="14.25" customHeight="1">
      <c r="A516" s="35"/>
      <c r="B516" s="35" t="s">
        <v>45</v>
      </c>
      <c r="C516" s="18" t="e">
        <f ca="1">SLOPE(LN(INDIRECT(K515)),INDIRECT(C515))</f>
        <v>#NUM!</v>
      </c>
      <c r="D516" s="35"/>
      <c r="E516" s="35"/>
      <c r="F516" s="19" t="s">
        <v>35</v>
      </c>
      <c r="G516" s="19"/>
      <c r="H516" s="21"/>
      <c r="I516" s="32"/>
      <c r="J516" s="32"/>
      <c r="K516" s="35"/>
      <c r="L516" s="12" t="s">
        <v>36</v>
      </c>
      <c r="M516" s="35" t="e">
        <f t="shared" ref="M516:S516" ca="1" si="187">SLOPE(INDIRECT(M515),INDIRECT($K515))</f>
        <v>#DIV/0!</v>
      </c>
      <c r="N516" s="35" t="e">
        <f t="shared" ca="1" si="187"/>
        <v>#DIV/0!</v>
      </c>
      <c r="O516" s="35" t="e">
        <f t="shared" ca="1" si="187"/>
        <v>#DIV/0!</v>
      </c>
      <c r="P516" s="35" t="e">
        <f t="shared" ca="1" si="187"/>
        <v>#DIV/0!</v>
      </c>
      <c r="Q516" s="35" t="e">
        <f t="shared" ca="1" si="187"/>
        <v>#DIV/0!</v>
      </c>
      <c r="R516" s="35" t="e">
        <f t="shared" ca="1" si="187"/>
        <v>#DIV/0!</v>
      </c>
      <c r="S516" s="35" t="e">
        <f t="shared" ca="1" si="187"/>
        <v>#DIV/0!</v>
      </c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M516" s="35"/>
      <c r="AN516" s="35"/>
      <c r="AO516" s="35"/>
      <c r="AP516" s="35"/>
      <c r="AQ516" s="35"/>
      <c r="AR516" s="35"/>
      <c r="AS516" s="35"/>
    </row>
    <row r="517" spans="1:45" ht="14.25" customHeight="1">
      <c r="A517" s="35"/>
      <c r="B517" s="35" t="s">
        <v>37</v>
      </c>
      <c r="C517" s="52" t="e">
        <f ca="1">EXP(INTERCEPT(LN(INDIRECT(K515)),INDIRECT(C515)))</f>
        <v>#NUM!</v>
      </c>
      <c r="D517" s="35"/>
      <c r="E517" s="35"/>
      <c r="F517" s="18" t="s">
        <v>38</v>
      </c>
      <c r="G517" s="25">
        <v>1</v>
      </c>
      <c r="H517" s="21"/>
      <c r="I517" s="11"/>
      <c r="J517" s="11"/>
      <c r="K517" s="35"/>
      <c r="L517" s="12" t="s">
        <v>41</v>
      </c>
      <c r="M517" s="35" t="e">
        <f t="shared" ref="M517:S517" ca="1" si="188">M516*$C516</f>
        <v>#DIV/0!</v>
      </c>
      <c r="N517" s="35" t="e">
        <f t="shared" ca="1" si="188"/>
        <v>#DIV/0!</v>
      </c>
      <c r="O517" s="35" t="e">
        <f t="shared" ca="1" si="188"/>
        <v>#DIV/0!</v>
      </c>
      <c r="P517" s="35" t="e">
        <f t="shared" ca="1" si="188"/>
        <v>#DIV/0!</v>
      </c>
      <c r="Q517" s="35" t="e">
        <f t="shared" ca="1" si="188"/>
        <v>#DIV/0!</v>
      </c>
      <c r="R517" s="35" t="e">
        <f t="shared" ca="1" si="188"/>
        <v>#DIV/0!</v>
      </c>
      <c r="S517" s="35" t="e">
        <f t="shared" ca="1" si="188"/>
        <v>#DIV/0!</v>
      </c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M517" s="35"/>
      <c r="AN517" s="35"/>
      <c r="AO517" s="35"/>
      <c r="AP517" s="35"/>
      <c r="AQ517" s="35"/>
      <c r="AR517" s="35"/>
      <c r="AS517" s="35"/>
    </row>
    <row r="518" spans="1:45" ht="14.25" customHeight="1">
      <c r="A518" s="35"/>
      <c r="B518" s="35" t="s">
        <v>42</v>
      </c>
      <c r="C518" s="52" t="e">
        <f ca="1">RSQ(LN(INDIRECT(K515)),INDIRECT(C515))</f>
        <v>#NUM!</v>
      </c>
      <c r="D518" s="35"/>
      <c r="E518" s="35"/>
      <c r="F518" s="18" t="s">
        <v>43</v>
      </c>
      <c r="G518" s="25">
        <v>4</v>
      </c>
      <c r="H518" s="21"/>
      <c r="I518" s="11"/>
      <c r="J518" s="11"/>
      <c r="K518" s="35"/>
      <c r="L518" s="12" t="s">
        <v>44</v>
      </c>
      <c r="M518" s="35" t="e">
        <f t="shared" ref="M518:S518" ca="1" si="189">RSQ(INDIRECT(M515),INDIRECT($K515))</f>
        <v>#DIV/0!</v>
      </c>
      <c r="N518" s="35" t="e">
        <f t="shared" ca="1" si="189"/>
        <v>#DIV/0!</v>
      </c>
      <c r="O518" s="35" t="e">
        <f t="shared" ca="1" si="189"/>
        <v>#DIV/0!</v>
      </c>
      <c r="P518" s="35" t="e">
        <f t="shared" ca="1" si="189"/>
        <v>#DIV/0!</v>
      </c>
      <c r="Q518" s="35" t="e">
        <f t="shared" ca="1" si="189"/>
        <v>#DIV/0!</v>
      </c>
      <c r="R518" s="35" t="e">
        <f t="shared" ca="1" si="189"/>
        <v>#DIV/0!</v>
      </c>
      <c r="S518" s="35" t="e">
        <f t="shared" ca="1" si="189"/>
        <v>#DIV/0!</v>
      </c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M518" s="35"/>
      <c r="AN518" s="35"/>
      <c r="AO518" s="35"/>
      <c r="AP518" s="35"/>
      <c r="AQ518" s="35"/>
      <c r="AR518" s="35"/>
      <c r="AS518" s="35"/>
    </row>
    <row r="519" spans="1:45" ht="14.25" customHeight="1" thickBot="1">
      <c r="A519" s="13"/>
      <c r="B519" s="13"/>
      <c r="C519" s="55"/>
      <c r="D519" s="13"/>
      <c r="E519" s="13"/>
      <c r="F519" s="14"/>
      <c r="G519" s="14"/>
      <c r="H519" s="14"/>
      <c r="I519" s="15"/>
      <c r="J519" s="15"/>
      <c r="K519" s="1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M519" s="13"/>
      <c r="AN519" s="13"/>
      <c r="AO519" s="13"/>
      <c r="AP519" s="13"/>
      <c r="AQ519" s="13"/>
      <c r="AR519" s="13"/>
      <c r="AS519" s="13"/>
    </row>
    <row r="520" spans="1:45" ht="14.25" customHeight="1" thickTop="1">
      <c r="A520" s="35"/>
      <c r="B520" s="35"/>
      <c r="C520" s="56"/>
      <c r="D520" s="35"/>
      <c r="E520" s="35"/>
      <c r="F520" s="21"/>
      <c r="G520" s="21"/>
      <c r="H520" s="21"/>
      <c r="I520" s="11"/>
      <c r="J520" s="11"/>
      <c r="K520" s="12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M520" s="35"/>
      <c r="AN520" s="35"/>
      <c r="AO520" s="35"/>
      <c r="AP520" s="35"/>
      <c r="AQ520" s="35"/>
      <c r="AR520" s="35"/>
      <c r="AS520" s="35"/>
    </row>
    <row r="521" spans="1:45" ht="14.25" customHeight="1">
      <c r="A521" s="3" t="s">
        <v>75</v>
      </c>
      <c r="C521" s="20"/>
      <c r="D521" s="20"/>
      <c r="E521" s="20"/>
      <c r="F521" s="25"/>
      <c r="G521" s="25"/>
      <c r="H521" s="25"/>
      <c r="I521" s="9"/>
      <c r="J521" s="9"/>
      <c r="K521" s="20"/>
      <c r="L521" s="20"/>
      <c r="M521" s="20"/>
      <c r="N521" s="20"/>
      <c r="O521" s="20"/>
      <c r="P521" s="20"/>
      <c r="Q521" s="20"/>
      <c r="R521" s="20"/>
      <c r="S521" s="20"/>
      <c r="AG521" s="35"/>
      <c r="AM521" s="35" t="s">
        <v>29</v>
      </c>
      <c r="AN521" s="35"/>
      <c r="AO521" s="35"/>
      <c r="AP521" s="35"/>
      <c r="AQ521" s="35"/>
      <c r="AR521" s="35"/>
      <c r="AS521" s="35"/>
    </row>
    <row r="522" spans="1:45" ht="14.25" customHeight="1" thickBot="1">
      <c r="A522" s="39"/>
      <c r="B522" s="20" t="s">
        <v>1</v>
      </c>
      <c r="C522" s="20" t="s">
        <v>2</v>
      </c>
      <c r="D522" s="20" t="s">
        <v>3</v>
      </c>
      <c r="E522" s="20" t="s">
        <v>4</v>
      </c>
      <c r="F522" s="20" t="s">
        <v>5</v>
      </c>
      <c r="G522" s="20" t="s">
        <v>6</v>
      </c>
      <c r="H522" s="20" t="s">
        <v>7</v>
      </c>
      <c r="I522" s="20" t="s">
        <v>8</v>
      </c>
      <c r="J522" s="20" t="s">
        <v>9</v>
      </c>
      <c r="K522" s="20" t="s">
        <v>10</v>
      </c>
      <c r="L522" s="20" t="s">
        <v>11</v>
      </c>
      <c r="M522" s="10" t="s">
        <v>12</v>
      </c>
      <c r="N522" s="10" t="s">
        <v>13</v>
      </c>
      <c r="O522" s="10" t="s">
        <v>14</v>
      </c>
      <c r="P522" s="10" t="s">
        <v>15</v>
      </c>
      <c r="Q522" s="10" t="s">
        <v>16</v>
      </c>
      <c r="R522" s="10" t="s">
        <v>17</v>
      </c>
      <c r="S522" s="10" t="s">
        <v>18</v>
      </c>
      <c r="AM522" s="4" t="s">
        <v>12</v>
      </c>
      <c r="AN522" s="4" t="s">
        <v>13</v>
      </c>
      <c r="AO522" s="4" t="s">
        <v>14</v>
      </c>
      <c r="AP522" s="4" t="s">
        <v>15</v>
      </c>
      <c r="AQ522" s="4" t="s">
        <v>16</v>
      </c>
      <c r="AR522" s="4" t="s">
        <v>17</v>
      </c>
      <c r="AS522" s="4" t="s">
        <v>18</v>
      </c>
    </row>
    <row r="523" spans="1:45" ht="14.25" customHeight="1" thickTop="1">
      <c r="A523" s="20"/>
      <c r="B523" s="20"/>
      <c r="C523" s="20" t="s">
        <v>19</v>
      </c>
      <c r="D523" s="20" t="s">
        <v>20</v>
      </c>
      <c r="E523" s="20" t="s">
        <v>21</v>
      </c>
      <c r="F523" s="20" t="s">
        <v>22</v>
      </c>
      <c r="G523" s="20" t="s">
        <v>21</v>
      </c>
      <c r="H523" s="20" t="s">
        <v>23</v>
      </c>
      <c r="I523" s="20" t="s">
        <v>24</v>
      </c>
      <c r="J523" s="20" t="s">
        <v>24</v>
      </c>
      <c r="K523" s="20" t="s">
        <v>25</v>
      </c>
      <c r="L523" s="20" t="s">
        <v>26</v>
      </c>
      <c r="M523" s="20" t="s">
        <v>27</v>
      </c>
      <c r="N523" s="20" t="s">
        <v>27</v>
      </c>
      <c r="O523" s="20" t="s">
        <v>27</v>
      </c>
      <c r="P523" s="20" t="s">
        <v>27</v>
      </c>
      <c r="Q523" s="20" t="s">
        <v>27</v>
      </c>
      <c r="R523" s="20" t="s">
        <v>27</v>
      </c>
      <c r="S523" s="20" t="s">
        <v>27</v>
      </c>
      <c r="AM523" s="18" t="s">
        <v>27</v>
      </c>
      <c r="AN523" s="18" t="s">
        <v>27</v>
      </c>
      <c r="AO523" s="18" t="s">
        <v>27</v>
      </c>
      <c r="AP523" s="18" t="s">
        <v>27</v>
      </c>
      <c r="AQ523" s="18" t="s">
        <v>27</v>
      </c>
      <c r="AR523" s="18" t="s">
        <v>27</v>
      </c>
      <c r="AS523" s="18" t="s">
        <v>27</v>
      </c>
    </row>
    <row r="524" spans="1:45" ht="14.25" customHeight="1">
      <c r="A524" s="35">
        <v>-1</v>
      </c>
      <c r="B524" s="31"/>
      <c r="C524" s="35"/>
      <c r="D524" s="34"/>
      <c r="E524" s="21"/>
      <c r="F524" s="33"/>
      <c r="G524" s="33"/>
      <c r="H524" s="33"/>
      <c r="I524" s="22" t="s">
        <v>32</v>
      </c>
      <c r="J524" s="22" t="s">
        <v>32</v>
      </c>
      <c r="K524" s="41"/>
      <c r="L524" s="21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M524" s="10"/>
      <c r="AN524" s="10"/>
      <c r="AO524" s="10"/>
      <c r="AP524" s="10"/>
      <c r="AQ524" s="10"/>
      <c r="AR524" s="10"/>
      <c r="AS524" s="10"/>
    </row>
    <row r="525" spans="1:45" ht="14.25" customHeight="1">
      <c r="A525" s="35">
        <v>0</v>
      </c>
      <c r="B525" s="36"/>
      <c r="C525">
        <f t="shared" ref="C525:C541" si="190">(B525-$B$525)*24</f>
        <v>0</v>
      </c>
      <c r="D525" s="34"/>
      <c r="E525" s="42"/>
      <c r="F525" s="33">
        <v>100</v>
      </c>
      <c r="G525" s="33">
        <f t="shared" ref="G525:G541" si="191">E525/(F525/100)</f>
        <v>0</v>
      </c>
      <c r="H525" s="34"/>
      <c r="I525" s="32">
        <v>0</v>
      </c>
      <c r="J525" s="32">
        <v>0</v>
      </c>
      <c r="K525" s="43">
        <f>L525*Assumptions!$J$13</f>
        <v>0</v>
      </c>
      <c r="L525" s="57"/>
      <c r="M525" s="37"/>
      <c r="N525" s="37"/>
      <c r="O525" s="37"/>
      <c r="P525" s="37"/>
      <c r="Q525" s="37"/>
      <c r="R525" s="37"/>
      <c r="S525" s="37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M525" s="20"/>
      <c r="AN525" s="20"/>
      <c r="AO525" s="20"/>
      <c r="AP525" s="20"/>
      <c r="AQ525" s="20"/>
      <c r="AR525" s="20"/>
      <c r="AS525" s="20"/>
    </row>
    <row r="526" spans="1:45" ht="14.25" customHeight="1">
      <c r="A526" s="30">
        <v>1</v>
      </c>
      <c r="B526" s="36"/>
      <c r="C526">
        <f t="shared" si="190"/>
        <v>0</v>
      </c>
      <c r="D526" s="28"/>
      <c r="E526" s="44"/>
      <c r="F526" s="27">
        <v>100</v>
      </c>
      <c r="G526" s="27">
        <f t="shared" si="191"/>
        <v>0</v>
      </c>
      <c r="H526" s="28" t="e">
        <f t="shared" ref="H526:H541" si="192">LN(E526/E525)/(C526-C525)</f>
        <v>#DIV/0!</v>
      </c>
      <c r="I526" s="29" t="e">
        <f t="shared" ref="I526:I541" si="193">((E526-E525)/H526)+I525</f>
        <v>#DIV/0!</v>
      </c>
      <c r="J526" s="29">
        <f t="shared" ref="J526:J541" si="194">(0.5*(C526-C525)*(E526+E525))+J525</f>
        <v>0</v>
      </c>
      <c r="K526" s="45">
        <f>L526*Assumptions!$J$13</f>
        <v>0</v>
      </c>
      <c r="L526" s="57"/>
      <c r="M526" s="37"/>
      <c r="N526" s="37"/>
      <c r="O526" s="37"/>
      <c r="P526" s="37"/>
      <c r="Q526" s="37"/>
      <c r="R526" s="37"/>
      <c r="S526" s="37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S526" s="35"/>
    </row>
    <row r="527" spans="1:45" ht="14.25" customHeight="1">
      <c r="A527" s="30">
        <v>2</v>
      </c>
      <c r="B527" s="36"/>
      <c r="C527">
        <f t="shared" si="190"/>
        <v>0</v>
      </c>
      <c r="D527" s="28"/>
      <c r="E527" s="44"/>
      <c r="F527" s="33">
        <v>100</v>
      </c>
      <c r="G527" s="27">
        <f t="shared" si="191"/>
        <v>0</v>
      </c>
      <c r="H527" s="28" t="e">
        <f t="shared" si="192"/>
        <v>#DIV/0!</v>
      </c>
      <c r="I527" s="29" t="e">
        <f t="shared" si="193"/>
        <v>#DIV/0!</v>
      </c>
      <c r="J527" s="29">
        <f t="shared" si="194"/>
        <v>0</v>
      </c>
      <c r="K527" s="45">
        <f>L527*Assumptions!$J$13</f>
        <v>0</v>
      </c>
      <c r="L527" s="57"/>
      <c r="M527" s="37"/>
      <c r="N527" s="37"/>
      <c r="O527" s="37"/>
      <c r="P527" s="37"/>
      <c r="Q527" s="37"/>
      <c r="R527" s="37"/>
      <c r="S527" s="37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M527" s="37"/>
      <c r="AN527" s="37"/>
      <c r="AO527" s="37"/>
      <c r="AP527" s="37"/>
      <c r="AQ527" s="37"/>
      <c r="AR527" s="37"/>
    </row>
    <row r="528" spans="1:45" ht="14.25" customHeight="1">
      <c r="A528" s="30">
        <v>3</v>
      </c>
      <c r="B528" s="36"/>
      <c r="C528">
        <f t="shared" si="190"/>
        <v>0</v>
      </c>
      <c r="D528" s="28"/>
      <c r="E528" s="44"/>
      <c r="F528" s="27">
        <v>100</v>
      </c>
      <c r="G528" s="27">
        <f t="shared" si="191"/>
        <v>0</v>
      </c>
      <c r="H528" s="28" t="e">
        <f t="shared" si="192"/>
        <v>#DIV/0!</v>
      </c>
      <c r="I528" s="29" t="e">
        <f t="shared" si="193"/>
        <v>#DIV/0!</v>
      </c>
      <c r="J528" s="29">
        <f t="shared" si="194"/>
        <v>0</v>
      </c>
      <c r="K528" s="45">
        <f>L528*Assumptions!$J$13</f>
        <v>0</v>
      </c>
      <c r="L528" s="57"/>
      <c r="M528" s="37"/>
      <c r="N528" s="37"/>
      <c r="O528" s="37"/>
      <c r="P528" s="37"/>
      <c r="Q528" s="37"/>
      <c r="R528" s="37"/>
      <c r="S528" s="37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M528" s="60"/>
      <c r="AN528" s="61"/>
      <c r="AO528" s="37"/>
      <c r="AP528" s="37"/>
      <c r="AQ528" s="37"/>
      <c r="AR528" s="37"/>
      <c r="AS528" s="37"/>
    </row>
    <row r="529" spans="1:45" ht="14.25" customHeight="1">
      <c r="A529" s="30">
        <v>4</v>
      </c>
      <c r="B529" s="36"/>
      <c r="C529">
        <f t="shared" si="190"/>
        <v>0</v>
      </c>
      <c r="D529" s="28"/>
      <c r="E529" s="44"/>
      <c r="F529" s="33">
        <v>100</v>
      </c>
      <c r="G529" s="27">
        <f t="shared" si="191"/>
        <v>0</v>
      </c>
      <c r="H529" s="28" t="e">
        <f t="shared" si="192"/>
        <v>#DIV/0!</v>
      </c>
      <c r="I529" s="29" t="e">
        <f t="shared" si="193"/>
        <v>#DIV/0!</v>
      </c>
      <c r="J529" s="29">
        <f t="shared" si="194"/>
        <v>0</v>
      </c>
      <c r="K529" s="45">
        <f>L529*Assumptions!$J$13</f>
        <v>0</v>
      </c>
      <c r="L529" s="5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M529" s="60"/>
      <c r="AN529" s="61"/>
      <c r="AO529" s="37"/>
      <c r="AP529" s="37"/>
      <c r="AQ529" s="37"/>
      <c r="AR529" s="37"/>
      <c r="AS529" s="37"/>
    </row>
    <row r="530" spans="1:45" ht="14.25" customHeight="1">
      <c r="A530" s="30">
        <v>5</v>
      </c>
      <c r="B530" s="36"/>
      <c r="C530">
        <f t="shared" si="190"/>
        <v>0</v>
      </c>
      <c r="D530" s="28"/>
      <c r="E530" s="44"/>
      <c r="F530" s="27">
        <v>100</v>
      </c>
      <c r="G530" s="27">
        <f t="shared" si="191"/>
        <v>0</v>
      </c>
      <c r="H530" s="28" t="e">
        <f t="shared" si="192"/>
        <v>#DIV/0!</v>
      </c>
      <c r="I530" s="29" t="e">
        <f t="shared" si="193"/>
        <v>#DIV/0!</v>
      </c>
      <c r="J530" s="29">
        <f t="shared" si="194"/>
        <v>0</v>
      </c>
      <c r="K530" s="45">
        <f>L530*Assumptions!$J$13</f>
        <v>0</v>
      </c>
      <c r="L530" s="5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M530" s="60"/>
      <c r="AN530" s="61"/>
      <c r="AO530" s="37"/>
      <c r="AP530" s="37"/>
      <c r="AQ530" s="37"/>
      <c r="AR530" s="37"/>
      <c r="AS530" s="37"/>
    </row>
    <row r="531" spans="1:45" ht="14.25" customHeight="1">
      <c r="A531" s="30">
        <v>6</v>
      </c>
      <c r="B531" s="36"/>
      <c r="C531">
        <f t="shared" si="190"/>
        <v>0</v>
      </c>
      <c r="D531" s="28"/>
      <c r="E531" s="44"/>
      <c r="F531" s="27">
        <v>100</v>
      </c>
      <c r="G531" s="27">
        <f t="shared" si="191"/>
        <v>0</v>
      </c>
      <c r="H531" s="28" t="e">
        <f t="shared" si="192"/>
        <v>#DIV/0!</v>
      </c>
      <c r="I531" s="29" t="e">
        <f t="shared" si="193"/>
        <v>#DIV/0!</v>
      </c>
      <c r="J531" s="29">
        <f t="shared" si="194"/>
        <v>0</v>
      </c>
      <c r="K531" s="45">
        <f>L531*Assumptions!$J$13</f>
        <v>0</v>
      </c>
      <c r="L531" s="57"/>
      <c r="M531" s="40"/>
      <c r="N531" s="37"/>
      <c r="O531" s="37"/>
      <c r="P531" s="40"/>
      <c r="Q531" s="37"/>
      <c r="R531" s="40"/>
      <c r="S531" s="37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M531" s="60"/>
      <c r="AN531" s="61"/>
      <c r="AO531" s="37"/>
      <c r="AP531" s="37"/>
      <c r="AQ531" s="37"/>
      <c r="AR531" s="37"/>
      <c r="AS531" s="37"/>
    </row>
    <row r="532" spans="1:45" ht="14.25" customHeight="1">
      <c r="A532" s="30">
        <v>7</v>
      </c>
      <c r="B532" s="36"/>
      <c r="C532">
        <f t="shared" si="190"/>
        <v>0</v>
      </c>
      <c r="D532" s="28"/>
      <c r="E532" s="44"/>
      <c r="F532" s="27">
        <v>100</v>
      </c>
      <c r="G532" s="27">
        <f t="shared" si="191"/>
        <v>0</v>
      </c>
      <c r="H532" s="28" t="e">
        <f t="shared" si="192"/>
        <v>#DIV/0!</v>
      </c>
      <c r="I532" s="29" t="e">
        <f t="shared" si="193"/>
        <v>#DIV/0!</v>
      </c>
      <c r="J532" s="29">
        <f t="shared" si="194"/>
        <v>0</v>
      </c>
      <c r="K532" s="45">
        <f>L532*Assumptions!$J$13</f>
        <v>0</v>
      </c>
      <c r="L532" s="37"/>
      <c r="M532" s="40"/>
      <c r="N532" s="40"/>
      <c r="O532" s="40"/>
      <c r="P532" s="40"/>
      <c r="Q532" s="40"/>
      <c r="R532" s="40"/>
      <c r="S532" s="4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M532" s="60"/>
      <c r="AN532" s="61"/>
      <c r="AO532" s="37"/>
      <c r="AP532" s="37"/>
      <c r="AQ532" s="37"/>
      <c r="AR532" s="37"/>
      <c r="AS532" s="37"/>
    </row>
    <row r="533" spans="1:45" ht="14.25" customHeight="1">
      <c r="A533" s="18">
        <v>8</v>
      </c>
      <c r="B533" s="36"/>
      <c r="C533">
        <f t="shared" si="190"/>
        <v>0</v>
      </c>
      <c r="D533" s="28"/>
      <c r="E533" s="44"/>
      <c r="F533" s="27">
        <v>100</v>
      </c>
      <c r="G533" s="27">
        <f t="shared" si="191"/>
        <v>0</v>
      </c>
      <c r="H533" s="28" t="e">
        <f t="shared" si="192"/>
        <v>#DIV/0!</v>
      </c>
      <c r="I533" s="29" t="e">
        <f t="shared" si="193"/>
        <v>#DIV/0!</v>
      </c>
      <c r="J533" s="29">
        <f t="shared" si="194"/>
        <v>0</v>
      </c>
      <c r="K533" s="45">
        <f>L533*Assumptions!$J$13</f>
        <v>0</v>
      </c>
      <c r="L533" s="37"/>
      <c r="M533" s="46"/>
      <c r="N533" s="35"/>
      <c r="R533" s="37"/>
      <c r="S533" s="37"/>
      <c r="T533" s="37"/>
      <c r="AM533" s="46"/>
      <c r="AN533" s="61"/>
      <c r="AO533" s="37"/>
      <c r="AQ533" s="37"/>
      <c r="AS533" s="37"/>
    </row>
    <row r="534" spans="1:45" ht="14.25" customHeight="1">
      <c r="A534" s="18">
        <v>9</v>
      </c>
      <c r="B534" s="31"/>
      <c r="C534">
        <f t="shared" si="190"/>
        <v>0</v>
      </c>
      <c r="D534" s="28"/>
      <c r="E534" s="44"/>
      <c r="F534" s="27">
        <v>100</v>
      </c>
      <c r="G534" s="27">
        <f t="shared" si="191"/>
        <v>0</v>
      </c>
      <c r="H534" s="28" t="e">
        <f t="shared" si="192"/>
        <v>#DIV/0!</v>
      </c>
      <c r="I534" s="29" t="e">
        <f t="shared" si="193"/>
        <v>#DIV/0!</v>
      </c>
      <c r="J534" s="29">
        <f t="shared" si="194"/>
        <v>0</v>
      </c>
      <c r="K534" s="45">
        <f>L534*Assumptions!$J$13</f>
        <v>0</v>
      </c>
      <c r="L534" s="37"/>
      <c r="P534" s="37"/>
      <c r="Q534" s="37"/>
      <c r="R534" s="37"/>
      <c r="S534" s="37"/>
      <c r="T534" s="37"/>
      <c r="AM534" s="46"/>
      <c r="AN534" s="47"/>
    </row>
    <row r="535" spans="1:45" ht="14.25" customHeight="1">
      <c r="A535" s="35">
        <v>10</v>
      </c>
      <c r="B535" s="31"/>
      <c r="C535">
        <f t="shared" si="190"/>
        <v>0</v>
      </c>
      <c r="D535" s="28"/>
      <c r="E535" s="44"/>
      <c r="F535" s="27">
        <v>100</v>
      </c>
      <c r="G535" s="27">
        <f t="shared" si="191"/>
        <v>0</v>
      </c>
      <c r="H535" s="28" t="e">
        <f t="shared" si="192"/>
        <v>#DIV/0!</v>
      </c>
      <c r="I535" s="29" t="e">
        <f t="shared" si="193"/>
        <v>#DIV/0!</v>
      </c>
      <c r="J535" s="29">
        <f t="shared" si="194"/>
        <v>0</v>
      </c>
      <c r="K535" s="45">
        <f>L535*Assumptions!$J$13</f>
        <v>0</v>
      </c>
      <c r="L535" s="37"/>
      <c r="P535" s="37"/>
      <c r="Q535" s="37"/>
      <c r="R535" s="37"/>
      <c r="S535" s="37"/>
      <c r="T535" s="37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M535" s="46"/>
      <c r="AO535" s="37"/>
      <c r="AP535" s="37"/>
      <c r="AQ535" s="37"/>
      <c r="AR535" s="37"/>
      <c r="AS535" s="37"/>
    </row>
    <row r="536" spans="1:45" ht="14.25" customHeight="1">
      <c r="A536" s="35">
        <v>11</v>
      </c>
      <c r="B536" s="36"/>
      <c r="C536">
        <f t="shared" si="190"/>
        <v>0</v>
      </c>
      <c r="D536" s="28"/>
      <c r="E536" s="44"/>
      <c r="F536" s="27">
        <v>100</v>
      </c>
      <c r="G536" s="27">
        <f t="shared" si="191"/>
        <v>0</v>
      </c>
      <c r="H536" s="28" t="e">
        <f t="shared" si="192"/>
        <v>#DIV/0!</v>
      </c>
      <c r="I536" s="29" t="e">
        <f t="shared" si="193"/>
        <v>#DIV/0!</v>
      </c>
      <c r="J536" s="29">
        <f t="shared" si="194"/>
        <v>0</v>
      </c>
      <c r="K536" s="45">
        <f>L536*Assumptions!$J$13</f>
        <v>0</v>
      </c>
      <c r="L536" s="37"/>
      <c r="P536" s="37"/>
      <c r="Q536" s="37"/>
      <c r="R536" s="37"/>
      <c r="S536" s="37"/>
      <c r="T536" s="37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M536" s="46"/>
      <c r="AO536" s="37"/>
      <c r="AP536" s="37"/>
      <c r="AQ536" s="37"/>
      <c r="AR536" s="37"/>
      <c r="AS536" s="37"/>
    </row>
    <row r="537" spans="1:45" ht="14.25" customHeight="1">
      <c r="A537" s="35">
        <v>12</v>
      </c>
      <c r="B537" s="36"/>
      <c r="C537">
        <f t="shared" si="190"/>
        <v>0</v>
      </c>
      <c r="D537" s="28"/>
      <c r="E537" s="44"/>
      <c r="F537" s="27">
        <v>100</v>
      </c>
      <c r="G537" s="27">
        <f t="shared" si="191"/>
        <v>0</v>
      </c>
      <c r="H537" s="28" t="e">
        <f t="shared" si="192"/>
        <v>#DIV/0!</v>
      </c>
      <c r="I537" s="29" t="e">
        <f t="shared" si="193"/>
        <v>#DIV/0!</v>
      </c>
      <c r="J537" s="29">
        <f t="shared" si="194"/>
        <v>0</v>
      </c>
      <c r="K537" s="45">
        <f>L537*Assumptions!$J$13</f>
        <v>0</v>
      </c>
      <c r="L537" s="37"/>
      <c r="P537" s="37"/>
      <c r="Q537" s="37"/>
      <c r="R537" s="37"/>
      <c r="S537" s="37"/>
      <c r="T537" s="37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M537" s="46"/>
      <c r="AO537" s="37"/>
      <c r="AP537" s="37"/>
      <c r="AQ537" s="37"/>
      <c r="AR537" s="37"/>
      <c r="AS537" s="37"/>
    </row>
    <row r="538" spans="1:45" ht="14.25" customHeight="1">
      <c r="A538" s="35">
        <v>13</v>
      </c>
      <c r="B538" s="36"/>
      <c r="C538">
        <f t="shared" si="190"/>
        <v>0</v>
      </c>
      <c r="D538" s="28"/>
      <c r="E538" s="44"/>
      <c r="F538" s="27">
        <v>100</v>
      </c>
      <c r="G538" s="27">
        <f t="shared" si="191"/>
        <v>0</v>
      </c>
      <c r="H538" s="28" t="e">
        <f t="shared" si="192"/>
        <v>#DIV/0!</v>
      </c>
      <c r="I538" s="29" t="e">
        <f t="shared" si="193"/>
        <v>#DIV/0!</v>
      </c>
      <c r="J538" s="29">
        <f t="shared" si="194"/>
        <v>0</v>
      </c>
      <c r="K538" s="45">
        <f>L538*Assumptions!$J$13</f>
        <v>0</v>
      </c>
      <c r="L538" s="37"/>
      <c r="P538" s="37"/>
      <c r="Q538" s="37"/>
      <c r="R538" s="37"/>
      <c r="S538" s="37"/>
      <c r="T538" s="37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M538" s="46"/>
      <c r="AO538" s="37"/>
      <c r="AP538" s="37"/>
      <c r="AQ538" s="37"/>
      <c r="AR538" s="37"/>
      <c r="AS538" s="37"/>
    </row>
    <row r="539" spans="1:45" ht="14.25" customHeight="1">
      <c r="A539" s="35">
        <v>14</v>
      </c>
      <c r="B539" s="36"/>
      <c r="C539">
        <f t="shared" si="190"/>
        <v>0</v>
      </c>
      <c r="D539" s="28"/>
      <c r="E539" s="44"/>
      <c r="F539" s="27">
        <v>100</v>
      </c>
      <c r="G539" s="27">
        <f t="shared" si="191"/>
        <v>0</v>
      </c>
      <c r="H539" s="28" t="e">
        <f t="shared" si="192"/>
        <v>#DIV/0!</v>
      </c>
      <c r="I539" s="29" t="e">
        <f t="shared" si="193"/>
        <v>#DIV/0!</v>
      </c>
      <c r="J539" s="29">
        <f t="shared" si="194"/>
        <v>0</v>
      </c>
      <c r="K539" s="45">
        <f>L539*Assumptions!$J$13</f>
        <v>0</v>
      </c>
      <c r="L539" s="37"/>
      <c r="P539" s="37"/>
      <c r="Q539" s="37"/>
      <c r="R539" s="37"/>
      <c r="S539" s="37"/>
      <c r="T539" s="37"/>
      <c r="AM539" s="37"/>
      <c r="AN539" s="37"/>
      <c r="AO539" s="37"/>
    </row>
    <row r="540" spans="1:45" ht="14.25" customHeight="1">
      <c r="A540" s="35">
        <v>15</v>
      </c>
      <c r="B540" s="36"/>
      <c r="C540">
        <f t="shared" si="190"/>
        <v>0</v>
      </c>
      <c r="D540" s="28"/>
      <c r="E540" s="44"/>
      <c r="F540" s="27">
        <v>100</v>
      </c>
      <c r="G540" s="27">
        <f t="shared" si="191"/>
        <v>0</v>
      </c>
      <c r="H540" s="28" t="e">
        <f t="shared" si="192"/>
        <v>#DIV/0!</v>
      </c>
      <c r="I540" s="29" t="e">
        <f t="shared" si="193"/>
        <v>#DIV/0!</v>
      </c>
      <c r="J540" s="29">
        <f t="shared" si="194"/>
        <v>0</v>
      </c>
      <c r="K540" s="45">
        <f>L540*Assumptions!$J$13</f>
        <v>0</v>
      </c>
      <c r="L540" s="37"/>
      <c r="P540" s="37"/>
      <c r="Q540" s="37"/>
      <c r="R540" s="37"/>
      <c r="S540" s="37"/>
      <c r="T540" s="37"/>
      <c r="AM540" s="37"/>
      <c r="AN540" s="37"/>
      <c r="AO540" s="37"/>
    </row>
    <row r="541" spans="1:45" ht="14.25" customHeight="1">
      <c r="A541" s="35">
        <v>16</v>
      </c>
      <c r="B541" s="36"/>
      <c r="C541">
        <f t="shared" si="190"/>
        <v>0</v>
      </c>
      <c r="D541" s="28"/>
      <c r="E541" s="44"/>
      <c r="F541" s="27">
        <v>100</v>
      </c>
      <c r="G541" s="27">
        <f t="shared" si="191"/>
        <v>0</v>
      </c>
      <c r="H541" s="28" t="e">
        <f t="shared" si="192"/>
        <v>#DIV/0!</v>
      </c>
      <c r="I541" s="29" t="e">
        <f t="shared" si="193"/>
        <v>#DIV/0!</v>
      </c>
      <c r="J541" s="29">
        <f t="shared" si="194"/>
        <v>0</v>
      </c>
      <c r="K541" s="45">
        <f>L541*Assumptions!$J$13</f>
        <v>0</v>
      </c>
      <c r="L541" s="37"/>
      <c r="P541" s="37"/>
      <c r="Q541" s="37"/>
      <c r="R541" s="37"/>
      <c r="S541" s="37"/>
      <c r="T541" s="37"/>
      <c r="AM541" s="37"/>
      <c r="AN541" s="37"/>
      <c r="AO541" s="37"/>
    </row>
    <row r="542" spans="1:45" ht="14.25" customHeight="1">
      <c r="A542" s="35"/>
      <c r="B542" s="31"/>
      <c r="C542" s="54"/>
      <c r="D542" s="28"/>
      <c r="E542" s="19"/>
      <c r="F542" s="33"/>
      <c r="G542" s="27"/>
      <c r="J542" s="37"/>
      <c r="K542" s="37"/>
      <c r="L542" s="37"/>
      <c r="P542" s="37"/>
      <c r="Q542" s="37"/>
      <c r="R542" s="37"/>
      <c r="S542" s="37"/>
      <c r="T542" s="37"/>
      <c r="AM542" s="23"/>
      <c r="AN542" s="37"/>
      <c r="AO542" s="37"/>
      <c r="AP542" s="37"/>
      <c r="AQ542" s="23"/>
      <c r="AR542" s="23"/>
      <c r="AS542" s="23"/>
    </row>
    <row r="543" spans="1:45" ht="14.25" customHeight="1">
      <c r="A543" s="35"/>
      <c r="B543" s="31"/>
      <c r="C543" s="54"/>
      <c r="D543" s="28"/>
      <c r="E543" s="19"/>
      <c r="F543" s="33"/>
      <c r="G543" s="27"/>
      <c r="J543" s="37"/>
      <c r="K543" s="37"/>
      <c r="L543" s="37"/>
      <c r="P543" s="37"/>
      <c r="Q543" s="37"/>
      <c r="R543" s="37"/>
      <c r="S543" s="37"/>
      <c r="T543" s="37"/>
      <c r="AM543" s="23"/>
      <c r="AN543" s="37"/>
      <c r="AO543" s="37"/>
      <c r="AP543" s="37"/>
      <c r="AQ543" s="23"/>
      <c r="AR543" s="23"/>
      <c r="AS543" s="23"/>
    </row>
    <row r="544" spans="1:45" ht="14.25" customHeight="1">
      <c r="A544" s="35"/>
      <c r="B544" s="31"/>
      <c r="C544" s="54"/>
      <c r="D544" s="28"/>
      <c r="E544" s="19"/>
      <c r="F544" s="27"/>
      <c r="G544" s="27"/>
      <c r="H544" s="19"/>
      <c r="J544" s="37"/>
      <c r="K544" s="37"/>
      <c r="L544" s="37"/>
      <c r="P544" s="37"/>
      <c r="Q544" s="37"/>
      <c r="R544" s="37"/>
      <c r="S544" s="37"/>
      <c r="T544" s="37"/>
      <c r="AN544" s="37"/>
      <c r="AO544" s="37"/>
      <c r="AP544" s="37"/>
    </row>
    <row r="545" spans="1:45" ht="14.25" customHeight="1">
      <c r="A545" s="23"/>
      <c r="B545" s="31" t="s">
        <v>33</v>
      </c>
      <c r="C545" s="48"/>
      <c r="D545" s="28"/>
      <c r="E545" s="19"/>
      <c r="F545" s="33"/>
      <c r="G545" s="27"/>
      <c r="H545" s="28"/>
      <c r="J545" s="37"/>
      <c r="K545" s="37"/>
      <c r="L545" s="37"/>
      <c r="P545" s="37"/>
      <c r="Q545" s="37"/>
      <c r="R545" s="37"/>
      <c r="AN545" s="37"/>
      <c r="AO545" s="37"/>
      <c r="AP545" s="37"/>
    </row>
    <row r="546" spans="1:45" ht="14.25" customHeight="1">
      <c r="A546" s="23"/>
      <c r="B546" s="31"/>
      <c r="C546" s="50"/>
      <c r="D546" s="34"/>
      <c r="E546" s="19"/>
      <c r="F546" s="25"/>
      <c r="G546" s="33"/>
      <c r="H546" s="19" t="s">
        <v>39</v>
      </c>
      <c r="I546" s="7" t="s">
        <v>40</v>
      </c>
      <c r="J546" s="37"/>
      <c r="K546" s="43"/>
      <c r="L546" s="51"/>
      <c r="M546" s="20"/>
    </row>
    <row r="547" spans="1:45" ht="14.25" hidden="1" customHeight="1">
      <c r="B547" s="31"/>
      <c r="C547" s="26" t="str">
        <f>""&amp;ADDRESS($G549+ROW($A525),COLUMN())&amp;":"&amp;ADDRESS($G550+ROW($A525),COLUMN())</f>
        <v>$C$525:$C$529</v>
      </c>
      <c r="D547" s="26" t="str">
        <f>""&amp;ADDRESS($G549+ROW($A525),COLUMN())&amp;":"&amp;ADDRESS($G550+ROW($A525),COLUMN())</f>
        <v>$D$525:$D$529</v>
      </c>
      <c r="E547" s="26" t="str">
        <f>""&amp;ADDRESS($G549+ROW($A525),COLUMN())&amp;":"&amp;ADDRESS($G550+ROW($A525),COLUMN())</f>
        <v>$E$525:$E$529</v>
      </c>
      <c r="F547" s="26" t="str">
        <f>""&amp;ADDRESS($G549+ROW($A525),COLUMN())&amp;":"&amp;ADDRESS($G550+ROW($A525),COLUMN())</f>
        <v>$F$525:$F$529</v>
      </c>
      <c r="G547" s="26" t="str">
        <f>""&amp;ADDRESS($G549+ROW($A525),COLUMN())&amp;":"&amp;ADDRESS($G550+ROW($A525),COLUMN())</f>
        <v>$G$525:$G$529</v>
      </c>
      <c r="H547" s="19">
        <f ca="1">INDIRECT(ADDRESS($G$476+ROW($A$451),COLUMN(($L$451))))</f>
        <v>0</v>
      </c>
      <c r="I547" s="7">
        <f ca="1">INDIRECT(ADDRESS($G$476+ROW($A$451),COLUMN(($M$451))))</f>
        <v>0</v>
      </c>
      <c r="J547" s="37" t="str">
        <f t="shared" ref="J547:S547" si="195">""&amp;ADDRESS($G549+ROW($A525),COLUMN())&amp;":"&amp;ADDRESS($G550+ROW($A525),COLUMN())</f>
        <v>$J$525:$J$529</v>
      </c>
      <c r="K547" s="26" t="str">
        <f t="shared" si="195"/>
        <v>$K$525:$K$529</v>
      </c>
      <c r="L547" s="26" t="str">
        <f t="shared" si="195"/>
        <v>$L$525:$L$529</v>
      </c>
      <c r="M547" s="26" t="str">
        <f t="shared" si="195"/>
        <v>$M$525:$M$529</v>
      </c>
      <c r="N547" s="26" t="str">
        <f t="shared" si="195"/>
        <v>$N$525:$N$529</v>
      </c>
      <c r="O547" s="26" t="str">
        <f t="shared" si="195"/>
        <v>$O$525:$O$529</v>
      </c>
      <c r="P547" s="26" t="str">
        <f t="shared" si="195"/>
        <v>$P$525:$P$529</v>
      </c>
      <c r="Q547" s="26" t="str">
        <f t="shared" si="195"/>
        <v>$Q$525:$Q$529</v>
      </c>
      <c r="R547" s="26" t="str">
        <f t="shared" si="195"/>
        <v>$R$525:$R$529</v>
      </c>
      <c r="S547" s="26" t="str">
        <f t="shared" si="195"/>
        <v>$S$525:$S$529</v>
      </c>
    </row>
    <row r="548" spans="1:45" ht="14.25" customHeight="1">
      <c r="B548" s="35" t="s">
        <v>34</v>
      </c>
      <c r="C548" s="18" t="e">
        <f ca="1">SLOPE(LN(INDIRECT(K547)),INDIRECT(C547))</f>
        <v>#NUM!</v>
      </c>
      <c r="D548" s="18" t="s">
        <v>33</v>
      </c>
      <c r="F548" s="19" t="s">
        <v>35</v>
      </c>
      <c r="G548" s="19"/>
      <c r="H548" s="19">
        <f ca="1">INDIRECT(ADDRESS($G$550+ROW($A$525),COLUMN(($L$451))))</f>
        <v>0</v>
      </c>
      <c r="I548" s="7">
        <f ca="1">INDIRECT(ADDRESS($G$550+ROW($A$525),COLUMN(($M$451))))</f>
        <v>0</v>
      </c>
      <c r="J548" s="37"/>
      <c r="L548" s="3" t="s">
        <v>36</v>
      </c>
      <c r="M548" s="18" t="e">
        <f t="shared" ref="M548:S548" ca="1" si="196">SLOPE(INDIRECT(M547),INDIRECT($K547))</f>
        <v>#DIV/0!</v>
      </c>
      <c r="N548" s="18" t="e">
        <f t="shared" ca="1" si="196"/>
        <v>#DIV/0!</v>
      </c>
      <c r="O548" s="18" t="e">
        <f t="shared" ca="1" si="196"/>
        <v>#DIV/0!</v>
      </c>
      <c r="P548" s="18" t="e">
        <f t="shared" ca="1" si="196"/>
        <v>#DIV/0!</v>
      </c>
      <c r="Q548" s="18" t="e">
        <f t="shared" ca="1" si="196"/>
        <v>#DIV/0!</v>
      </c>
      <c r="R548" s="18" t="e">
        <f t="shared" ca="1" si="196"/>
        <v>#DIV/0!</v>
      </c>
      <c r="S548" s="18" t="e">
        <f t="shared" ca="1" si="196"/>
        <v>#DIV/0!</v>
      </c>
    </row>
    <row r="549" spans="1:45" ht="14.25" customHeight="1">
      <c r="B549" s="35" t="s">
        <v>37</v>
      </c>
      <c r="C549" s="52" t="e">
        <f ca="1">EXP(INTERCEPT(LN(INDIRECT(K547)),INDIRECT(C547)))</f>
        <v>#NUM!</v>
      </c>
      <c r="D549" s="18" t="s">
        <v>38</v>
      </c>
      <c r="F549" s="18" t="s">
        <v>38</v>
      </c>
      <c r="G549" s="25">
        <v>0</v>
      </c>
      <c r="H549" s="19"/>
      <c r="J549" s="37"/>
      <c r="L549" s="3" t="s">
        <v>41</v>
      </c>
      <c r="M549" s="18" t="e">
        <f t="shared" ref="M549:S549" ca="1" si="197">M548*$C548</f>
        <v>#DIV/0!</v>
      </c>
      <c r="N549" s="18" t="e">
        <f t="shared" ca="1" si="197"/>
        <v>#DIV/0!</v>
      </c>
      <c r="O549" s="18" t="e">
        <f t="shared" ca="1" si="197"/>
        <v>#DIV/0!</v>
      </c>
      <c r="P549" s="18" t="e">
        <f t="shared" ca="1" si="197"/>
        <v>#DIV/0!</v>
      </c>
      <c r="Q549" s="18" t="e">
        <f t="shared" ca="1" si="197"/>
        <v>#DIV/0!</v>
      </c>
      <c r="R549" s="18" t="e">
        <f t="shared" ca="1" si="197"/>
        <v>#DIV/0!</v>
      </c>
      <c r="S549" s="18" t="e">
        <f t="shared" ca="1" si="197"/>
        <v>#DIV/0!</v>
      </c>
    </row>
    <row r="550" spans="1:45" ht="14.25" customHeight="1">
      <c r="B550" s="35" t="s">
        <v>42</v>
      </c>
      <c r="C550" s="52" t="e">
        <f ca="1">RSQ(LN(INDIRECT(K547)),INDIRECT(C547))</f>
        <v>#NUM!</v>
      </c>
      <c r="D550" s="18" t="s">
        <v>43</v>
      </c>
      <c r="F550" s="18" t="s">
        <v>43</v>
      </c>
      <c r="G550" s="25">
        <v>4</v>
      </c>
      <c r="H550" s="19"/>
      <c r="L550" s="3" t="s">
        <v>44</v>
      </c>
      <c r="M550" s="18" t="e">
        <f t="shared" ref="M550:S550" ca="1" si="198">RSQ(INDIRECT(M547),INDIRECT($K547))</f>
        <v>#DIV/0!</v>
      </c>
      <c r="N550" s="18" t="e">
        <f t="shared" ca="1" si="198"/>
        <v>#DIV/0!</v>
      </c>
      <c r="O550" s="18" t="e">
        <f t="shared" ca="1" si="198"/>
        <v>#DIV/0!</v>
      </c>
      <c r="P550" s="18" t="e">
        <f t="shared" ca="1" si="198"/>
        <v>#DIV/0!</v>
      </c>
      <c r="Q550" s="18" t="e">
        <f t="shared" ca="1" si="198"/>
        <v>#DIV/0!</v>
      </c>
      <c r="R550" s="18" t="e">
        <f t="shared" ca="1" si="198"/>
        <v>#DIV/0!</v>
      </c>
      <c r="S550" s="18" t="e">
        <f t="shared" ca="1" si="198"/>
        <v>#DIV/0!</v>
      </c>
    </row>
    <row r="551" spans="1:45" ht="14.25" customHeight="1">
      <c r="B551" s="35"/>
      <c r="C551" s="52"/>
      <c r="F551" s="18"/>
      <c r="G551" s="25"/>
      <c r="H551" s="19"/>
      <c r="L551" s="3"/>
    </row>
    <row r="552" spans="1:45" ht="14.25" hidden="1" customHeight="1">
      <c r="B552" s="31"/>
      <c r="C552" s="26" t="str">
        <f t="shared" ref="C552:S552" si="199">""&amp;ADDRESS($G554+ROW($A525),COLUMN())&amp;":"&amp;ADDRESS($G555+ROW($A525),COLUMN())</f>
        <v>$C$525:$C$530</v>
      </c>
      <c r="D552" s="26" t="str">
        <f t="shared" si="199"/>
        <v>$D$525:$D$530</v>
      </c>
      <c r="E552" s="26" t="str">
        <f t="shared" si="199"/>
        <v>$E$525:$E$530</v>
      </c>
      <c r="F552" s="26" t="str">
        <f t="shared" si="199"/>
        <v>$F$525:$F$530</v>
      </c>
      <c r="G552" s="26" t="str">
        <f t="shared" si="199"/>
        <v>$G$525:$G$530</v>
      </c>
      <c r="H552" s="26" t="str">
        <f t="shared" si="199"/>
        <v>$H$525:$H$530</v>
      </c>
      <c r="I552" s="26" t="str">
        <f t="shared" si="199"/>
        <v>$I$525:$I$530</v>
      </c>
      <c r="J552" s="26" t="str">
        <f t="shared" si="199"/>
        <v>$J$525:$J$530</v>
      </c>
      <c r="K552" s="26" t="str">
        <f t="shared" si="199"/>
        <v>$K$525:$K$530</v>
      </c>
      <c r="L552" s="26" t="str">
        <f t="shared" si="199"/>
        <v>$L$525:$L$530</v>
      </c>
      <c r="M552" s="26" t="str">
        <f t="shared" si="199"/>
        <v>$M$525:$M$530</v>
      </c>
      <c r="N552" s="26" t="str">
        <f t="shared" si="199"/>
        <v>$N$525:$N$530</v>
      </c>
      <c r="O552" s="26" t="str">
        <f t="shared" si="199"/>
        <v>$O$525:$O$530</v>
      </c>
      <c r="P552" s="26" t="str">
        <f t="shared" si="199"/>
        <v>$P$525:$P$530</v>
      </c>
      <c r="Q552" s="26" t="str">
        <f t="shared" si="199"/>
        <v>$Q$525:$Q$530</v>
      </c>
      <c r="R552" s="26" t="str">
        <f t="shared" si="199"/>
        <v>$R$525:$R$530</v>
      </c>
      <c r="S552" s="26" t="str">
        <f t="shared" si="199"/>
        <v>$S$525:$S$530</v>
      </c>
    </row>
    <row r="553" spans="1:45" ht="14.25" customHeight="1">
      <c r="B553" s="35" t="s">
        <v>45</v>
      </c>
      <c r="C553" s="18" t="e">
        <f ca="1">SLOPE(LN(INDIRECT(K552)),INDIRECT(C552))</f>
        <v>#NUM!</v>
      </c>
      <c r="F553" s="19" t="s">
        <v>35</v>
      </c>
      <c r="G553" s="19"/>
      <c r="H553" s="19"/>
      <c r="I553" s="9"/>
      <c r="J553" s="9"/>
      <c r="L553" s="3" t="s">
        <v>36</v>
      </c>
      <c r="M553" s="35" t="e">
        <f t="shared" ref="M553:S553" ca="1" si="200">SLOPE(INDIRECT(M552),INDIRECT($K552))</f>
        <v>#DIV/0!</v>
      </c>
      <c r="N553" s="35" t="e">
        <f t="shared" ca="1" si="200"/>
        <v>#DIV/0!</v>
      </c>
      <c r="O553" s="35" t="e">
        <f t="shared" ca="1" si="200"/>
        <v>#DIV/0!</v>
      </c>
      <c r="P553" s="35" t="e">
        <f t="shared" ca="1" si="200"/>
        <v>#DIV/0!</v>
      </c>
      <c r="Q553" s="35" t="e">
        <f t="shared" ca="1" si="200"/>
        <v>#DIV/0!</v>
      </c>
      <c r="R553" s="35" t="e">
        <f t="shared" ca="1" si="200"/>
        <v>#DIV/0!</v>
      </c>
      <c r="S553" s="35" t="e">
        <f t="shared" ca="1" si="200"/>
        <v>#DIV/0!</v>
      </c>
    </row>
    <row r="554" spans="1:45" ht="14.25" customHeight="1">
      <c r="B554" s="35" t="s">
        <v>37</v>
      </c>
      <c r="C554" s="52" t="e">
        <f ca="1">EXP(INTERCEPT(LN(INDIRECT(K552)),INDIRECT(C552)))</f>
        <v>#NUM!</v>
      </c>
      <c r="F554" s="18" t="s">
        <v>38</v>
      </c>
      <c r="G554" s="25">
        <v>0</v>
      </c>
      <c r="H554" s="19"/>
      <c r="L554" s="3" t="s">
        <v>41</v>
      </c>
      <c r="M554" s="35" t="e">
        <f t="shared" ref="M554:S554" ca="1" si="201">M553*$C553</f>
        <v>#DIV/0!</v>
      </c>
      <c r="N554" s="35" t="e">
        <f t="shared" ca="1" si="201"/>
        <v>#DIV/0!</v>
      </c>
      <c r="O554" s="35" t="e">
        <f t="shared" ca="1" si="201"/>
        <v>#DIV/0!</v>
      </c>
      <c r="P554" s="35" t="e">
        <f t="shared" ca="1" si="201"/>
        <v>#DIV/0!</v>
      </c>
      <c r="Q554" s="35" t="e">
        <f t="shared" ca="1" si="201"/>
        <v>#DIV/0!</v>
      </c>
      <c r="R554" s="35" t="e">
        <f t="shared" ca="1" si="201"/>
        <v>#DIV/0!</v>
      </c>
      <c r="S554" s="35" t="e">
        <f t="shared" ca="1" si="201"/>
        <v>#DIV/0!</v>
      </c>
    </row>
    <row r="555" spans="1:45" ht="14.25" customHeight="1">
      <c r="B555" s="35" t="s">
        <v>42</v>
      </c>
      <c r="C555" s="52" t="e">
        <f ca="1">RSQ(LN(INDIRECT(K552)),INDIRECT(C552))</f>
        <v>#NUM!</v>
      </c>
      <c r="F555" s="18" t="s">
        <v>43</v>
      </c>
      <c r="G555" s="25">
        <v>5</v>
      </c>
      <c r="H555" s="19"/>
      <c r="L555" s="3" t="s">
        <v>44</v>
      </c>
      <c r="M555" s="35" t="e">
        <f t="shared" ref="M555:S555" ca="1" si="202">RSQ(INDIRECT(M552),INDIRECT($K552))</f>
        <v>#DIV/0!</v>
      </c>
      <c r="N555" s="35" t="e">
        <f t="shared" ca="1" si="202"/>
        <v>#DIV/0!</v>
      </c>
      <c r="O555" s="35" t="e">
        <f t="shared" ca="1" si="202"/>
        <v>#DIV/0!</v>
      </c>
      <c r="P555" s="35" t="e">
        <f t="shared" ca="1" si="202"/>
        <v>#DIV/0!</v>
      </c>
      <c r="Q555" s="35" t="e">
        <f t="shared" ca="1" si="202"/>
        <v>#DIV/0!</v>
      </c>
      <c r="R555" s="35" t="e">
        <f t="shared" ca="1" si="202"/>
        <v>#DIV/0!</v>
      </c>
      <c r="S555" s="35" t="e">
        <f t="shared" ca="1" si="202"/>
        <v>#DIV/0!</v>
      </c>
    </row>
    <row r="556" spans="1:45" ht="14.25" customHeight="1" thickBot="1">
      <c r="A556" s="4"/>
      <c r="B556" s="4"/>
      <c r="C556" s="53"/>
      <c r="D556" s="4"/>
      <c r="E556" s="4"/>
      <c r="F556" s="5"/>
      <c r="G556" s="5"/>
      <c r="H556" s="5"/>
      <c r="I556" s="8"/>
      <c r="J556" s="8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45" ht="14.25" customHeight="1" thickTop="1">
      <c r="C557" s="52"/>
      <c r="F557" s="19"/>
      <c r="G557" s="19"/>
      <c r="H557" s="19"/>
      <c r="K557" s="3"/>
    </row>
    <row r="558" spans="1:45" ht="14.25" customHeight="1">
      <c r="A558" s="3" t="s">
        <v>76</v>
      </c>
      <c r="AM558" s="35" t="s">
        <v>29</v>
      </c>
      <c r="AN558" s="35"/>
      <c r="AO558" s="35"/>
      <c r="AP558" s="35"/>
      <c r="AQ558" s="35"/>
      <c r="AR558" s="35"/>
      <c r="AS558" s="35"/>
    </row>
    <row r="559" spans="1:45" ht="14.25" customHeight="1" thickBot="1">
      <c r="A559" s="39"/>
      <c r="B559" s="20" t="s">
        <v>1</v>
      </c>
      <c r="C559" s="20" t="s">
        <v>2</v>
      </c>
      <c r="D559" s="20" t="s">
        <v>3</v>
      </c>
      <c r="E559" s="20" t="s">
        <v>4</v>
      </c>
      <c r="F559" s="20" t="s">
        <v>5</v>
      </c>
      <c r="G559" s="20" t="s">
        <v>6</v>
      </c>
      <c r="H559" s="20" t="s">
        <v>7</v>
      </c>
      <c r="I559" s="20" t="s">
        <v>8</v>
      </c>
      <c r="J559" s="20" t="s">
        <v>9</v>
      </c>
      <c r="K559" s="20" t="s">
        <v>10</v>
      </c>
      <c r="L559" s="20" t="s">
        <v>11</v>
      </c>
      <c r="M559" s="10" t="s">
        <v>12</v>
      </c>
      <c r="N559" s="10" t="s">
        <v>13</v>
      </c>
      <c r="O559" s="10" t="s">
        <v>14</v>
      </c>
      <c r="P559" s="10" t="s">
        <v>15</v>
      </c>
      <c r="Q559" s="10" t="s">
        <v>16</v>
      </c>
      <c r="R559" s="10" t="s">
        <v>17</v>
      </c>
      <c r="S559" s="10" t="s">
        <v>18</v>
      </c>
      <c r="AM559" s="4" t="s">
        <v>12</v>
      </c>
      <c r="AN559" s="4" t="s">
        <v>13</v>
      </c>
      <c r="AO559" s="4" t="s">
        <v>14</v>
      </c>
      <c r="AP559" s="4" t="s">
        <v>15</v>
      </c>
      <c r="AQ559" s="4" t="s">
        <v>16</v>
      </c>
      <c r="AR559" s="4" t="s">
        <v>17</v>
      </c>
      <c r="AS559" s="4" t="s">
        <v>18</v>
      </c>
    </row>
    <row r="560" spans="1:45" ht="14.25" customHeight="1" thickTop="1">
      <c r="A560" s="20"/>
      <c r="B560" s="20"/>
      <c r="C560" s="20" t="s">
        <v>19</v>
      </c>
      <c r="D560" s="20" t="s">
        <v>20</v>
      </c>
      <c r="E560" s="20" t="s">
        <v>21</v>
      </c>
      <c r="F560" s="20" t="s">
        <v>22</v>
      </c>
      <c r="G560" s="20" t="s">
        <v>21</v>
      </c>
      <c r="H560" s="20" t="s">
        <v>23</v>
      </c>
      <c r="I560" s="20" t="s">
        <v>24</v>
      </c>
      <c r="J560" s="20" t="s">
        <v>24</v>
      </c>
      <c r="K560" s="20" t="s">
        <v>25</v>
      </c>
      <c r="L560" s="20" t="s">
        <v>26</v>
      </c>
      <c r="M560" s="20" t="s">
        <v>27</v>
      </c>
      <c r="N560" s="20" t="s">
        <v>27</v>
      </c>
      <c r="O560" s="20" t="s">
        <v>27</v>
      </c>
      <c r="P560" s="20" t="s">
        <v>27</v>
      </c>
      <c r="Q560" s="20" t="s">
        <v>27</v>
      </c>
      <c r="R560" s="20" t="s">
        <v>27</v>
      </c>
      <c r="S560" s="20" t="s">
        <v>27</v>
      </c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M560" s="18" t="s">
        <v>27</v>
      </c>
      <c r="AN560" s="18" t="s">
        <v>27</v>
      </c>
      <c r="AO560" s="18" t="s">
        <v>27</v>
      </c>
      <c r="AP560" s="18" t="s">
        <v>27</v>
      </c>
      <c r="AQ560" s="18" t="s">
        <v>27</v>
      </c>
      <c r="AR560" s="18" t="s">
        <v>27</v>
      </c>
      <c r="AS560" s="18" t="s">
        <v>27</v>
      </c>
    </row>
    <row r="561" spans="1:42" ht="14.25" customHeight="1">
      <c r="A561" s="35">
        <v>-1</v>
      </c>
      <c r="B561" s="31"/>
      <c r="C561" s="35"/>
      <c r="D561" s="34"/>
      <c r="E561" s="21"/>
      <c r="F561" s="33"/>
      <c r="G561" s="33"/>
      <c r="H561" s="33"/>
      <c r="I561" s="22" t="s">
        <v>32</v>
      </c>
      <c r="J561" s="22" t="s">
        <v>32</v>
      </c>
      <c r="K561" s="41"/>
      <c r="L561" s="21"/>
      <c r="M561" s="35"/>
      <c r="N561" s="35"/>
      <c r="O561" s="35"/>
      <c r="P561" s="35"/>
      <c r="Q561" s="24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M561" s="37"/>
      <c r="AN561" s="37"/>
      <c r="AO561" s="37"/>
      <c r="AP561" s="37"/>
    </row>
    <row r="562" spans="1:42" ht="14.25" customHeight="1">
      <c r="A562" s="35">
        <v>0</v>
      </c>
      <c r="B562" s="36"/>
      <c r="C562">
        <f t="shared" ref="C562:C578" si="203">(B562-$B$562)*24</f>
        <v>0</v>
      </c>
      <c r="D562" s="34"/>
      <c r="E562" s="42"/>
      <c r="F562" s="33">
        <v>100</v>
      </c>
      <c r="G562" s="33">
        <f t="shared" ref="G562:G578" si="204">E562/(F562/100)</f>
        <v>0</v>
      </c>
      <c r="H562" s="34"/>
      <c r="I562" s="32">
        <v>0</v>
      </c>
      <c r="J562" s="32">
        <f>0.5*(C562-C561)*(E562+E561)</f>
        <v>0</v>
      </c>
      <c r="K562" s="43">
        <f>L562*Assumptions!$J$13</f>
        <v>0</v>
      </c>
      <c r="L562" s="57"/>
      <c r="M562" s="37"/>
      <c r="N562" s="37"/>
      <c r="O562" s="37"/>
      <c r="P562" s="37"/>
      <c r="Q562" s="37"/>
      <c r="R562" s="37"/>
      <c r="S562" s="37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M562" s="37"/>
      <c r="AN562" s="37"/>
      <c r="AO562" s="37"/>
      <c r="AP562" s="37"/>
    </row>
    <row r="563" spans="1:42" ht="14.25" customHeight="1">
      <c r="A563" s="30">
        <v>1</v>
      </c>
      <c r="B563" s="36"/>
      <c r="C563">
        <f t="shared" si="203"/>
        <v>0</v>
      </c>
      <c r="D563" s="28"/>
      <c r="E563" s="44"/>
      <c r="F563" s="27">
        <v>100</v>
      </c>
      <c r="G563" s="27">
        <f t="shared" si="204"/>
        <v>0</v>
      </c>
      <c r="H563" s="28" t="e">
        <f t="shared" ref="H563:H578" si="205">LN(E563/E562)/(C563-C562)</f>
        <v>#DIV/0!</v>
      </c>
      <c r="I563" s="29" t="e">
        <f t="shared" ref="I563:I578" si="206">((E563-E562)/H563)+I562</f>
        <v>#DIV/0!</v>
      </c>
      <c r="J563" s="29">
        <f t="shared" ref="J563:J578" si="207">(0.5*(C563-C562)*(E563+E562))+J562</f>
        <v>0</v>
      </c>
      <c r="K563" s="45">
        <f>L563*Assumptions!$J$13</f>
        <v>0</v>
      </c>
      <c r="L563" s="57"/>
      <c r="M563" s="37"/>
      <c r="N563" s="37"/>
      <c r="O563" s="37"/>
      <c r="P563" s="37"/>
      <c r="Q563" s="37"/>
      <c r="R563" s="37"/>
      <c r="S563" s="37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M563" s="37"/>
      <c r="AN563" s="37"/>
      <c r="AO563" s="37"/>
      <c r="AP563" s="37"/>
    </row>
    <row r="564" spans="1:42" ht="14.25" customHeight="1">
      <c r="A564" s="30">
        <v>2</v>
      </c>
      <c r="B564" s="36"/>
      <c r="C564">
        <f t="shared" si="203"/>
        <v>0</v>
      </c>
      <c r="D564" s="28"/>
      <c r="E564" s="44"/>
      <c r="F564" s="27">
        <v>100</v>
      </c>
      <c r="G564" s="27">
        <f t="shared" si="204"/>
        <v>0</v>
      </c>
      <c r="H564" s="28" t="e">
        <f t="shared" si="205"/>
        <v>#DIV/0!</v>
      </c>
      <c r="I564" s="29" t="e">
        <f t="shared" si="206"/>
        <v>#DIV/0!</v>
      </c>
      <c r="J564" s="29">
        <f t="shared" si="207"/>
        <v>0</v>
      </c>
      <c r="K564" s="45">
        <f>L564*Assumptions!$J$13</f>
        <v>0</v>
      </c>
      <c r="L564" s="57"/>
      <c r="M564" s="37"/>
      <c r="N564" s="37"/>
      <c r="O564" s="37"/>
      <c r="P564" s="37"/>
      <c r="Q564" s="37"/>
      <c r="R564" s="37"/>
      <c r="S564" s="37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M564" s="37"/>
      <c r="AN564" s="37"/>
      <c r="AO564" s="37"/>
      <c r="AP564" s="37"/>
    </row>
    <row r="565" spans="1:42" ht="14.25" customHeight="1">
      <c r="A565" s="30">
        <v>3</v>
      </c>
      <c r="B565" s="36"/>
      <c r="C565">
        <f t="shared" si="203"/>
        <v>0</v>
      </c>
      <c r="D565" s="28"/>
      <c r="E565" s="44"/>
      <c r="F565" s="27">
        <v>100</v>
      </c>
      <c r="G565" s="27">
        <f t="shared" si="204"/>
        <v>0</v>
      </c>
      <c r="H565" s="28" t="e">
        <f t="shared" si="205"/>
        <v>#DIV/0!</v>
      </c>
      <c r="I565" s="29" t="e">
        <f t="shared" si="206"/>
        <v>#DIV/0!</v>
      </c>
      <c r="J565" s="29">
        <f t="shared" si="207"/>
        <v>0</v>
      </c>
      <c r="K565" s="45">
        <f>L565*Assumptions!$J$13</f>
        <v>0</v>
      </c>
      <c r="L565" s="57"/>
      <c r="M565" s="37"/>
      <c r="N565" s="37"/>
      <c r="O565" s="37"/>
      <c r="P565" s="37"/>
      <c r="Q565" s="37"/>
      <c r="R565" s="37"/>
      <c r="S565" s="37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M565" s="37"/>
      <c r="AN565" s="37"/>
      <c r="AO565" s="37"/>
      <c r="AP565" s="37"/>
    </row>
    <row r="566" spans="1:42" ht="14.25" customHeight="1">
      <c r="A566" s="30">
        <v>4</v>
      </c>
      <c r="B566" s="36"/>
      <c r="C566">
        <f t="shared" si="203"/>
        <v>0</v>
      </c>
      <c r="D566" s="28"/>
      <c r="E566" s="44"/>
      <c r="F566" s="27">
        <v>100</v>
      </c>
      <c r="G566" s="27">
        <f t="shared" si="204"/>
        <v>0</v>
      </c>
      <c r="H566" s="28" t="e">
        <f t="shared" si="205"/>
        <v>#DIV/0!</v>
      </c>
      <c r="I566" s="29" t="e">
        <f t="shared" si="206"/>
        <v>#DIV/0!</v>
      </c>
      <c r="J566" s="29">
        <f t="shared" si="207"/>
        <v>0</v>
      </c>
      <c r="K566" s="45">
        <f>L566*Assumptions!$J$13</f>
        <v>0</v>
      </c>
      <c r="L566" s="5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M566" s="37"/>
      <c r="AN566" s="37"/>
      <c r="AO566" s="37"/>
      <c r="AP566" s="37"/>
    </row>
    <row r="567" spans="1:42" ht="14.25" customHeight="1">
      <c r="A567" s="30">
        <v>5</v>
      </c>
      <c r="B567" s="36"/>
      <c r="C567">
        <f t="shared" si="203"/>
        <v>0</v>
      </c>
      <c r="D567" s="28"/>
      <c r="E567" s="44"/>
      <c r="F567" s="27">
        <v>100</v>
      </c>
      <c r="G567" s="27">
        <f t="shared" si="204"/>
        <v>0</v>
      </c>
      <c r="H567" s="28" t="e">
        <f t="shared" si="205"/>
        <v>#DIV/0!</v>
      </c>
      <c r="I567" s="29" t="e">
        <f t="shared" si="206"/>
        <v>#DIV/0!</v>
      </c>
      <c r="J567" s="29">
        <f t="shared" si="207"/>
        <v>0</v>
      </c>
      <c r="K567" s="45">
        <f>L567*Assumptions!$J$13</f>
        <v>0</v>
      </c>
      <c r="L567" s="5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M567" s="37"/>
      <c r="AN567" s="37"/>
      <c r="AO567" s="37"/>
    </row>
    <row r="568" spans="1:42" ht="14.25" customHeight="1">
      <c r="A568" s="30">
        <v>6</v>
      </c>
      <c r="B568" s="36"/>
      <c r="C568">
        <f t="shared" si="203"/>
        <v>0</v>
      </c>
      <c r="D568" s="28"/>
      <c r="E568" s="44"/>
      <c r="F568" s="27">
        <v>100</v>
      </c>
      <c r="G568" s="27">
        <f t="shared" si="204"/>
        <v>0</v>
      </c>
      <c r="H568" s="28" t="e">
        <f t="shared" si="205"/>
        <v>#DIV/0!</v>
      </c>
      <c r="I568" s="29" t="e">
        <f t="shared" si="206"/>
        <v>#DIV/0!</v>
      </c>
      <c r="J568" s="29">
        <f t="shared" si="207"/>
        <v>0</v>
      </c>
      <c r="K568" s="45">
        <f>L568*Assumptions!$J$13</f>
        <v>0</v>
      </c>
      <c r="L568" s="57"/>
      <c r="M568" s="40"/>
      <c r="N568" s="37"/>
      <c r="O568" s="37"/>
      <c r="P568" s="40"/>
      <c r="Q568" s="37"/>
      <c r="R568" s="40"/>
      <c r="S568" s="37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M568" s="37"/>
      <c r="AN568" s="37"/>
      <c r="AO568" s="37"/>
    </row>
    <row r="569" spans="1:42" ht="14.25" customHeight="1">
      <c r="A569" s="30">
        <v>7</v>
      </c>
      <c r="B569" s="36"/>
      <c r="C569">
        <f t="shared" si="203"/>
        <v>0</v>
      </c>
      <c r="D569" s="28"/>
      <c r="E569" s="44"/>
      <c r="F569" s="27">
        <v>100</v>
      </c>
      <c r="G569" s="27">
        <f t="shared" si="204"/>
        <v>0</v>
      </c>
      <c r="H569" s="28" t="e">
        <f t="shared" si="205"/>
        <v>#DIV/0!</v>
      </c>
      <c r="I569" s="29" t="e">
        <f t="shared" si="206"/>
        <v>#DIV/0!</v>
      </c>
      <c r="J569" s="29">
        <f t="shared" si="207"/>
        <v>0</v>
      </c>
      <c r="K569" s="45">
        <f>L569*Assumptions!$J$13</f>
        <v>0</v>
      </c>
      <c r="L569" s="57"/>
      <c r="M569" s="40"/>
      <c r="N569" s="40"/>
      <c r="O569" s="40"/>
      <c r="P569" s="40"/>
      <c r="Q569" s="40"/>
      <c r="R569" s="40"/>
      <c r="S569" s="4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M569" s="37"/>
      <c r="AN569" s="37"/>
      <c r="AO569" s="37"/>
    </row>
    <row r="570" spans="1:42" ht="14.25" customHeight="1">
      <c r="A570" s="18">
        <v>8</v>
      </c>
      <c r="B570" s="36"/>
      <c r="C570">
        <f t="shared" si="203"/>
        <v>0</v>
      </c>
      <c r="D570" s="28"/>
      <c r="E570" s="44"/>
      <c r="F570" s="27">
        <v>100</v>
      </c>
      <c r="G570" s="27">
        <f t="shared" si="204"/>
        <v>0</v>
      </c>
      <c r="H570" s="28" t="e">
        <f t="shared" si="205"/>
        <v>#DIV/0!</v>
      </c>
      <c r="I570" s="29" t="e">
        <f t="shared" si="206"/>
        <v>#DIV/0!</v>
      </c>
      <c r="J570" s="29">
        <f t="shared" si="207"/>
        <v>0</v>
      </c>
      <c r="K570" s="45">
        <f>L570*Assumptions!$J$13</f>
        <v>0</v>
      </c>
      <c r="L570" s="37"/>
      <c r="M570" s="46"/>
      <c r="AM570" s="37"/>
      <c r="AN570" s="37"/>
      <c r="AO570" s="37"/>
    </row>
    <row r="571" spans="1:42" ht="14.25" customHeight="1">
      <c r="A571" s="18">
        <v>9</v>
      </c>
      <c r="B571" s="31"/>
      <c r="C571">
        <f t="shared" si="203"/>
        <v>0</v>
      </c>
      <c r="D571" s="28"/>
      <c r="E571" s="44"/>
      <c r="F571" s="27">
        <v>100</v>
      </c>
      <c r="G571" s="27">
        <f t="shared" si="204"/>
        <v>0</v>
      </c>
      <c r="H571" s="28" t="e">
        <f t="shared" si="205"/>
        <v>#DIV/0!</v>
      </c>
      <c r="I571" s="29" t="e">
        <f t="shared" si="206"/>
        <v>#DIV/0!</v>
      </c>
      <c r="J571" s="29">
        <f t="shared" si="207"/>
        <v>0</v>
      </c>
      <c r="K571" s="45">
        <f>L571*Assumptions!$J$13</f>
        <v>0</v>
      </c>
      <c r="L571" s="37"/>
      <c r="P571" s="37"/>
      <c r="Q571" s="37"/>
      <c r="R571" s="37"/>
      <c r="S571" s="37"/>
      <c r="T571" s="37"/>
      <c r="U571" s="37"/>
      <c r="AM571" s="37"/>
      <c r="AN571" s="37"/>
      <c r="AO571" s="37"/>
    </row>
    <row r="572" spans="1:42" ht="14.25" customHeight="1">
      <c r="A572" s="35">
        <v>10</v>
      </c>
      <c r="B572" s="31"/>
      <c r="C572">
        <f t="shared" si="203"/>
        <v>0</v>
      </c>
      <c r="D572" s="28"/>
      <c r="E572" s="44"/>
      <c r="F572" s="27">
        <v>100</v>
      </c>
      <c r="G572" s="27">
        <f t="shared" si="204"/>
        <v>0</v>
      </c>
      <c r="H572" s="28" t="e">
        <f t="shared" si="205"/>
        <v>#DIV/0!</v>
      </c>
      <c r="I572" s="29" t="e">
        <f t="shared" si="206"/>
        <v>#DIV/0!</v>
      </c>
      <c r="J572" s="29">
        <f t="shared" si="207"/>
        <v>0</v>
      </c>
      <c r="K572" s="45">
        <f>L572*Assumptions!$J$13</f>
        <v>0</v>
      </c>
      <c r="L572" s="37"/>
      <c r="P572" s="37"/>
      <c r="Q572" s="37"/>
      <c r="R572" s="37"/>
      <c r="S572" s="37"/>
      <c r="T572" s="37"/>
      <c r="U572" s="37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spans="1:42" ht="14.25" customHeight="1">
      <c r="A573" s="35">
        <v>11</v>
      </c>
      <c r="B573" s="36"/>
      <c r="C573">
        <f t="shared" si="203"/>
        <v>0</v>
      </c>
      <c r="D573" s="28"/>
      <c r="E573" s="44"/>
      <c r="F573" s="27">
        <v>100</v>
      </c>
      <c r="G573" s="27">
        <f t="shared" si="204"/>
        <v>0</v>
      </c>
      <c r="H573" s="28" t="e">
        <f t="shared" si="205"/>
        <v>#DIV/0!</v>
      </c>
      <c r="I573" s="29" t="e">
        <f t="shared" si="206"/>
        <v>#DIV/0!</v>
      </c>
      <c r="J573" s="29">
        <f t="shared" si="207"/>
        <v>0</v>
      </c>
      <c r="K573" s="45">
        <f>L573*Assumptions!$J$13</f>
        <v>0</v>
      </c>
      <c r="L573" s="37"/>
      <c r="P573" s="37"/>
      <c r="Q573" s="37"/>
      <c r="R573" s="37"/>
      <c r="S573" s="37"/>
      <c r="T573" s="37"/>
      <c r="U573" s="37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spans="1:42" ht="14.25" customHeight="1">
      <c r="A574" s="35">
        <v>12</v>
      </c>
      <c r="B574" s="36"/>
      <c r="C574">
        <f t="shared" si="203"/>
        <v>0</v>
      </c>
      <c r="D574" s="28"/>
      <c r="E574" s="44"/>
      <c r="F574" s="27">
        <v>100</v>
      </c>
      <c r="G574" s="27">
        <f t="shared" si="204"/>
        <v>0</v>
      </c>
      <c r="H574" s="28" t="e">
        <f t="shared" si="205"/>
        <v>#DIV/0!</v>
      </c>
      <c r="I574" s="29" t="e">
        <f t="shared" si="206"/>
        <v>#DIV/0!</v>
      </c>
      <c r="J574" s="29">
        <f t="shared" si="207"/>
        <v>0</v>
      </c>
      <c r="K574" s="45">
        <f>L574*Assumptions!$J$13</f>
        <v>0</v>
      </c>
      <c r="L574" s="37"/>
      <c r="P574" s="37"/>
      <c r="Q574" s="37"/>
      <c r="R574" s="37"/>
      <c r="S574" s="37"/>
      <c r="T574" s="37"/>
      <c r="U574" s="37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spans="1:42" ht="14.25" customHeight="1">
      <c r="A575" s="35">
        <v>13</v>
      </c>
      <c r="B575" s="36"/>
      <c r="C575">
        <f t="shared" si="203"/>
        <v>0</v>
      </c>
      <c r="D575" s="28"/>
      <c r="E575" s="44"/>
      <c r="F575" s="27">
        <v>100</v>
      </c>
      <c r="G575" s="27">
        <f t="shared" si="204"/>
        <v>0</v>
      </c>
      <c r="H575" s="28" t="e">
        <f t="shared" si="205"/>
        <v>#DIV/0!</v>
      </c>
      <c r="I575" s="29" t="e">
        <f t="shared" si="206"/>
        <v>#DIV/0!</v>
      </c>
      <c r="J575" s="29">
        <f t="shared" si="207"/>
        <v>0</v>
      </c>
      <c r="K575" s="45">
        <f>L575*Assumptions!$J$13</f>
        <v>0</v>
      </c>
      <c r="L575" s="37"/>
      <c r="P575" s="37"/>
      <c r="Q575" s="37"/>
      <c r="R575" s="37"/>
      <c r="S575" s="37"/>
      <c r="T575" s="37"/>
      <c r="U575" s="37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spans="1:42" ht="14.25" customHeight="1">
      <c r="A576" s="35">
        <v>14</v>
      </c>
      <c r="B576" s="36"/>
      <c r="C576">
        <f t="shared" si="203"/>
        <v>0</v>
      </c>
      <c r="D576" s="28"/>
      <c r="E576" s="44"/>
      <c r="F576" s="27">
        <v>100</v>
      </c>
      <c r="G576" s="27">
        <f t="shared" si="204"/>
        <v>0</v>
      </c>
      <c r="H576" s="28" t="e">
        <f t="shared" si="205"/>
        <v>#DIV/0!</v>
      </c>
      <c r="I576" s="29" t="e">
        <f t="shared" si="206"/>
        <v>#DIV/0!</v>
      </c>
      <c r="J576" s="29">
        <f t="shared" si="207"/>
        <v>0</v>
      </c>
      <c r="K576" s="45">
        <f>L576*Assumptions!$J$13</f>
        <v>0</v>
      </c>
      <c r="L576" s="37"/>
      <c r="P576" s="37"/>
      <c r="Q576" s="37"/>
      <c r="R576" s="37"/>
      <c r="S576" s="37"/>
      <c r="T576" s="37"/>
      <c r="U576" s="37"/>
    </row>
    <row r="577" spans="1:32" ht="14.25" customHeight="1">
      <c r="A577" s="35">
        <v>15</v>
      </c>
      <c r="B577" s="36"/>
      <c r="C577">
        <f t="shared" si="203"/>
        <v>0</v>
      </c>
      <c r="D577" s="28"/>
      <c r="E577" s="44"/>
      <c r="F577" s="27">
        <v>100</v>
      </c>
      <c r="G577" s="27">
        <f t="shared" si="204"/>
        <v>0</v>
      </c>
      <c r="H577" s="28" t="e">
        <f t="shared" si="205"/>
        <v>#DIV/0!</v>
      </c>
      <c r="I577" s="29" t="e">
        <f t="shared" si="206"/>
        <v>#DIV/0!</v>
      </c>
      <c r="J577" s="29">
        <f t="shared" si="207"/>
        <v>0</v>
      </c>
      <c r="K577" s="45">
        <f>L577*Assumptions!$J$13</f>
        <v>0</v>
      </c>
      <c r="L577" s="37"/>
      <c r="P577" s="37"/>
      <c r="Q577" s="37"/>
      <c r="R577" s="37"/>
      <c r="S577" s="37"/>
      <c r="T577" s="37"/>
      <c r="U577" s="37"/>
    </row>
    <row r="578" spans="1:32" ht="14.25" customHeight="1">
      <c r="A578" s="35">
        <v>16</v>
      </c>
      <c r="B578" s="36"/>
      <c r="C578">
        <f t="shared" si="203"/>
        <v>0</v>
      </c>
      <c r="D578" s="28"/>
      <c r="E578" s="44"/>
      <c r="F578" s="27">
        <v>100</v>
      </c>
      <c r="G578" s="27">
        <f t="shared" si="204"/>
        <v>0</v>
      </c>
      <c r="H578" s="28" t="e">
        <f t="shared" si="205"/>
        <v>#DIV/0!</v>
      </c>
      <c r="I578" s="29" t="e">
        <f t="shared" si="206"/>
        <v>#DIV/0!</v>
      </c>
      <c r="J578" s="29">
        <f t="shared" si="207"/>
        <v>0</v>
      </c>
      <c r="K578" s="45">
        <f>L578*Assumptions!$J$13</f>
        <v>0</v>
      </c>
      <c r="L578" s="37"/>
      <c r="P578" s="37"/>
      <c r="Q578" s="37"/>
      <c r="R578" s="37"/>
      <c r="S578" s="37"/>
      <c r="T578" s="37"/>
      <c r="U578" s="37"/>
    </row>
    <row r="579" spans="1:32" ht="14.25" customHeight="1">
      <c r="A579" s="35"/>
      <c r="B579" s="39"/>
      <c r="C579" s="39"/>
      <c r="D579" s="28"/>
      <c r="E579" s="19"/>
      <c r="F579" s="27"/>
      <c r="G579" s="27"/>
      <c r="H579" s="28"/>
      <c r="J579" s="37"/>
      <c r="K579" s="37"/>
      <c r="L579" s="37"/>
      <c r="P579" s="37"/>
      <c r="Q579" s="37"/>
      <c r="R579" s="37"/>
      <c r="S579" s="37"/>
      <c r="T579" s="37"/>
      <c r="U579" s="37"/>
    </row>
    <row r="580" spans="1:32" ht="14.25" customHeight="1">
      <c r="A580" s="35"/>
      <c r="B580" s="39"/>
      <c r="C580" s="39"/>
      <c r="D580" s="28"/>
      <c r="E580" s="19"/>
      <c r="F580" s="27"/>
      <c r="G580" s="27"/>
      <c r="H580" s="28"/>
      <c r="J580" s="37"/>
      <c r="K580" s="37"/>
      <c r="L580" s="37"/>
      <c r="P580" s="37"/>
      <c r="Q580" s="37"/>
      <c r="R580" s="37"/>
      <c r="S580" s="37"/>
      <c r="T580" s="37"/>
      <c r="U580" s="37"/>
    </row>
    <row r="581" spans="1:32" ht="14.25" customHeight="1">
      <c r="A581" s="35"/>
      <c r="B581" s="31"/>
      <c r="C581" s="54"/>
      <c r="D581" s="28"/>
      <c r="E581" s="19"/>
      <c r="F581" s="27"/>
      <c r="G581" s="27"/>
      <c r="H581" s="28"/>
      <c r="J581" s="37"/>
      <c r="K581" s="37"/>
      <c r="L581" s="37"/>
      <c r="P581" s="37"/>
      <c r="Q581" s="37"/>
      <c r="R581" s="37"/>
      <c r="S581" s="37"/>
      <c r="T581" s="37"/>
      <c r="U581" s="37"/>
    </row>
    <row r="582" spans="1:32" ht="14.25" customHeight="1">
      <c r="A582" s="23"/>
      <c r="B582" s="31" t="s">
        <v>33</v>
      </c>
      <c r="C582" s="48"/>
      <c r="D582" s="28"/>
      <c r="E582" s="19"/>
      <c r="F582" s="27"/>
      <c r="G582" s="27"/>
      <c r="H582" s="28"/>
      <c r="J582" s="37"/>
      <c r="K582" s="37"/>
      <c r="L582" s="37"/>
      <c r="P582" s="37"/>
      <c r="Q582" s="37"/>
      <c r="R582" s="37"/>
      <c r="S582" s="37"/>
      <c r="T582" s="37"/>
      <c r="U582" s="37"/>
    </row>
    <row r="583" spans="1:32" ht="14.25" customHeight="1">
      <c r="A583" s="23"/>
      <c r="B583" s="31"/>
      <c r="C583" s="50"/>
      <c r="D583" s="34"/>
      <c r="E583" s="19"/>
      <c r="F583" s="25"/>
      <c r="G583" s="33"/>
      <c r="H583" s="34"/>
      <c r="I583" s="34"/>
      <c r="J583" s="32"/>
      <c r="K583" s="43"/>
      <c r="L583" s="51"/>
      <c r="M583" s="20"/>
    </row>
    <row r="584" spans="1:32" ht="14.25" hidden="1" customHeight="1">
      <c r="A584" s="35"/>
      <c r="B584" s="31"/>
      <c r="C584" s="26" t="str">
        <f t="shared" ref="C584:S584" si="208">""&amp;ADDRESS($G586+ROW($A562),COLUMN())&amp;":"&amp;ADDRESS($G587+ROW($A562),COLUMN())</f>
        <v>$C$562:$C$566</v>
      </c>
      <c r="D584" s="26" t="str">
        <f t="shared" si="208"/>
        <v>$D$562:$D$566</v>
      </c>
      <c r="E584" s="26" t="str">
        <f t="shared" si="208"/>
        <v>$E$562:$E$566</v>
      </c>
      <c r="F584" s="26" t="str">
        <f t="shared" si="208"/>
        <v>$F$562:$F$566</v>
      </c>
      <c r="G584" s="26" t="str">
        <f t="shared" si="208"/>
        <v>$G$562:$G$566</v>
      </c>
      <c r="H584" s="26" t="str">
        <f t="shared" si="208"/>
        <v>$H$562:$H$566</v>
      </c>
      <c r="I584" s="26" t="str">
        <f t="shared" si="208"/>
        <v>$I$562:$I$566</v>
      </c>
      <c r="J584" s="26" t="str">
        <f t="shared" si="208"/>
        <v>$J$562:$J$566</v>
      </c>
      <c r="K584" s="26" t="str">
        <f t="shared" si="208"/>
        <v>$K$562:$K$566</v>
      </c>
      <c r="L584" s="26" t="str">
        <f t="shared" si="208"/>
        <v>$L$562:$L$566</v>
      </c>
      <c r="M584" s="26" t="str">
        <f t="shared" si="208"/>
        <v>$M$562:$M$566</v>
      </c>
      <c r="N584" s="26" t="str">
        <f t="shared" si="208"/>
        <v>$N$562:$N$566</v>
      </c>
      <c r="O584" s="26" t="str">
        <f t="shared" si="208"/>
        <v>$O$562:$O$566</v>
      </c>
      <c r="P584" s="26" t="str">
        <f t="shared" si="208"/>
        <v>$P$562:$P$566</v>
      </c>
      <c r="Q584" s="26" t="str">
        <f t="shared" si="208"/>
        <v>$Q$562:$Q$566</v>
      </c>
      <c r="R584" s="26" t="str">
        <f t="shared" si="208"/>
        <v>$R$562:$R$566</v>
      </c>
      <c r="S584" s="26" t="str">
        <f t="shared" si="208"/>
        <v>$S$562:$S$566</v>
      </c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spans="1:32" ht="14.25" customHeight="1">
      <c r="A585" s="35"/>
      <c r="B585" s="35" t="s">
        <v>34</v>
      </c>
      <c r="C585" s="18" t="e">
        <f ca="1">SLOPE(LN(INDIRECT(K584)),INDIRECT(C584))</f>
        <v>#NUM!</v>
      </c>
      <c r="D585" s="18" t="s">
        <v>33</v>
      </c>
      <c r="E585" s="35"/>
      <c r="F585" s="19" t="s">
        <v>35</v>
      </c>
      <c r="G585" s="19"/>
      <c r="H585" s="19" t="s">
        <v>39</v>
      </c>
      <c r="I585" s="7" t="s">
        <v>40</v>
      </c>
      <c r="J585" s="32"/>
      <c r="K585" s="35"/>
      <c r="L585" s="12" t="s">
        <v>36</v>
      </c>
      <c r="M585" s="18" t="e">
        <f t="shared" ref="M585:S585" ca="1" si="209">SLOPE(INDIRECT(M584),INDIRECT($K584))</f>
        <v>#DIV/0!</v>
      </c>
      <c r="N585" s="18" t="e">
        <f t="shared" ca="1" si="209"/>
        <v>#DIV/0!</v>
      </c>
      <c r="O585" s="18" t="e">
        <f t="shared" ca="1" si="209"/>
        <v>#DIV/0!</v>
      </c>
      <c r="P585" s="18" t="e">
        <f t="shared" ca="1" si="209"/>
        <v>#DIV/0!</v>
      </c>
      <c r="Q585" s="18" t="e">
        <f t="shared" ca="1" si="209"/>
        <v>#DIV/0!</v>
      </c>
      <c r="R585" s="18" t="e">
        <f t="shared" ca="1" si="209"/>
        <v>#DIV/0!</v>
      </c>
      <c r="S585" s="18" t="e">
        <f t="shared" ca="1" si="209"/>
        <v>#DIV/0!</v>
      </c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spans="1:32" ht="14.25" customHeight="1">
      <c r="A586" s="35"/>
      <c r="B586" s="35" t="s">
        <v>37</v>
      </c>
      <c r="C586" s="52" t="e">
        <f ca="1">EXP(INTERCEPT(LN(INDIRECT(K584)),INDIRECT(C584)))</f>
        <v>#NUM!</v>
      </c>
      <c r="D586" s="35" t="s">
        <v>38</v>
      </c>
      <c r="E586" s="35"/>
      <c r="F586" s="18" t="s">
        <v>38</v>
      </c>
      <c r="G586" s="25">
        <v>0</v>
      </c>
      <c r="H586" s="19">
        <f ca="1">INDIRECT(ADDRESS($G$587+ROW($A$562),COLUMN(($L$451))))</f>
        <v>0</v>
      </c>
      <c r="I586" s="7">
        <f ca="1">INDIRECT(ADDRESS($G$587+ROW($A$562),COLUMN(($M$451))))</f>
        <v>0</v>
      </c>
      <c r="J586" s="11"/>
      <c r="K586" s="35"/>
      <c r="L586" s="12" t="s">
        <v>41</v>
      </c>
      <c r="M586" s="18" t="e">
        <f t="shared" ref="M586:S586" ca="1" si="210">M585*$C585</f>
        <v>#DIV/0!</v>
      </c>
      <c r="N586" s="18" t="e">
        <f t="shared" ca="1" si="210"/>
        <v>#DIV/0!</v>
      </c>
      <c r="O586" s="18" t="e">
        <f t="shared" ca="1" si="210"/>
        <v>#DIV/0!</v>
      </c>
      <c r="P586" s="18" t="e">
        <f t="shared" ca="1" si="210"/>
        <v>#DIV/0!</v>
      </c>
      <c r="Q586" s="18" t="e">
        <f t="shared" ca="1" si="210"/>
        <v>#DIV/0!</v>
      </c>
      <c r="R586" s="18" t="e">
        <f t="shared" ca="1" si="210"/>
        <v>#DIV/0!</v>
      </c>
      <c r="S586" s="18" t="e">
        <f t="shared" ca="1" si="210"/>
        <v>#DIV/0!</v>
      </c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spans="1:32" ht="14.25" customHeight="1">
      <c r="A587" s="35"/>
      <c r="B587" s="35" t="s">
        <v>42</v>
      </c>
      <c r="C587" s="52" t="e">
        <f ca="1">RSQ(LN(INDIRECT(K584)),INDIRECT(C584))</f>
        <v>#NUM!</v>
      </c>
      <c r="D587" s="35" t="s">
        <v>43</v>
      </c>
      <c r="E587" s="35"/>
      <c r="F587" s="18" t="s">
        <v>43</v>
      </c>
      <c r="G587" s="25">
        <v>4</v>
      </c>
      <c r="H587" s="19"/>
      <c r="J587" s="11"/>
      <c r="K587" s="35"/>
      <c r="L587" s="12" t="s">
        <v>44</v>
      </c>
      <c r="M587" s="18" t="e">
        <f t="shared" ref="M587:S587" ca="1" si="211">RSQ(INDIRECT(M584),INDIRECT($K584))</f>
        <v>#DIV/0!</v>
      </c>
      <c r="N587" s="18" t="e">
        <f t="shared" ca="1" si="211"/>
        <v>#DIV/0!</v>
      </c>
      <c r="O587" s="18" t="e">
        <f t="shared" ca="1" si="211"/>
        <v>#DIV/0!</v>
      </c>
      <c r="P587" s="18" t="e">
        <f t="shared" ca="1" si="211"/>
        <v>#DIV/0!</v>
      </c>
      <c r="Q587" s="18" t="e">
        <f t="shared" ca="1" si="211"/>
        <v>#DIV/0!</v>
      </c>
      <c r="R587" s="18" t="e">
        <f t="shared" ca="1" si="211"/>
        <v>#DIV/0!</v>
      </c>
      <c r="S587" s="18" t="e">
        <f t="shared" ca="1" si="211"/>
        <v>#DIV/0!</v>
      </c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spans="1:32" ht="14.25" customHeight="1">
      <c r="A588" s="35"/>
      <c r="B588" s="35"/>
      <c r="C588" s="52"/>
      <c r="D588" s="35"/>
      <c r="E588" s="35"/>
      <c r="F588" s="18"/>
      <c r="G588" s="25"/>
      <c r="H588" s="21"/>
      <c r="I588" s="11"/>
      <c r="J588" s="11"/>
      <c r="K588" s="35"/>
      <c r="L588" s="12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spans="1:32" ht="14.25" hidden="1" customHeight="1">
      <c r="A589" s="35"/>
      <c r="B589" s="31"/>
      <c r="C589" s="26" t="str">
        <f t="shared" ref="C589:S589" si="212">""&amp;ADDRESS($G591+ROW($A562),COLUMN())&amp;":"&amp;ADDRESS($G592+ROW($A562),COLUMN())</f>
        <v>$C$563:$C$566</v>
      </c>
      <c r="D589" s="26" t="str">
        <f t="shared" si="212"/>
        <v>$D$563:$D$566</v>
      </c>
      <c r="E589" s="26" t="str">
        <f t="shared" si="212"/>
        <v>$E$563:$E$566</v>
      </c>
      <c r="F589" s="26" t="str">
        <f t="shared" si="212"/>
        <v>$F$563:$F$566</v>
      </c>
      <c r="G589" s="26" t="str">
        <f t="shared" si="212"/>
        <v>$G$563:$G$566</v>
      </c>
      <c r="H589" s="26" t="str">
        <f t="shared" si="212"/>
        <v>$H$563:$H$566</v>
      </c>
      <c r="I589" s="26" t="str">
        <f t="shared" si="212"/>
        <v>$I$563:$I$566</v>
      </c>
      <c r="J589" s="26" t="str">
        <f t="shared" si="212"/>
        <v>$J$563:$J$566</v>
      </c>
      <c r="K589" s="26" t="str">
        <f t="shared" si="212"/>
        <v>$K$563:$K$566</v>
      </c>
      <c r="L589" s="26" t="str">
        <f t="shared" si="212"/>
        <v>$L$563:$L$566</v>
      </c>
      <c r="M589" s="26" t="str">
        <f t="shared" si="212"/>
        <v>$M$563:$M$566</v>
      </c>
      <c r="N589" s="26" t="str">
        <f t="shared" si="212"/>
        <v>$N$563:$N$566</v>
      </c>
      <c r="O589" s="26" t="str">
        <f t="shared" si="212"/>
        <v>$O$563:$O$566</v>
      </c>
      <c r="P589" s="26" t="str">
        <f t="shared" si="212"/>
        <v>$P$563:$P$566</v>
      </c>
      <c r="Q589" s="26" t="str">
        <f t="shared" si="212"/>
        <v>$Q$563:$Q$566</v>
      </c>
      <c r="R589" s="26" t="str">
        <f t="shared" si="212"/>
        <v>$R$563:$R$566</v>
      </c>
      <c r="S589" s="26" t="str">
        <f t="shared" si="212"/>
        <v>$S$563:$S$566</v>
      </c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spans="1:32" ht="14.25" customHeight="1">
      <c r="A590" s="35"/>
      <c r="B590" s="35" t="s">
        <v>45</v>
      </c>
      <c r="C590" s="18" t="e">
        <f ca="1">SLOPE(LN(INDIRECT(K589)),INDIRECT(C589))</f>
        <v>#NUM!</v>
      </c>
      <c r="D590" s="35"/>
      <c r="E590" s="35"/>
      <c r="F590" s="19" t="s">
        <v>35</v>
      </c>
      <c r="G590" s="19"/>
      <c r="H590" s="21"/>
      <c r="I590" s="32"/>
      <c r="J590" s="32"/>
      <c r="K590" s="35"/>
      <c r="L590" s="12" t="s">
        <v>36</v>
      </c>
      <c r="M590" s="35" t="e">
        <f t="shared" ref="M590:S590" ca="1" si="213">SLOPE(INDIRECT(M589),INDIRECT($K589))</f>
        <v>#DIV/0!</v>
      </c>
      <c r="N590" s="35" t="e">
        <f t="shared" ca="1" si="213"/>
        <v>#DIV/0!</v>
      </c>
      <c r="O590" s="35" t="e">
        <f t="shared" ca="1" si="213"/>
        <v>#DIV/0!</v>
      </c>
      <c r="P590" s="35" t="e">
        <f t="shared" ca="1" si="213"/>
        <v>#DIV/0!</v>
      </c>
      <c r="Q590" s="35" t="e">
        <f t="shared" ca="1" si="213"/>
        <v>#DIV/0!</v>
      </c>
      <c r="R590" s="35" t="e">
        <f t="shared" ca="1" si="213"/>
        <v>#DIV/0!</v>
      </c>
      <c r="S590" s="35" t="e">
        <f t="shared" ca="1" si="213"/>
        <v>#DIV/0!</v>
      </c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spans="1:32" ht="14.25" customHeight="1">
      <c r="A591" s="35"/>
      <c r="B591" s="35" t="s">
        <v>37</v>
      </c>
      <c r="C591" s="52" t="e">
        <f ca="1">EXP(INTERCEPT(LN(INDIRECT(K589)),INDIRECT(C589)))</f>
        <v>#NUM!</v>
      </c>
      <c r="D591" s="35"/>
      <c r="E591" s="35"/>
      <c r="F591" s="18" t="s">
        <v>38</v>
      </c>
      <c r="G591" s="25">
        <v>1</v>
      </c>
      <c r="H591" s="21"/>
      <c r="I591" s="11"/>
      <c r="J591" s="11"/>
      <c r="K591" s="35"/>
      <c r="L591" s="12" t="s">
        <v>41</v>
      </c>
      <c r="M591" s="35" t="e">
        <f t="shared" ref="M591:S591" ca="1" si="214">M590*$C590</f>
        <v>#DIV/0!</v>
      </c>
      <c r="N591" s="35" t="e">
        <f t="shared" ca="1" si="214"/>
        <v>#DIV/0!</v>
      </c>
      <c r="O591" s="35" t="e">
        <f t="shared" ca="1" si="214"/>
        <v>#DIV/0!</v>
      </c>
      <c r="P591" s="35" t="e">
        <f t="shared" ca="1" si="214"/>
        <v>#DIV/0!</v>
      </c>
      <c r="Q591" s="35" t="e">
        <f t="shared" ca="1" si="214"/>
        <v>#DIV/0!</v>
      </c>
      <c r="R591" s="35" t="e">
        <f t="shared" ca="1" si="214"/>
        <v>#DIV/0!</v>
      </c>
      <c r="S591" s="35" t="e">
        <f t="shared" ca="1" si="214"/>
        <v>#DIV/0!</v>
      </c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spans="1:32" ht="14.25" customHeight="1">
      <c r="A592" s="35"/>
      <c r="B592" s="35" t="s">
        <v>42</v>
      </c>
      <c r="C592" s="52" t="e">
        <f ca="1">RSQ(LN(INDIRECT(K589)),INDIRECT(C589))</f>
        <v>#NUM!</v>
      </c>
      <c r="D592" s="35"/>
      <c r="E592" s="35"/>
      <c r="F592" s="18" t="s">
        <v>43</v>
      </c>
      <c r="G592" s="25">
        <v>4</v>
      </c>
      <c r="H592" s="21"/>
      <c r="I592" s="11"/>
      <c r="J592" s="11"/>
      <c r="K592" s="35"/>
      <c r="L592" s="12" t="s">
        <v>44</v>
      </c>
      <c r="M592" s="35" t="e">
        <f t="shared" ref="M592:S592" ca="1" si="215">RSQ(INDIRECT(M589),INDIRECT($K589))</f>
        <v>#DIV/0!</v>
      </c>
      <c r="N592" s="35" t="e">
        <f t="shared" ca="1" si="215"/>
        <v>#DIV/0!</v>
      </c>
      <c r="O592" s="35" t="e">
        <f t="shared" ca="1" si="215"/>
        <v>#DIV/0!</v>
      </c>
      <c r="P592" s="35" t="e">
        <f t="shared" ca="1" si="215"/>
        <v>#DIV/0!</v>
      </c>
      <c r="Q592" s="35" t="e">
        <f t="shared" ca="1" si="215"/>
        <v>#DIV/0!</v>
      </c>
      <c r="R592" s="35" t="e">
        <f t="shared" ca="1" si="215"/>
        <v>#DIV/0!</v>
      </c>
      <c r="S592" s="35" t="e">
        <f t="shared" ca="1" si="215"/>
        <v>#DIV/0!</v>
      </c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spans="1:45" ht="14.25" customHeight="1" thickBot="1">
      <c r="A593" s="13"/>
      <c r="B593" s="13"/>
      <c r="C593" s="55"/>
      <c r="D593" s="13"/>
      <c r="E593" s="13"/>
      <c r="F593" s="14"/>
      <c r="G593" s="14"/>
      <c r="H593" s="14"/>
      <c r="I593" s="15"/>
      <c r="J593" s="15"/>
      <c r="K593" s="1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45" ht="14.25" customHeight="1" thickTop="1" thickBot="1">
      <c r="A594" s="13"/>
      <c r="B594" s="13"/>
      <c r="C594" s="55"/>
      <c r="D594" s="13"/>
      <c r="E594" s="13"/>
      <c r="F594" s="14"/>
      <c r="G594" s="14"/>
      <c r="H594" s="14"/>
      <c r="I594" s="15"/>
      <c r="J594" s="15"/>
      <c r="K594" s="1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45" ht="14.25" customHeight="1" thickTop="1">
      <c r="A595" s="3" t="s">
        <v>77</v>
      </c>
      <c r="C595" s="20"/>
      <c r="D595" s="20"/>
      <c r="E595" s="20"/>
      <c r="F595" s="25"/>
      <c r="G595" s="25"/>
      <c r="H595" s="25"/>
      <c r="I595" s="9"/>
      <c r="J595" s="9"/>
      <c r="K595" s="20"/>
      <c r="L595" s="20"/>
      <c r="M595" s="20"/>
      <c r="N595" s="20"/>
      <c r="O595" s="20"/>
      <c r="P595" s="20"/>
      <c r="Q595" s="20"/>
      <c r="R595" s="20"/>
      <c r="S595" s="20"/>
      <c r="AM595" s="18" t="s">
        <v>29</v>
      </c>
    </row>
    <row r="596" spans="1:45" ht="14.25" customHeight="1">
      <c r="A596" s="39"/>
      <c r="B596" s="20" t="s">
        <v>1</v>
      </c>
      <c r="C596" s="20" t="s">
        <v>2</v>
      </c>
      <c r="D596" s="20" t="s">
        <v>3</v>
      </c>
      <c r="E596" s="20" t="s">
        <v>4</v>
      </c>
      <c r="F596" s="20" t="s">
        <v>5</v>
      </c>
      <c r="G596" s="20" t="s">
        <v>6</v>
      </c>
      <c r="H596" s="20" t="s">
        <v>7</v>
      </c>
      <c r="I596" s="20" t="s">
        <v>8</v>
      </c>
      <c r="J596" s="20" t="s">
        <v>9</v>
      </c>
      <c r="K596" s="20" t="s">
        <v>10</v>
      </c>
      <c r="L596" s="20" t="s">
        <v>11</v>
      </c>
      <c r="M596" s="10" t="s">
        <v>12</v>
      </c>
      <c r="N596" s="10" t="s">
        <v>13</v>
      </c>
      <c r="O596" s="10" t="s">
        <v>14</v>
      </c>
      <c r="P596" s="10" t="s">
        <v>15</v>
      </c>
      <c r="Q596" s="10" t="s">
        <v>16</v>
      </c>
      <c r="R596" s="10" t="s">
        <v>17</v>
      </c>
      <c r="S596" s="10" t="s">
        <v>18</v>
      </c>
      <c r="AM596" s="10" t="s">
        <v>12</v>
      </c>
      <c r="AN596" s="10" t="s">
        <v>13</v>
      </c>
      <c r="AO596" s="10" t="s">
        <v>14</v>
      </c>
      <c r="AP596" s="10" t="s">
        <v>15</v>
      </c>
      <c r="AQ596" s="10" t="s">
        <v>16</v>
      </c>
      <c r="AR596" s="10" t="s">
        <v>17</v>
      </c>
      <c r="AS596" s="10" t="s">
        <v>18</v>
      </c>
    </row>
    <row r="597" spans="1:45" ht="14.25" customHeight="1">
      <c r="A597" s="20"/>
      <c r="B597" s="20"/>
      <c r="C597" s="20" t="s">
        <v>19</v>
      </c>
      <c r="D597" s="20" t="s">
        <v>20</v>
      </c>
      <c r="E597" s="20" t="s">
        <v>21</v>
      </c>
      <c r="F597" s="20" t="s">
        <v>22</v>
      </c>
      <c r="G597" s="20" t="s">
        <v>21</v>
      </c>
      <c r="H597" s="20" t="s">
        <v>23</v>
      </c>
      <c r="I597" s="20" t="s">
        <v>24</v>
      </c>
      <c r="J597" s="20" t="s">
        <v>24</v>
      </c>
      <c r="K597" s="20" t="s">
        <v>25</v>
      </c>
      <c r="L597" s="20" t="s">
        <v>26</v>
      </c>
      <c r="M597" s="20" t="s">
        <v>27</v>
      </c>
      <c r="N597" s="20" t="s">
        <v>27</v>
      </c>
      <c r="O597" s="20" t="s">
        <v>27</v>
      </c>
      <c r="P597" s="20" t="s">
        <v>27</v>
      </c>
      <c r="Q597" s="20" t="s">
        <v>27</v>
      </c>
      <c r="R597" s="20" t="s">
        <v>27</v>
      </c>
      <c r="S597" s="20" t="s">
        <v>27</v>
      </c>
      <c r="AM597" s="20" t="s">
        <v>27</v>
      </c>
      <c r="AN597" s="20" t="s">
        <v>27</v>
      </c>
      <c r="AO597" s="20" t="s">
        <v>27</v>
      </c>
      <c r="AP597" s="20" t="s">
        <v>27</v>
      </c>
      <c r="AQ597" s="20" t="s">
        <v>27</v>
      </c>
      <c r="AR597" s="20" t="s">
        <v>27</v>
      </c>
      <c r="AS597" s="20" t="s">
        <v>27</v>
      </c>
    </row>
    <row r="598" spans="1:45" ht="14.25" customHeight="1">
      <c r="A598" s="35">
        <v>-1</v>
      </c>
      <c r="B598" s="31"/>
      <c r="C598" s="35"/>
      <c r="D598" s="34"/>
      <c r="E598" s="21"/>
      <c r="F598" s="33"/>
      <c r="G598" s="33"/>
      <c r="H598" s="33"/>
      <c r="I598" s="22" t="s">
        <v>32</v>
      </c>
      <c r="J598" s="22" t="s">
        <v>32</v>
      </c>
      <c r="K598" s="41"/>
      <c r="L598" s="21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S598" s="35"/>
    </row>
    <row r="599" spans="1:45" ht="14.25" customHeight="1">
      <c r="A599" s="35">
        <v>0</v>
      </c>
      <c r="B599" s="36"/>
      <c r="C599">
        <f t="shared" ref="C599:C615" si="216">(B599-$B$599)*24</f>
        <v>0</v>
      </c>
      <c r="D599" s="34"/>
      <c r="E599" s="42"/>
      <c r="F599" s="33">
        <v>100</v>
      </c>
      <c r="G599" s="33">
        <f t="shared" ref="G599:G615" si="217">E599/(F599/100)</f>
        <v>0</v>
      </c>
      <c r="H599" s="34"/>
      <c r="I599" s="32">
        <v>0</v>
      </c>
      <c r="J599" s="32">
        <v>0</v>
      </c>
      <c r="K599" s="43">
        <f>L599*Assumptions!$J$13</f>
        <v>0</v>
      </c>
      <c r="M599" s="37"/>
      <c r="N599" s="37"/>
      <c r="O599" s="37"/>
      <c r="P599" s="37"/>
      <c r="Q599" s="37"/>
      <c r="R599" s="37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M599" s="37"/>
      <c r="AN599" s="37"/>
      <c r="AO599" s="37"/>
      <c r="AP599" s="37"/>
      <c r="AQ599" s="37"/>
      <c r="AR599" s="37"/>
    </row>
    <row r="600" spans="1:45" ht="14.25" customHeight="1">
      <c r="A600" s="30">
        <v>1</v>
      </c>
      <c r="B600" s="36"/>
      <c r="C600">
        <f t="shared" si="216"/>
        <v>0</v>
      </c>
      <c r="D600" s="28"/>
      <c r="E600" s="44"/>
      <c r="F600" s="27">
        <v>100</v>
      </c>
      <c r="G600" s="27">
        <f t="shared" si="217"/>
        <v>0</v>
      </c>
      <c r="H600" s="28" t="e">
        <f t="shared" ref="H600:H615" si="218">LN(E600/E599)/(C600-C599)</f>
        <v>#DIV/0!</v>
      </c>
      <c r="I600" s="29" t="e">
        <f t="shared" ref="I600:I615" si="219">((E600-E599)/H600)+I599</f>
        <v>#DIV/0!</v>
      </c>
      <c r="J600" s="29">
        <f t="shared" ref="J600:J615" si="220">(0.5*(C600-C599)*(E600+E599))+J599</f>
        <v>0</v>
      </c>
      <c r="K600" s="45">
        <f>L600*Assumptions!$J$13</f>
        <v>0</v>
      </c>
      <c r="M600" s="60"/>
      <c r="N600" s="61"/>
      <c r="O600" s="37"/>
      <c r="P600" s="37"/>
      <c r="Q600" s="37"/>
      <c r="R600" s="37"/>
      <c r="S600" s="37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M600" s="60"/>
      <c r="AN600" s="61"/>
      <c r="AO600" s="37"/>
      <c r="AP600" s="37"/>
      <c r="AQ600" s="37"/>
      <c r="AR600" s="37"/>
      <c r="AS600" s="37"/>
    </row>
    <row r="601" spans="1:45" ht="14.25" customHeight="1">
      <c r="A601" s="30">
        <v>2</v>
      </c>
      <c r="B601" s="36"/>
      <c r="C601">
        <f t="shared" si="216"/>
        <v>0</v>
      </c>
      <c r="D601" s="28"/>
      <c r="E601" s="44"/>
      <c r="F601" s="33">
        <v>100</v>
      </c>
      <c r="G601" s="27">
        <f t="shared" si="217"/>
        <v>0</v>
      </c>
      <c r="H601" s="28" t="e">
        <f t="shared" si="218"/>
        <v>#DIV/0!</v>
      </c>
      <c r="I601" s="29" t="e">
        <f t="shared" si="219"/>
        <v>#DIV/0!</v>
      </c>
      <c r="J601" s="29">
        <f t="shared" si="220"/>
        <v>0</v>
      </c>
      <c r="K601" s="45">
        <f>L601*Assumptions!$J$13</f>
        <v>0</v>
      </c>
      <c r="M601" s="60"/>
      <c r="N601" s="61"/>
      <c r="O601" s="37"/>
      <c r="P601" s="37"/>
      <c r="Q601" s="37"/>
      <c r="R601" s="37"/>
      <c r="S601" s="37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M601" s="60"/>
      <c r="AN601" s="61"/>
      <c r="AO601" s="37"/>
      <c r="AP601" s="37"/>
      <c r="AQ601" s="37"/>
      <c r="AR601" s="37"/>
      <c r="AS601" s="37"/>
    </row>
    <row r="602" spans="1:45" ht="14.25" customHeight="1">
      <c r="A602" s="30">
        <v>3</v>
      </c>
      <c r="B602" s="36"/>
      <c r="C602">
        <f t="shared" si="216"/>
        <v>0</v>
      </c>
      <c r="D602" s="28"/>
      <c r="E602" s="44"/>
      <c r="F602" s="27">
        <v>100</v>
      </c>
      <c r="G602" s="27">
        <f t="shared" si="217"/>
        <v>0</v>
      </c>
      <c r="H602" s="28" t="e">
        <f t="shared" si="218"/>
        <v>#DIV/0!</v>
      </c>
      <c r="I602" s="29" t="e">
        <f t="shared" si="219"/>
        <v>#DIV/0!</v>
      </c>
      <c r="J602" s="29">
        <f t="shared" si="220"/>
        <v>0</v>
      </c>
      <c r="K602" s="45">
        <f>L602*Assumptions!$J$13</f>
        <v>0</v>
      </c>
      <c r="M602" s="60"/>
      <c r="N602" s="61"/>
      <c r="O602" s="37"/>
      <c r="P602" s="37"/>
      <c r="Q602" s="37"/>
      <c r="R602" s="37"/>
      <c r="S602" s="37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M602" s="60"/>
      <c r="AN602" s="61"/>
      <c r="AO602" s="37"/>
      <c r="AP602" s="37"/>
      <c r="AQ602" s="37"/>
      <c r="AR602" s="37"/>
      <c r="AS602" s="37"/>
    </row>
    <row r="603" spans="1:45" ht="14.25" customHeight="1">
      <c r="A603" s="30">
        <v>4</v>
      </c>
      <c r="B603" s="36"/>
      <c r="C603">
        <f t="shared" si="216"/>
        <v>0</v>
      </c>
      <c r="D603" s="28"/>
      <c r="E603" s="44"/>
      <c r="F603" s="33">
        <v>100</v>
      </c>
      <c r="G603" s="27">
        <f t="shared" si="217"/>
        <v>0</v>
      </c>
      <c r="H603" s="28" t="e">
        <f t="shared" si="218"/>
        <v>#DIV/0!</v>
      </c>
      <c r="I603" s="29" t="e">
        <f t="shared" si="219"/>
        <v>#DIV/0!</v>
      </c>
      <c r="J603" s="29">
        <f t="shared" si="220"/>
        <v>0</v>
      </c>
      <c r="K603" s="45">
        <f>L603*Assumptions!$J$13</f>
        <v>0</v>
      </c>
      <c r="M603" s="60"/>
      <c r="N603" s="61"/>
      <c r="O603" s="37"/>
      <c r="P603" s="37"/>
      <c r="Q603" s="37"/>
      <c r="R603" s="37"/>
      <c r="S603" s="37"/>
      <c r="T603" s="37"/>
      <c r="U603" s="37"/>
      <c r="V603" s="37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M603" s="60"/>
      <c r="AN603" s="61"/>
      <c r="AO603" s="37"/>
      <c r="AP603" s="37"/>
      <c r="AQ603" s="37"/>
      <c r="AR603" s="37"/>
      <c r="AS603" s="37"/>
    </row>
    <row r="604" spans="1:45" ht="14.25" customHeight="1">
      <c r="A604" s="30">
        <v>5</v>
      </c>
      <c r="B604" s="36"/>
      <c r="C604">
        <f t="shared" si="216"/>
        <v>0</v>
      </c>
      <c r="D604" s="28"/>
      <c r="E604" s="44"/>
      <c r="F604" s="27">
        <v>100</v>
      </c>
      <c r="G604" s="27">
        <f t="shared" si="217"/>
        <v>0</v>
      </c>
      <c r="H604" s="28" t="e">
        <f t="shared" si="218"/>
        <v>#DIV/0!</v>
      </c>
      <c r="I604" s="29" t="e">
        <f t="shared" si="219"/>
        <v>#DIV/0!</v>
      </c>
      <c r="J604" s="29">
        <f t="shared" si="220"/>
        <v>0</v>
      </c>
      <c r="K604" s="45">
        <f>L604*Assumptions!$J$13</f>
        <v>0</v>
      </c>
      <c r="M604" s="60"/>
      <c r="N604" s="61"/>
      <c r="O604" s="37"/>
      <c r="P604" s="37"/>
      <c r="Q604" s="37"/>
      <c r="R604" s="37"/>
      <c r="S604" s="37"/>
      <c r="T604" s="37"/>
      <c r="U604" s="37"/>
      <c r="V604" s="37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M604" s="60"/>
      <c r="AN604" s="61"/>
      <c r="AO604" s="37"/>
      <c r="AP604" s="37"/>
      <c r="AQ604" s="37"/>
      <c r="AR604" s="37"/>
      <c r="AS604" s="37"/>
    </row>
    <row r="605" spans="1:45" ht="14.25" customHeight="1">
      <c r="A605" s="30">
        <v>6</v>
      </c>
      <c r="B605" s="36"/>
      <c r="C605">
        <f t="shared" si="216"/>
        <v>0</v>
      </c>
      <c r="D605" s="28"/>
      <c r="E605" s="44"/>
      <c r="F605" s="27">
        <v>100</v>
      </c>
      <c r="G605" s="27">
        <f t="shared" si="217"/>
        <v>0</v>
      </c>
      <c r="H605" s="28" t="e">
        <f t="shared" si="218"/>
        <v>#DIV/0!</v>
      </c>
      <c r="I605" s="29" t="e">
        <f t="shared" si="219"/>
        <v>#DIV/0!</v>
      </c>
      <c r="J605" s="29">
        <f t="shared" si="220"/>
        <v>0</v>
      </c>
      <c r="K605" s="45">
        <f>L605*Assumptions!$J$13</f>
        <v>0</v>
      </c>
      <c r="M605" s="46"/>
      <c r="N605" s="61"/>
      <c r="O605" s="37"/>
      <c r="Q605" s="37"/>
      <c r="S605" s="37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M605" s="46"/>
      <c r="AN605" s="61"/>
      <c r="AO605" s="37"/>
      <c r="AQ605" s="37"/>
      <c r="AS605" s="37"/>
    </row>
    <row r="606" spans="1:45" ht="14.25" customHeight="1">
      <c r="A606" s="30">
        <v>7</v>
      </c>
      <c r="B606" s="36"/>
      <c r="C606">
        <f t="shared" si="216"/>
        <v>0</v>
      </c>
      <c r="D606" s="28"/>
      <c r="E606" s="44"/>
      <c r="F606" s="27">
        <v>100</v>
      </c>
      <c r="G606" s="27">
        <f t="shared" si="217"/>
        <v>0</v>
      </c>
      <c r="H606" s="28" t="e">
        <f t="shared" si="218"/>
        <v>#DIV/0!</v>
      </c>
      <c r="I606" s="29" t="e">
        <f t="shared" si="219"/>
        <v>#DIV/0!</v>
      </c>
      <c r="J606" s="29">
        <f t="shared" si="220"/>
        <v>0</v>
      </c>
      <c r="K606" s="45">
        <f>L606*Assumptions!$J$13</f>
        <v>0</v>
      </c>
      <c r="M606" s="46"/>
      <c r="N606" s="47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M606" s="46"/>
      <c r="AN606" s="47"/>
    </row>
    <row r="607" spans="1:45" ht="14.25" customHeight="1">
      <c r="A607" s="18">
        <v>8</v>
      </c>
      <c r="B607" s="36"/>
      <c r="C607">
        <f t="shared" si="216"/>
        <v>0</v>
      </c>
      <c r="D607" s="28"/>
      <c r="E607" s="44"/>
      <c r="F607" s="27">
        <v>100</v>
      </c>
      <c r="G607" s="27">
        <f t="shared" si="217"/>
        <v>0</v>
      </c>
      <c r="H607" s="28" t="e">
        <f t="shared" si="218"/>
        <v>#DIV/0!</v>
      </c>
      <c r="I607" s="29" t="e">
        <f t="shared" si="219"/>
        <v>#DIV/0!</v>
      </c>
      <c r="J607" s="29">
        <f t="shared" si="220"/>
        <v>0</v>
      </c>
      <c r="K607" s="45">
        <f>L607*Assumptions!$J$13</f>
        <v>0</v>
      </c>
      <c r="L607" s="57"/>
      <c r="M607" s="46"/>
      <c r="O607" s="37"/>
      <c r="P607" s="37"/>
      <c r="Q607" s="37"/>
      <c r="R607" s="37"/>
      <c r="S607" s="37"/>
      <c r="T607" s="37"/>
      <c r="AM607" s="46"/>
      <c r="AO607" s="37"/>
      <c r="AP607" s="37"/>
      <c r="AQ607" s="37"/>
      <c r="AR607" s="37"/>
      <c r="AS607" s="37"/>
    </row>
    <row r="608" spans="1:45" ht="14.25" customHeight="1">
      <c r="A608" s="18">
        <v>9</v>
      </c>
      <c r="B608" s="31"/>
      <c r="C608">
        <f t="shared" si="216"/>
        <v>0</v>
      </c>
      <c r="D608" s="28"/>
      <c r="E608" s="44"/>
      <c r="F608" s="27">
        <v>100</v>
      </c>
      <c r="G608" s="27">
        <f t="shared" si="217"/>
        <v>0</v>
      </c>
      <c r="H608" s="28" t="e">
        <f t="shared" si="218"/>
        <v>#DIV/0!</v>
      </c>
      <c r="I608" s="29" t="e">
        <f t="shared" si="219"/>
        <v>#DIV/0!</v>
      </c>
      <c r="J608" s="29">
        <f t="shared" si="220"/>
        <v>0</v>
      </c>
      <c r="K608" s="45">
        <f>L608*Assumptions!$J$13</f>
        <v>0</v>
      </c>
      <c r="L608" s="49"/>
      <c r="O608" s="37"/>
      <c r="P608" s="37"/>
      <c r="Q608" s="37"/>
      <c r="R608" s="37"/>
      <c r="S608" s="37"/>
      <c r="T608" s="37"/>
      <c r="AM608" s="37"/>
      <c r="AN608" s="37"/>
      <c r="AO608" s="37"/>
    </row>
    <row r="609" spans="1:45" ht="14.25" customHeight="1">
      <c r="A609" s="35">
        <v>10</v>
      </c>
      <c r="B609" s="31"/>
      <c r="C609">
        <f t="shared" si="216"/>
        <v>0</v>
      </c>
      <c r="D609" s="28"/>
      <c r="E609" s="44"/>
      <c r="F609" s="27">
        <v>100</v>
      </c>
      <c r="G609" s="27">
        <f t="shared" si="217"/>
        <v>0</v>
      </c>
      <c r="H609" s="28" t="e">
        <f t="shared" si="218"/>
        <v>#DIV/0!</v>
      </c>
      <c r="I609" s="29" t="e">
        <f t="shared" si="219"/>
        <v>#DIV/0!</v>
      </c>
      <c r="J609" s="29">
        <f t="shared" si="220"/>
        <v>0</v>
      </c>
      <c r="K609" s="45">
        <f>L609*Assumptions!$J$13</f>
        <v>0</v>
      </c>
      <c r="L609" s="49"/>
      <c r="N609" s="23"/>
      <c r="O609" s="37"/>
      <c r="P609" s="37"/>
      <c r="Q609" s="37"/>
      <c r="R609" s="37"/>
      <c r="S609" s="37"/>
      <c r="T609" s="37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M609" s="23"/>
      <c r="AN609" s="37"/>
      <c r="AO609" s="37"/>
      <c r="AP609" s="37"/>
      <c r="AQ609" s="23"/>
      <c r="AR609" s="23"/>
      <c r="AS609" s="23"/>
    </row>
    <row r="610" spans="1:45" ht="14.25" customHeight="1">
      <c r="A610" s="35">
        <v>11</v>
      </c>
      <c r="B610" s="36"/>
      <c r="C610">
        <f t="shared" si="216"/>
        <v>0</v>
      </c>
      <c r="D610" s="28"/>
      <c r="E610" s="44"/>
      <c r="F610" s="27">
        <v>100</v>
      </c>
      <c r="G610" s="27">
        <f t="shared" si="217"/>
        <v>0</v>
      </c>
      <c r="H610" s="28" t="e">
        <f t="shared" si="218"/>
        <v>#DIV/0!</v>
      </c>
      <c r="I610" s="29" t="e">
        <f t="shared" si="219"/>
        <v>#DIV/0!</v>
      </c>
      <c r="J610" s="29">
        <f t="shared" si="220"/>
        <v>0</v>
      </c>
      <c r="K610" s="45">
        <f>L610*Assumptions!$J$13</f>
        <v>0</v>
      </c>
      <c r="L610" s="49"/>
      <c r="N610" s="23"/>
      <c r="O610" s="37"/>
      <c r="P610" s="37"/>
      <c r="Q610" s="37"/>
      <c r="R610" s="37"/>
      <c r="S610" s="37"/>
      <c r="T610" s="37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M610" s="23"/>
      <c r="AN610" s="37"/>
      <c r="AO610" s="37"/>
      <c r="AP610" s="37"/>
      <c r="AQ610" s="23"/>
      <c r="AR610" s="23"/>
      <c r="AS610" s="23"/>
    </row>
    <row r="611" spans="1:45" ht="14.25" customHeight="1">
      <c r="A611" s="35">
        <v>12</v>
      </c>
      <c r="B611" s="36"/>
      <c r="C611">
        <f t="shared" si="216"/>
        <v>0</v>
      </c>
      <c r="D611" s="28"/>
      <c r="E611" s="44"/>
      <c r="F611" s="27">
        <v>100</v>
      </c>
      <c r="G611" s="27">
        <f t="shared" si="217"/>
        <v>0</v>
      </c>
      <c r="H611" s="28" t="e">
        <f t="shared" si="218"/>
        <v>#DIV/0!</v>
      </c>
      <c r="I611" s="29" t="e">
        <f t="shared" si="219"/>
        <v>#DIV/0!</v>
      </c>
      <c r="J611" s="29">
        <f t="shared" si="220"/>
        <v>0</v>
      </c>
      <c r="K611" s="45">
        <f>L611*Assumptions!$J$13</f>
        <v>0</v>
      </c>
      <c r="L611" s="49"/>
      <c r="N611" s="23"/>
      <c r="O611" s="37"/>
      <c r="P611" s="37"/>
      <c r="Q611" s="37"/>
      <c r="R611" s="37"/>
      <c r="S611" s="37"/>
      <c r="T611" s="37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M611" s="23"/>
      <c r="AN611" s="37"/>
      <c r="AO611" s="37"/>
      <c r="AP611" s="37"/>
      <c r="AQ611" s="23"/>
      <c r="AR611" s="23"/>
      <c r="AS611" s="23"/>
    </row>
    <row r="612" spans="1:45" ht="14.25" customHeight="1">
      <c r="A612" s="35">
        <v>13</v>
      </c>
      <c r="B612" s="36"/>
      <c r="C612">
        <f t="shared" si="216"/>
        <v>0</v>
      </c>
      <c r="D612" s="28"/>
      <c r="E612" s="44"/>
      <c r="F612" s="27">
        <v>100</v>
      </c>
      <c r="G612" s="27">
        <f t="shared" si="217"/>
        <v>0</v>
      </c>
      <c r="H612" s="28" t="e">
        <f t="shared" si="218"/>
        <v>#DIV/0!</v>
      </c>
      <c r="I612" s="29" t="e">
        <f t="shared" si="219"/>
        <v>#DIV/0!</v>
      </c>
      <c r="J612" s="29">
        <f t="shared" si="220"/>
        <v>0</v>
      </c>
      <c r="K612" s="45">
        <f>L612*Assumptions!$J$13</f>
        <v>0</v>
      </c>
      <c r="L612" s="49"/>
      <c r="N612" s="23"/>
      <c r="O612" s="37"/>
      <c r="P612" s="37"/>
      <c r="Q612" s="37"/>
      <c r="R612" s="37"/>
      <c r="S612" s="37"/>
      <c r="T612" s="37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M612" s="23"/>
      <c r="AN612" s="37"/>
      <c r="AO612" s="37"/>
      <c r="AP612" s="37"/>
      <c r="AQ612" s="23"/>
      <c r="AR612" s="23"/>
      <c r="AS612" s="23"/>
    </row>
    <row r="613" spans="1:45" ht="14.25" customHeight="1">
      <c r="A613" s="35">
        <v>14</v>
      </c>
      <c r="B613" s="36"/>
      <c r="C613">
        <f t="shared" si="216"/>
        <v>0</v>
      </c>
      <c r="D613" s="28"/>
      <c r="E613" s="44"/>
      <c r="F613" s="27">
        <v>100</v>
      </c>
      <c r="G613" s="27">
        <f t="shared" si="217"/>
        <v>0</v>
      </c>
      <c r="H613" s="28" t="e">
        <f t="shared" si="218"/>
        <v>#DIV/0!</v>
      </c>
      <c r="I613" s="29" t="e">
        <f t="shared" si="219"/>
        <v>#DIV/0!</v>
      </c>
      <c r="J613" s="29">
        <f t="shared" si="220"/>
        <v>0</v>
      </c>
      <c r="K613" s="45">
        <f>L613*Assumptions!$J$13</f>
        <v>0</v>
      </c>
      <c r="L613" s="49"/>
      <c r="O613" s="37"/>
      <c r="P613" s="37"/>
      <c r="Q613" s="37"/>
      <c r="R613" s="37"/>
      <c r="S613" s="37"/>
      <c r="T613" s="37"/>
      <c r="AN613" s="37"/>
      <c r="AO613" s="37"/>
      <c r="AP613" s="37"/>
    </row>
    <row r="614" spans="1:45" ht="14.25" customHeight="1">
      <c r="A614" s="35">
        <v>15</v>
      </c>
      <c r="B614" s="36"/>
      <c r="C614">
        <f t="shared" si="216"/>
        <v>0</v>
      </c>
      <c r="D614" s="28"/>
      <c r="E614" s="44"/>
      <c r="F614" s="27">
        <v>100</v>
      </c>
      <c r="G614" s="27">
        <f t="shared" si="217"/>
        <v>0</v>
      </c>
      <c r="H614" s="28" t="e">
        <f t="shared" si="218"/>
        <v>#DIV/0!</v>
      </c>
      <c r="I614" s="29" t="e">
        <f t="shared" si="219"/>
        <v>#DIV/0!</v>
      </c>
      <c r="J614" s="29">
        <f t="shared" si="220"/>
        <v>0</v>
      </c>
      <c r="K614" s="45">
        <f>L614*Assumptions!$J$13</f>
        <v>0</v>
      </c>
      <c r="L614" s="49"/>
      <c r="O614" s="37"/>
      <c r="P614" s="37"/>
      <c r="Q614" s="37"/>
      <c r="R614" s="37"/>
      <c r="S614" s="37"/>
      <c r="T614" s="37"/>
      <c r="AN614" s="37"/>
      <c r="AO614" s="37"/>
      <c r="AP614" s="37"/>
    </row>
    <row r="615" spans="1:45" ht="14.25" customHeight="1">
      <c r="A615" s="35">
        <v>16</v>
      </c>
      <c r="B615" s="36"/>
      <c r="C615">
        <f t="shared" si="216"/>
        <v>0</v>
      </c>
      <c r="D615" s="28"/>
      <c r="E615" s="44"/>
      <c r="F615" s="27">
        <v>100</v>
      </c>
      <c r="G615" s="27">
        <f t="shared" si="217"/>
        <v>0</v>
      </c>
      <c r="H615" s="28" t="e">
        <f t="shared" si="218"/>
        <v>#DIV/0!</v>
      </c>
      <c r="I615" s="29" t="e">
        <f t="shared" si="219"/>
        <v>#DIV/0!</v>
      </c>
      <c r="J615" s="29">
        <f t="shared" si="220"/>
        <v>0</v>
      </c>
      <c r="K615" s="45">
        <f>L615*Assumptions!$J$13</f>
        <v>0</v>
      </c>
      <c r="L615" s="49"/>
      <c r="O615" s="37"/>
      <c r="P615" s="37"/>
      <c r="Q615" s="37"/>
      <c r="R615" s="37"/>
      <c r="S615" s="37"/>
      <c r="T615" s="37"/>
      <c r="AN615" s="37"/>
      <c r="AO615" s="37"/>
      <c r="AP615" s="37"/>
    </row>
    <row r="616" spans="1:45" ht="14.25" customHeight="1">
      <c r="A616" s="35"/>
      <c r="C616" s="54"/>
      <c r="D616" s="28"/>
      <c r="E616" s="19"/>
      <c r="F616" s="33"/>
      <c r="G616" s="27"/>
      <c r="H616" s="18"/>
      <c r="I616" s="37"/>
      <c r="J616" s="37"/>
      <c r="K616" s="37"/>
      <c r="L616" s="49"/>
      <c r="O616" s="37"/>
      <c r="P616" s="37"/>
      <c r="Q616" s="37"/>
      <c r="R616" s="37"/>
      <c r="S616" s="37"/>
      <c r="T616" s="37"/>
      <c r="AN616" s="37"/>
      <c r="AO616" s="37"/>
      <c r="AP616" s="37"/>
    </row>
    <row r="617" spans="1:45" ht="14.25" customHeight="1">
      <c r="A617" s="35"/>
      <c r="C617" s="54"/>
      <c r="D617" s="28"/>
      <c r="E617" s="19"/>
      <c r="F617" s="33"/>
      <c r="G617" s="27"/>
      <c r="H617" s="18"/>
      <c r="I617" s="37"/>
      <c r="J617" s="37"/>
      <c r="K617" s="37"/>
      <c r="L617" s="49"/>
      <c r="O617" s="37"/>
      <c r="P617" s="37"/>
      <c r="Q617" s="37"/>
      <c r="R617" s="37"/>
      <c r="S617" s="37"/>
      <c r="T617" s="37"/>
      <c r="AN617" s="37"/>
      <c r="AO617" s="37"/>
      <c r="AP617" s="37"/>
    </row>
    <row r="618" spans="1:45" ht="14.25" customHeight="1">
      <c r="A618" s="35"/>
      <c r="B618" s="31"/>
      <c r="C618" s="54"/>
      <c r="D618" s="28"/>
      <c r="E618" s="19"/>
      <c r="F618" s="27"/>
      <c r="G618" s="27"/>
      <c r="H618" s="18"/>
      <c r="I618" s="37"/>
      <c r="J618" s="37"/>
      <c r="K618" s="37"/>
      <c r="L618" s="49"/>
      <c r="O618" s="37"/>
      <c r="P618" s="37"/>
      <c r="Q618" s="37"/>
      <c r="R618" s="37"/>
      <c r="S618" s="37"/>
      <c r="T618" s="37"/>
      <c r="AN618" s="37"/>
      <c r="AO618" s="37"/>
      <c r="AP618" s="37"/>
    </row>
    <row r="619" spans="1:45" ht="14.25" customHeight="1">
      <c r="A619" s="23"/>
      <c r="B619" s="31" t="s">
        <v>33</v>
      </c>
      <c r="C619" s="48"/>
      <c r="D619" s="28"/>
      <c r="E619" s="19"/>
      <c r="F619" s="33"/>
      <c r="G619" s="27"/>
      <c r="H619" s="28"/>
      <c r="I619" s="29"/>
      <c r="J619" s="37"/>
      <c r="K619" s="45"/>
      <c r="L619" s="49"/>
      <c r="AN619" s="37"/>
      <c r="AO619" s="37"/>
      <c r="AP619" s="37"/>
    </row>
    <row r="620" spans="1:45" ht="14.25" customHeight="1">
      <c r="A620" s="23"/>
      <c r="B620" s="31"/>
      <c r="C620" s="50"/>
      <c r="D620" s="34"/>
      <c r="E620" s="19"/>
      <c r="F620" s="25"/>
      <c r="G620" s="33"/>
      <c r="H620" s="34"/>
      <c r="I620" s="34"/>
      <c r="J620" s="37"/>
      <c r="K620" s="43"/>
      <c r="L620" s="51"/>
      <c r="M620" s="20"/>
      <c r="AN620" s="37"/>
      <c r="AO620" s="37"/>
      <c r="AP620" s="37"/>
    </row>
    <row r="621" spans="1:45" ht="14.25" hidden="1" customHeight="1">
      <c r="B621" s="31"/>
      <c r="C621" s="26" t="str">
        <f t="shared" ref="C621:S621" si="221">""&amp;ADDRESS($G623+ROW($A599),COLUMN())&amp;":"&amp;ADDRESS($G624+ROW($A599),COLUMN())</f>
        <v>$C$601:$C$603</v>
      </c>
      <c r="D621" s="26" t="str">
        <f t="shared" si="221"/>
        <v>$D$601:$D$603</v>
      </c>
      <c r="E621" s="26" t="str">
        <f t="shared" si="221"/>
        <v>$E$601:$E$603</v>
      </c>
      <c r="F621" s="26" t="str">
        <f t="shared" si="221"/>
        <v>$F$601:$F$603</v>
      </c>
      <c r="G621" s="26" t="str">
        <f t="shared" si="221"/>
        <v>$G$601:$G$603</v>
      </c>
      <c r="H621" s="26" t="str">
        <f t="shared" si="221"/>
        <v>$H$601:$H$603</v>
      </c>
      <c r="I621" s="26" t="str">
        <f t="shared" si="221"/>
        <v>$I$601:$I$603</v>
      </c>
      <c r="J621" s="37" t="str">
        <f t="shared" si="221"/>
        <v>$J$601:$J$603</v>
      </c>
      <c r="K621" s="26" t="str">
        <f t="shared" si="221"/>
        <v>$K$601:$K$603</v>
      </c>
      <c r="L621" s="26" t="str">
        <f t="shared" si="221"/>
        <v>$L$601:$L$603</v>
      </c>
      <c r="M621" s="26" t="str">
        <f t="shared" si="221"/>
        <v>$M$601:$M$603</v>
      </c>
      <c r="N621" s="26" t="str">
        <f t="shared" si="221"/>
        <v>$N$601:$N$603</v>
      </c>
      <c r="O621" s="26" t="str">
        <f t="shared" si="221"/>
        <v>$O$601:$O$603</v>
      </c>
      <c r="P621" s="26" t="str">
        <f t="shared" si="221"/>
        <v>$P$601:$P$603</v>
      </c>
      <c r="Q621" s="26" t="str">
        <f t="shared" si="221"/>
        <v>$Q$601:$Q$603</v>
      </c>
      <c r="R621" s="26" t="str">
        <f t="shared" si="221"/>
        <v>$R$601:$R$603</v>
      </c>
      <c r="S621" s="26" t="str">
        <f t="shared" si="221"/>
        <v>$S$601:$S$603</v>
      </c>
    </row>
    <row r="622" spans="1:45" ht="14.25" customHeight="1">
      <c r="B622" s="35" t="s">
        <v>34</v>
      </c>
      <c r="C622" s="18" t="e">
        <f ca="1">SLOPE(LN(INDIRECT(K621)),INDIRECT(C621))</f>
        <v>#NUM!</v>
      </c>
      <c r="D622" s="18" t="s">
        <v>33</v>
      </c>
      <c r="F622" s="19" t="s">
        <v>35</v>
      </c>
      <c r="G622" s="19"/>
      <c r="H622" s="19"/>
      <c r="I622" s="9"/>
      <c r="J622" s="37"/>
      <c r="L622" s="3" t="s">
        <v>36</v>
      </c>
      <c r="M622" s="18" t="e">
        <f t="shared" ref="M622:S622" ca="1" si="222">SLOPE(INDIRECT(M621),INDIRECT($K621))</f>
        <v>#DIV/0!</v>
      </c>
      <c r="N622" s="18" t="e">
        <f t="shared" ca="1" si="222"/>
        <v>#DIV/0!</v>
      </c>
      <c r="O622" s="18" t="e">
        <f t="shared" ca="1" si="222"/>
        <v>#DIV/0!</v>
      </c>
      <c r="P622" s="18" t="e">
        <f t="shared" ca="1" si="222"/>
        <v>#DIV/0!</v>
      </c>
      <c r="Q622" s="18" t="e">
        <f t="shared" ca="1" si="222"/>
        <v>#DIV/0!</v>
      </c>
      <c r="R622" s="18" t="e">
        <f t="shared" ca="1" si="222"/>
        <v>#DIV/0!</v>
      </c>
      <c r="S622" s="18" t="e">
        <f t="shared" ca="1" si="222"/>
        <v>#DIV/0!</v>
      </c>
    </row>
    <row r="623" spans="1:45" ht="14.25" customHeight="1">
      <c r="B623" s="35" t="s">
        <v>37</v>
      </c>
      <c r="C623" s="52" t="e">
        <f ca="1">EXP(INTERCEPT(LN(INDIRECT(K621)),INDIRECT(C621)))</f>
        <v>#NUM!</v>
      </c>
      <c r="D623" s="18" t="s">
        <v>38</v>
      </c>
      <c r="F623" s="18" t="s">
        <v>38</v>
      </c>
      <c r="G623" s="25">
        <v>2</v>
      </c>
      <c r="H623" s="19" t="s">
        <v>39</v>
      </c>
      <c r="I623" s="7" t="s">
        <v>40</v>
      </c>
      <c r="J623" s="37"/>
      <c r="L623" s="3" t="s">
        <v>41</v>
      </c>
      <c r="M623" s="18" t="e">
        <f t="shared" ref="M623:S623" ca="1" si="223">M622*$C622</f>
        <v>#DIV/0!</v>
      </c>
      <c r="N623" s="18" t="e">
        <f t="shared" ca="1" si="223"/>
        <v>#DIV/0!</v>
      </c>
      <c r="O623" s="18" t="e">
        <f t="shared" ca="1" si="223"/>
        <v>#DIV/0!</v>
      </c>
      <c r="P623" s="18" t="e">
        <f t="shared" ca="1" si="223"/>
        <v>#DIV/0!</v>
      </c>
      <c r="Q623" s="18" t="e">
        <f t="shared" ca="1" si="223"/>
        <v>#DIV/0!</v>
      </c>
      <c r="R623" s="18" t="e">
        <f t="shared" ca="1" si="223"/>
        <v>#DIV/0!</v>
      </c>
      <c r="S623" s="18" t="e">
        <f t="shared" ca="1" si="223"/>
        <v>#DIV/0!</v>
      </c>
    </row>
    <row r="624" spans="1:45" ht="14.25" customHeight="1">
      <c r="B624" s="35" t="s">
        <v>42</v>
      </c>
      <c r="C624" s="52" t="e">
        <f ca="1">RSQ(LN(INDIRECT(K621)),INDIRECT(C621))</f>
        <v>#NUM!</v>
      </c>
      <c r="D624" s="18" t="s">
        <v>43</v>
      </c>
      <c r="F624" s="18" t="s">
        <v>43</v>
      </c>
      <c r="G624" s="25">
        <v>4</v>
      </c>
      <c r="H624" s="19">
        <f ca="1">INDIRECT(ADDRESS($G$624+ROW($A$599),COLUMN(($L$599))))</f>
        <v>0</v>
      </c>
      <c r="I624" s="7">
        <f ca="1">INDIRECT(ADDRESS($G$624+ROW($A$599),COLUMN(($M$599))))</f>
        <v>0</v>
      </c>
      <c r="L624" s="3" t="s">
        <v>44</v>
      </c>
      <c r="M624" s="18" t="e">
        <f t="shared" ref="M624:S624" ca="1" si="224">RSQ(INDIRECT(M621),INDIRECT($K621))</f>
        <v>#DIV/0!</v>
      </c>
      <c r="N624" s="18" t="e">
        <f t="shared" ca="1" si="224"/>
        <v>#DIV/0!</v>
      </c>
      <c r="O624" s="18" t="e">
        <f t="shared" ca="1" si="224"/>
        <v>#DIV/0!</v>
      </c>
      <c r="P624" s="18" t="e">
        <f t="shared" ca="1" si="224"/>
        <v>#DIV/0!</v>
      </c>
      <c r="Q624" s="18" t="e">
        <f t="shared" ca="1" si="224"/>
        <v>#DIV/0!</v>
      </c>
      <c r="R624" s="18" t="e">
        <f t="shared" ca="1" si="224"/>
        <v>#DIV/0!</v>
      </c>
      <c r="S624" s="18" t="e">
        <f t="shared" ca="1" si="224"/>
        <v>#DIV/0!</v>
      </c>
    </row>
    <row r="625" spans="1:45" ht="14.25" customHeight="1">
      <c r="B625" s="35"/>
      <c r="C625" s="52"/>
      <c r="F625" s="18"/>
      <c r="G625" s="25"/>
      <c r="H625" s="19"/>
      <c r="L625" s="3"/>
    </row>
    <row r="626" spans="1:45" ht="14.25" hidden="1" customHeight="1">
      <c r="B626" s="31"/>
      <c r="C626" s="26" t="str">
        <f t="shared" ref="C626:S626" si="225">""&amp;ADDRESS($G628+ROW($A599),COLUMN())&amp;":"&amp;ADDRESS($G629+ROW($A599),COLUMN())</f>
        <v>$C$599:$C$604</v>
      </c>
      <c r="D626" s="26" t="str">
        <f t="shared" si="225"/>
        <v>$D$599:$D$604</v>
      </c>
      <c r="E626" s="26" t="str">
        <f t="shared" si="225"/>
        <v>$E$599:$E$604</v>
      </c>
      <c r="F626" s="26" t="str">
        <f t="shared" si="225"/>
        <v>$F$599:$F$604</v>
      </c>
      <c r="G626" s="26" t="str">
        <f t="shared" si="225"/>
        <v>$G$599:$G$604</v>
      </c>
      <c r="H626" s="26" t="str">
        <f t="shared" si="225"/>
        <v>$H$599:$H$604</v>
      </c>
      <c r="I626" s="26" t="str">
        <f t="shared" si="225"/>
        <v>$I$599:$I$604</v>
      </c>
      <c r="J626" s="26" t="str">
        <f t="shared" si="225"/>
        <v>$J$599:$J$604</v>
      </c>
      <c r="K626" s="26" t="str">
        <f t="shared" si="225"/>
        <v>$K$599:$K$604</v>
      </c>
      <c r="L626" s="26" t="str">
        <f t="shared" si="225"/>
        <v>$L$599:$L$604</v>
      </c>
      <c r="M626" s="26" t="str">
        <f t="shared" si="225"/>
        <v>$M$599:$M$604</v>
      </c>
      <c r="N626" s="26" t="str">
        <f t="shared" si="225"/>
        <v>$N$599:$N$604</v>
      </c>
      <c r="O626" s="26" t="str">
        <f t="shared" si="225"/>
        <v>$O$599:$O$604</v>
      </c>
      <c r="P626" s="26" t="str">
        <f t="shared" si="225"/>
        <v>$P$599:$P$604</v>
      </c>
      <c r="Q626" s="26" t="str">
        <f t="shared" si="225"/>
        <v>$Q$599:$Q$604</v>
      </c>
      <c r="R626" s="26" t="str">
        <f t="shared" si="225"/>
        <v>$R$599:$R$604</v>
      </c>
      <c r="S626" s="26" t="str">
        <f t="shared" si="225"/>
        <v>$S$599:$S$604</v>
      </c>
    </row>
    <row r="627" spans="1:45" ht="14.25" customHeight="1">
      <c r="B627" s="35" t="s">
        <v>45</v>
      </c>
      <c r="C627" s="18" t="e">
        <f ca="1">SLOPE(LN(INDIRECT(K626)),INDIRECT(C626))</f>
        <v>#NUM!</v>
      </c>
      <c r="F627" s="19" t="s">
        <v>35</v>
      </c>
      <c r="G627" s="19"/>
      <c r="H627" s="19"/>
      <c r="I627" s="9"/>
      <c r="J627" s="9"/>
      <c r="L627" s="3" t="s">
        <v>36</v>
      </c>
      <c r="M627" s="35" t="e">
        <f t="shared" ref="M627:S627" ca="1" si="226">SLOPE(INDIRECT(M626),INDIRECT($K626))</f>
        <v>#DIV/0!</v>
      </c>
      <c r="N627" s="35" t="e">
        <f t="shared" ca="1" si="226"/>
        <v>#DIV/0!</v>
      </c>
      <c r="O627" s="35" t="e">
        <f t="shared" ca="1" si="226"/>
        <v>#DIV/0!</v>
      </c>
      <c r="P627" s="35" t="e">
        <f t="shared" ca="1" si="226"/>
        <v>#DIV/0!</v>
      </c>
      <c r="Q627" s="35" t="e">
        <f t="shared" ca="1" si="226"/>
        <v>#DIV/0!</v>
      </c>
      <c r="R627" s="35" t="e">
        <f t="shared" ca="1" si="226"/>
        <v>#DIV/0!</v>
      </c>
      <c r="S627" s="35" t="e">
        <f t="shared" ca="1" si="226"/>
        <v>#DIV/0!</v>
      </c>
    </row>
    <row r="628" spans="1:45" ht="14.25" customHeight="1">
      <c r="B628" s="35" t="s">
        <v>37</v>
      </c>
      <c r="C628" s="52" t="e">
        <f ca="1">EXP(INTERCEPT(LN(INDIRECT(K626)),INDIRECT(C626)))</f>
        <v>#NUM!</v>
      </c>
      <c r="F628" s="18" t="s">
        <v>38</v>
      </c>
      <c r="G628" s="25">
        <v>0</v>
      </c>
      <c r="H628" s="19"/>
      <c r="L628" s="3" t="s">
        <v>41</v>
      </c>
      <c r="M628" s="35" t="e">
        <f t="shared" ref="M628:S628" ca="1" si="227">M627*$C627</f>
        <v>#DIV/0!</v>
      </c>
      <c r="N628" s="35" t="e">
        <f t="shared" ca="1" si="227"/>
        <v>#DIV/0!</v>
      </c>
      <c r="O628" s="35" t="e">
        <f t="shared" ca="1" si="227"/>
        <v>#DIV/0!</v>
      </c>
      <c r="P628" s="35" t="e">
        <f t="shared" ca="1" si="227"/>
        <v>#DIV/0!</v>
      </c>
      <c r="Q628" s="35" t="e">
        <f t="shared" ca="1" si="227"/>
        <v>#DIV/0!</v>
      </c>
      <c r="R628" s="35" t="e">
        <f t="shared" ca="1" si="227"/>
        <v>#DIV/0!</v>
      </c>
      <c r="S628" s="35" t="e">
        <f t="shared" ca="1" si="227"/>
        <v>#DIV/0!</v>
      </c>
    </row>
    <row r="629" spans="1:45" ht="14.25" customHeight="1">
      <c r="B629" s="35" t="s">
        <v>42</v>
      </c>
      <c r="C629" s="52" t="e">
        <f ca="1">RSQ(LN(INDIRECT(K626)),INDIRECT(C626))</f>
        <v>#NUM!</v>
      </c>
      <c r="F629" s="18" t="s">
        <v>43</v>
      </c>
      <c r="G629" s="25">
        <v>5</v>
      </c>
      <c r="H629" s="19"/>
      <c r="L629" s="3" t="s">
        <v>44</v>
      </c>
      <c r="M629" s="35" t="e">
        <f t="shared" ref="M629:S629" ca="1" si="228">RSQ(INDIRECT(M626),INDIRECT($K626))</f>
        <v>#DIV/0!</v>
      </c>
      <c r="N629" s="35" t="e">
        <f t="shared" ca="1" si="228"/>
        <v>#DIV/0!</v>
      </c>
      <c r="O629" s="35" t="e">
        <f t="shared" ca="1" si="228"/>
        <v>#DIV/0!</v>
      </c>
      <c r="P629" s="35" t="e">
        <f t="shared" ca="1" si="228"/>
        <v>#DIV/0!</v>
      </c>
      <c r="Q629" s="35" t="e">
        <f t="shared" ca="1" si="228"/>
        <v>#DIV/0!</v>
      </c>
      <c r="R629" s="35" t="e">
        <f t="shared" ca="1" si="228"/>
        <v>#DIV/0!</v>
      </c>
      <c r="S629" s="35" t="e">
        <f t="shared" ca="1" si="228"/>
        <v>#DIV/0!</v>
      </c>
    </row>
    <row r="630" spans="1:45" ht="14.25" customHeight="1" thickBot="1">
      <c r="A630" s="4"/>
      <c r="B630" s="4"/>
      <c r="C630" s="53"/>
      <c r="D630" s="4"/>
      <c r="E630" s="4"/>
      <c r="F630" s="5"/>
      <c r="G630" s="5"/>
      <c r="H630" s="5"/>
      <c r="I630" s="8"/>
      <c r="J630" s="8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M630" s="4"/>
      <c r="AN630" s="4"/>
      <c r="AO630" s="4"/>
      <c r="AP630" s="4"/>
      <c r="AQ630" s="4"/>
      <c r="AR630" s="4"/>
      <c r="AS630" s="4"/>
    </row>
    <row r="631" spans="1:45" ht="14.25" customHeight="1" thickTop="1">
      <c r="C631" s="52"/>
      <c r="F631" s="19"/>
      <c r="G631" s="19"/>
      <c r="H631" s="19"/>
      <c r="K631" s="3"/>
    </row>
    <row r="632" spans="1:45" ht="14.25" customHeight="1">
      <c r="A632" s="3" t="s">
        <v>78</v>
      </c>
      <c r="AM632" s="18" t="s">
        <v>29</v>
      </c>
    </row>
    <row r="633" spans="1:45" ht="14.25" customHeight="1">
      <c r="A633" s="39"/>
      <c r="B633" s="20" t="s">
        <v>1</v>
      </c>
      <c r="C633" s="20" t="s">
        <v>2</v>
      </c>
      <c r="D633" s="20" t="s">
        <v>3</v>
      </c>
      <c r="E633" s="20" t="s">
        <v>4</v>
      </c>
      <c r="F633" s="20" t="s">
        <v>5</v>
      </c>
      <c r="G633" s="20" t="s">
        <v>6</v>
      </c>
      <c r="H633" s="20" t="s">
        <v>7</v>
      </c>
      <c r="I633" s="20" t="s">
        <v>8</v>
      </c>
      <c r="J633" s="20" t="s">
        <v>9</v>
      </c>
      <c r="K633" s="20" t="s">
        <v>10</v>
      </c>
      <c r="L633" s="20" t="s">
        <v>11</v>
      </c>
      <c r="M633" s="10" t="s">
        <v>12</v>
      </c>
      <c r="N633" s="10" t="s">
        <v>13</v>
      </c>
      <c r="O633" s="10" t="s">
        <v>14</v>
      </c>
      <c r="P633" s="10" t="s">
        <v>15</v>
      </c>
      <c r="Q633" s="10" t="s">
        <v>16</v>
      </c>
      <c r="R633" s="10" t="s">
        <v>17</v>
      </c>
      <c r="S633" s="10" t="s">
        <v>18</v>
      </c>
      <c r="AM633" s="10" t="s">
        <v>12</v>
      </c>
      <c r="AN633" s="10" t="s">
        <v>13</v>
      </c>
      <c r="AO633" s="10" t="s">
        <v>14</v>
      </c>
      <c r="AP633" s="10" t="s">
        <v>15</v>
      </c>
      <c r="AQ633" s="10" t="s">
        <v>16</v>
      </c>
      <c r="AR633" s="10" t="s">
        <v>17</v>
      </c>
      <c r="AS633" s="10" t="s">
        <v>18</v>
      </c>
    </row>
    <row r="634" spans="1:45" ht="14.25" customHeight="1">
      <c r="A634" s="20"/>
      <c r="B634" s="20"/>
      <c r="C634" s="20" t="s">
        <v>19</v>
      </c>
      <c r="D634" s="20" t="s">
        <v>20</v>
      </c>
      <c r="E634" s="20" t="s">
        <v>21</v>
      </c>
      <c r="F634" s="20" t="s">
        <v>22</v>
      </c>
      <c r="G634" s="20" t="s">
        <v>21</v>
      </c>
      <c r="H634" s="20" t="s">
        <v>23</v>
      </c>
      <c r="I634" s="20" t="s">
        <v>24</v>
      </c>
      <c r="J634" s="20" t="s">
        <v>24</v>
      </c>
      <c r="K634" s="20" t="s">
        <v>25</v>
      </c>
      <c r="L634" s="20" t="s">
        <v>26</v>
      </c>
      <c r="M634" s="20" t="s">
        <v>27</v>
      </c>
      <c r="N634" s="20" t="s">
        <v>27</v>
      </c>
      <c r="O634" s="20" t="s">
        <v>27</v>
      </c>
      <c r="P634" s="20" t="s">
        <v>27</v>
      </c>
      <c r="Q634" s="20" t="s">
        <v>27</v>
      </c>
      <c r="R634" s="20" t="s">
        <v>27</v>
      </c>
      <c r="S634" s="20" t="s">
        <v>27</v>
      </c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M634" s="20" t="s">
        <v>27</v>
      </c>
      <c r="AN634" s="20" t="s">
        <v>27</v>
      </c>
      <c r="AO634" s="20" t="s">
        <v>27</v>
      </c>
      <c r="AP634" s="20" t="s">
        <v>27</v>
      </c>
      <c r="AQ634" s="20" t="s">
        <v>27</v>
      </c>
      <c r="AR634" s="20" t="s">
        <v>27</v>
      </c>
      <c r="AS634" s="20" t="s">
        <v>27</v>
      </c>
    </row>
    <row r="635" spans="1:45" ht="14.25" customHeight="1">
      <c r="A635" s="35">
        <v>-1</v>
      </c>
      <c r="B635" s="31"/>
      <c r="C635" s="35"/>
      <c r="D635" s="34"/>
      <c r="E635" s="21"/>
      <c r="F635" s="33"/>
      <c r="G635" s="33"/>
      <c r="H635" s="33"/>
      <c r="I635" s="22" t="s">
        <v>32</v>
      </c>
      <c r="J635" s="22" t="s">
        <v>32</v>
      </c>
      <c r="K635" s="41"/>
      <c r="L635" s="21"/>
      <c r="M635" s="35"/>
      <c r="N635" s="35"/>
      <c r="O635" s="35"/>
      <c r="P635" s="35"/>
      <c r="Q635" s="24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S635" s="35"/>
    </row>
    <row r="636" spans="1:45" ht="14.25" customHeight="1">
      <c r="A636" s="35">
        <v>0</v>
      </c>
      <c r="B636" s="36"/>
      <c r="C636">
        <f t="shared" ref="C636:C652" si="229">(B636-$B$636)*24</f>
        <v>0</v>
      </c>
      <c r="D636" s="34"/>
      <c r="E636" s="42"/>
      <c r="F636" s="33">
        <v>100</v>
      </c>
      <c r="G636" s="33">
        <f t="shared" ref="G636:G652" si="230">E636/(F636/100)</f>
        <v>0</v>
      </c>
      <c r="H636" s="34"/>
      <c r="I636" s="32">
        <v>0</v>
      </c>
      <c r="J636" s="32">
        <f>0.5*(C636-C635)*(E636+E635)</f>
        <v>0</v>
      </c>
      <c r="K636" s="43">
        <f>L636*Assumptions!$J$13</f>
        <v>0</v>
      </c>
      <c r="M636" s="37"/>
      <c r="N636" s="37"/>
      <c r="O636" s="37"/>
      <c r="P636" s="37"/>
      <c r="S636" s="37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M636" s="37"/>
      <c r="AN636" s="37"/>
      <c r="AO636" s="37"/>
      <c r="AP636" s="37"/>
      <c r="AQ636" s="37"/>
      <c r="AR636" s="37"/>
    </row>
    <row r="637" spans="1:45" ht="14.25" customHeight="1">
      <c r="A637" s="30">
        <v>1</v>
      </c>
      <c r="B637" s="36"/>
      <c r="C637">
        <f t="shared" si="229"/>
        <v>0</v>
      </c>
      <c r="D637" s="28"/>
      <c r="E637" s="44"/>
      <c r="F637" s="27">
        <v>100</v>
      </c>
      <c r="G637" s="27">
        <f t="shared" si="230"/>
        <v>0</v>
      </c>
      <c r="H637" s="28" t="e">
        <f t="shared" ref="H637:H652" si="231">LN(E637/E636)/(C637-C636)</f>
        <v>#DIV/0!</v>
      </c>
      <c r="I637" s="29" t="e">
        <f t="shared" ref="I637:I652" si="232">((E637-E636)/H637)+I636</f>
        <v>#DIV/0!</v>
      </c>
      <c r="J637" s="29">
        <f t="shared" ref="J637:J652" si="233">(0.5*(C637-C636)*(E637+E636))+J636</f>
        <v>0</v>
      </c>
      <c r="K637" s="45">
        <f>L637*Assumptions!$J$13</f>
        <v>0</v>
      </c>
      <c r="M637" s="37"/>
      <c r="N637" s="37"/>
      <c r="O637" s="37"/>
      <c r="P637" s="37"/>
      <c r="Q637" s="37"/>
      <c r="R637" s="37"/>
      <c r="S637" s="37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M637" s="60"/>
      <c r="AN637" s="61"/>
      <c r="AO637" s="37"/>
      <c r="AP637" s="37"/>
      <c r="AQ637" s="37"/>
      <c r="AR637" s="37"/>
      <c r="AS637" s="37"/>
    </row>
    <row r="638" spans="1:45" ht="14.25" customHeight="1">
      <c r="A638" s="30">
        <v>2</v>
      </c>
      <c r="B638" s="36"/>
      <c r="C638">
        <f t="shared" si="229"/>
        <v>0</v>
      </c>
      <c r="D638" s="28"/>
      <c r="E638" s="44"/>
      <c r="F638" s="27">
        <v>100</v>
      </c>
      <c r="G638" s="27">
        <f t="shared" si="230"/>
        <v>0</v>
      </c>
      <c r="H638" s="28" t="e">
        <f t="shared" si="231"/>
        <v>#DIV/0!</v>
      </c>
      <c r="I638" s="29" t="e">
        <f t="shared" si="232"/>
        <v>#DIV/0!</v>
      </c>
      <c r="J638" s="29">
        <f t="shared" si="233"/>
        <v>0</v>
      </c>
      <c r="K638" s="45">
        <f>L638*Assumptions!$J$13</f>
        <v>0</v>
      </c>
      <c r="M638" s="61"/>
      <c r="N638" s="61"/>
      <c r="O638" s="37"/>
      <c r="P638" s="37"/>
      <c r="Q638" s="37"/>
      <c r="R638" s="37"/>
      <c r="S638" s="37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M638" s="60"/>
      <c r="AN638" s="61"/>
      <c r="AO638" s="37"/>
      <c r="AP638" s="37"/>
      <c r="AQ638" s="37"/>
      <c r="AR638" s="37"/>
      <c r="AS638" s="37"/>
    </row>
    <row r="639" spans="1:45" ht="14.25" customHeight="1">
      <c r="A639" s="30">
        <v>3</v>
      </c>
      <c r="B639" s="36"/>
      <c r="C639">
        <f t="shared" si="229"/>
        <v>0</v>
      </c>
      <c r="D639" s="28"/>
      <c r="E639" s="44"/>
      <c r="F639" s="27">
        <v>100</v>
      </c>
      <c r="G639" s="27">
        <f t="shared" si="230"/>
        <v>0</v>
      </c>
      <c r="H639" s="28" t="e">
        <f t="shared" si="231"/>
        <v>#DIV/0!</v>
      </c>
      <c r="I639" s="29" t="e">
        <f t="shared" si="232"/>
        <v>#DIV/0!</v>
      </c>
      <c r="J639" s="29">
        <f t="shared" si="233"/>
        <v>0</v>
      </c>
      <c r="K639" s="45">
        <f>L639*Assumptions!$J$13</f>
        <v>0</v>
      </c>
      <c r="M639" s="61"/>
      <c r="N639" s="61"/>
      <c r="O639" s="37"/>
      <c r="P639" s="37"/>
      <c r="Q639" s="37"/>
      <c r="R639" s="37"/>
      <c r="S639" s="37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M639" s="60"/>
      <c r="AN639" s="61"/>
      <c r="AO639" s="37"/>
      <c r="AP639" s="37"/>
      <c r="AQ639" s="37"/>
      <c r="AR639" s="37"/>
      <c r="AS639" s="37"/>
    </row>
    <row r="640" spans="1:45" ht="14.25" customHeight="1">
      <c r="A640" s="30">
        <v>4</v>
      </c>
      <c r="B640" s="36"/>
      <c r="C640">
        <f t="shared" si="229"/>
        <v>0</v>
      </c>
      <c r="D640" s="28"/>
      <c r="E640" s="44"/>
      <c r="F640" s="27">
        <v>100</v>
      </c>
      <c r="G640" s="27">
        <f t="shared" si="230"/>
        <v>0</v>
      </c>
      <c r="H640" s="28" t="e">
        <f t="shared" si="231"/>
        <v>#DIV/0!</v>
      </c>
      <c r="I640" s="29" t="e">
        <f t="shared" si="232"/>
        <v>#DIV/0!</v>
      </c>
      <c r="J640" s="29">
        <f t="shared" si="233"/>
        <v>0</v>
      </c>
      <c r="K640" s="45">
        <f>L640*Assumptions!$J$13</f>
        <v>0</v>
      </c>
      <c r="M640" s="61"/>
      <c r="N640" s="61"/>
      <c r="O640" s="37"/>
      <c r="P640" s="37"/>
      <c r="Q640" s="37"/>
      <c r="R640" s="37"/>
      <c r="S640" s="37"/>
      <c r="T640" s="37"/>
      <c r="U640" s="37"/>
      <c r="V640" s="37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M640" s="60"/>
      <c r="AN640" s="61"/>
      <c r="AO640" s="37"/>
      <c r="AP640" s="37"/>
      <c r="AQ640" s="37"/>
      <c r="AR640" s="37"/>
      <c r="AS640" s="37"/>
    </row>
    <row r="641" spans="1:45" ht="14.25" customHeight="1">
      <c r="A641" s="30">
        <v>5</v>
      </c>
      <c r="B641" s="36"/>
      <c r="C641">
        <f t="shared" si="229"/>
        <v>0</v>
      </c>
      <c r="D641" s="28"/>
      <c r="E641" s="44"/>
      <c r="F641" s="27">
        <v>100</v>
      </c>
      <c r="G641" s="27">
        <f t="shared" si="230"/>
        <v>0</v>
      </c>
      <c r="H641" s="28" t="e">
        <f t="shared" si="231"/>
        <v>#DIV/0!</v>
      </c>
      <c r="I641" s="29" t="e">
        <f t="shared" si="232"/>
        <v>#DIV/0!</v>
      </c>
      <c r="J641" s="29">
        <f t="shared" si="233"/>
        <v>0</v>
      </c>
      <c r="K641" s="45">
        <f>L641*Assumptions!$J$13</f>
        <v>0</v>
      </c>
      <c r="M641" s="61"/>
      <c r="N641" s="61"/>
      <c r="O641" s="37"/>
      <c r="P641" s="37"/>
      <c r="Q641" s="37"/>
      <c r="R641" s="37"/>
      <c r="S641" s="37"/>
      <c r="T641" s="37"/>
      <c r="U641" s="37"/>
      <c r="V641" s="37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M641" s="60"/>
      <c r="AN641" s="61"/>
      <c r="AO641" s="37"/>
      <c r="AP641" s="37"/>
      <c r="AQ641" s="37"/>
      <c r="AR641" s="37"/>
      <c r="AS641" s="37"/>
    </row>
    <row r="642" spans="1:45" ht="14.25" customHeight="1">
      <c r="A642" s="30">
        <v>6</v>
      </c>
      <c r="B642" s="36"/>
      <c r="C642">
        <f t="shared" si="229"/>
        <v>0</v>
      </c>
      <c r="D642" s="28"/>
      <c r="E642" s="44"/>
      <c r="F642" s="27">
        <v>100</v>
      </c>
      <c r="G642" s="27">
        <f t="shared" si="230"/>
        <v>0</v>
      </c>
      <c r="H642" s="28" t="e">
        <f t="shared" si="231"/>
        <v>#DIV/0!</v>
      </c>
      <c r="I642" s="29" t="e">
        <f t="shared" si="232"/>
        <v>#DIV/0!</v>
      </c>
      <c r="J642" s="29">
        <f t="shared" si="233"/>
        <v>0</v>
      </c>
      <c r="K642" s="45">
        <f>L642*Assumptions!$J$13</f>
        <v>0</v>
      </c>
      <c r="M642" s="61"/>
      <c r="N642" s="61"/>
      <c r="O642" s="37"/>
      <c r="Q642" s="37"/>
      <c r="S642" s="37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M642" s="46"/>
      <c r="AN642" s="61"/>
      <c r="AO642" s="37"/>
      <c r="AQ642" s="37"/>
      <c r="AS642" s="37"/>
    </row>
    <row r="643" spans="1:45" ht="14.25" customHeight="1">
      <c r="A643" s="30">
        <v>7</v>
      </c>
      <c r="B643" s="36"/>
      <c r="C643">
        <f t="shared" si="229"/>
        <v>0</v>
      </c>
      <c r="D643" s="28"/>
      <c r="E643" s="44"/>
      <c r="F643" s="27">
        <v>100</v>
      </c>
      <c r="G643" s="27">
        <f t="shared" si="230"/>
        <v>0</v>
      </c>
      <c r="H643" s="28" t="e">
        <f t="shared" si="231"/>
        <v>#DIV/0!</v>
      </c>
      <c r="I643" s="29" t="e">
        <f t="shared" si="232"/>
        <v>#DIV/0!</v>
      </c>
      <c r="J643" s="29">
        <f t="shared" si="233"/>
        <v>0</v>
      </c>
      <c r="K643" s="45">
        <f>L643*Assumptions!$J$13</f>
        <v>0</v>
      </c>
      <c r="M643" s="37"/>
      <c r="N643" s="61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M643" s="46"/>
      <c r="AN643" s="47"/>
    </row>
    <row r="644" spans="1:45" ht="14.25" customHeight="1">
      <c r="A644" s="18">
        <v>8</v>
      </c>
      <c r="B644" s="36"/>
      <c r="C644">
        <f t="shared" si="229"/>
        <v>0</v>
      </c>
      <c r="D644" s="28"/>
      <c r="E644" s="44"/>
      <c r="F644" s="27">
        <v>100</v>
      </c>
      <c r="G644" s="27">
        <f t="shared" si="230"/>
        <v>0</v>
      </c>
      <c r="H644" s="28" t="e">
        <f t="shared" si="231"/>
        <v>#DIV/0!</v>
      </c>
      <c r="I644" s="29" t="e">
        <f t="shared" si="232"/>
        <v>#DIV/0!</v>
      </c>
      <c r="J644" s="29">
        <f t="shared" si="233"/>
        <v>0</v>
      </c>
      <c r="K644" s="45">
        <f>L644*Assumptions!$J$13</f>
        <v>0</v>
      </c>
      <c r="M644" s="37"/>
      <c r="R644" s="37"/>
      <c r="S644" s="37"/>
      <c r="T644" s="37"/>
      <c r="AM644" s="46"/>
      <c r="AO644" s="37"/>
      <c r="AP644" s="37"/>
      <c r="AQ644" s="37"/>
      <c r="AR644" s="37"/>
      <c r="AS644" s="37"/>
    </row>
    <row r="645" spans="1:45" ht="14.25" customHeight="1">
      <c r="A645" s="18">
        <v>9</v>
      </c>
      <c r="B645" s="31"/>
      <c r="C645">
        <f t="shared" si="229"/>
        <v>0</v>
      </c>
      <c r="D645" s="28"/>
      <c r="E645" s="44"/>
      <c r="F645" s="27">
        <v>100</v>
      </c>
      <c r="G645" s="27">
        <f t="shared" si="230"/>
        <v>0</v>
      </c>
      <c r="H645" s="28" t="e">
        <f t="shared" si="231"/>
        <v>#DIV/0!</v>
      </c>
      <c r="I645" s="29" t="e">
        <f t="shared" si="232"/>
        <v>#DIV/0!</v>
      </c>
      <c r="J645" s="29">
        <f t="shared" si="233"/>
        <v>0</v>
      </c>
      <c r="K645" s="45">
        <f>L645*Assumptions!$J$13</f>
        <v>0</v>
      </c>
      <c r="L645" s="37"/>
      <c r="M645" s="37"/>
      <c r="R645" s="37"/>
      <c r="S645" s="37"/>
      <c r="T645" s="37"/>
      <c r="AM645" s="37"/>
      <c r="AN645" s="37"/>
      <c r="AO645" s="37"/>
    </row>
    <row r="646" spans="1:45" ht="14.25" customHeight="1">
      <c r="A646" s="35">
        <v>10</v>
      </c>
      <c r="B646" s="31"/>
      <c r="C646">
        <f t="shared" si="229"/>
        <v>0</v>
      </c>
      <c r="D646" s="28"/>
      <c r="E646" s="44"/>
      <c r="F646" s="27">
        <v>100</v>
      </c>
      <c r="G646" s="27">
        <f t="shared" si="230"/>
        <v>0</v>
      </c>
      <c r="H646" s="28" t="e">
        <f t="shared" si="231"/>
        <v>#DIV/0!</v>
      </c>
      <c r="I646" s="29" t="e">
        <f t="shared" si="232"/>
        <v>#DIV/0!</v>
      </c>
      <c r="J646" s="29">
        <f t="shared" si="233"/>
        <v>0</v>
      </c>
      <c r="K646" s="45">
        <f>L646*Assumptions!$J$13</f>
        <v>0</v>
      </c>
      <c r="L646" s="37"/>
      <c r="M646" s="37"/>
      <c r="O646" s="23"/>
      <c r="P646" s="37"/>
      <c r="Q646" s="37"/>
      <c r="R646" s="37"/>
      <c r="S646" s="37"/>
      <c r="T646" s="37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M646" s="23"/>
      <c r="AN646" s="37"/>
      <c r="AO646" s="37"/>
      <c r="AP646" s="37"/>
      <c r="AQ646" s="23"/>
      <c r="AR646" s="23"/>
      <c r="AS646" s="23"/>
    </row>
    <row r="647" spans="1:45" ht="14.25" customHeight="1">
      <c r="A647" s="35">
        <v>11</v>
      </c>
      <c r="B647" s="36"/>
      <c r="C647">
        <f t="shared" si="229"/>
        <v>0</v>
      </c>
      <c r="D647" s="28"/>
      <c r="E647" s="44"/>
      <c r="F647" s="27">
        <v>100</v>
      </c>
      <c r="G647" s="27">
        <f t="shared" si="230"/>
        <v>0</v>
      </c>
      <c r="H647" s="28" t="e">
        <f t="shared" si="231"/>
        <v>#DIV/0!</v>
      </c>
      <c r="I647" s="29" t="e">
        <f t="shared" si="232"/>
        <v>#DIV/0!</v>
      </c>
      <c r="J647" s="29">
        <f t="shared" si="233"/>
        <v>0</v>
      </c>
      <c r="K647" s="45">
        <f>L647*Assumptions!$J$13</f>
        <v>0</v>
      </c>
      <c r="L647" s="37"/>
      <c r="M647" s="37"/>
      <c r="O647" s="23"/>
      <c r="P647" s="37"/>
      <c r="Q647" s="37"/>
      <c r="R647" s="37"/>
      <c r="S647" s="37"/>
      <c r="T647" s="37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M647" s="23"/>
      <c r="AN647" s="37"/>
      <c r="AO647" s="37"/>
      <c r="AP647" s="37"/>
      <c r="AQ647" s="23"/>
      <c r="AR647" s="23"/>
      <c r="AS647" s="23"/>
    </row>
    <row r="648" spans="1:45" ht="14.25" customHeight="1">
      <c r="A648" s="35">
        <v>12</v>
      </c>
      <c r="B648" s="36"/>
      <c r="C648">
        <f t="shared" si="229"/>
        <v>0</v>
      </c>
      <c r="D648" s="28"/>
      <c r="E648" s="44"/>
      <c r="F648" s="27">
        <v>100</v>
      </c>
      <c r="G648" s="27">
        <f t="shared" si="230"/>
        <v>0</v>
      </c>
      <c r="H648" s="28" t="e">
        <f t="shared" si="231"/>
        <v>#DIV/0!</v>
      </c>
      <c r="I648" s="29" t="e">
        <f t="shared" si="232"/>
        <v>#DIV/0!</v>
      </c>
      <c r="J648" s="29">
        <f t="shared" si="233"/>
        <v>0</v>
      </c>
      <c r="K648" s="45">
        <f>L648*Assumptions!$J$13</f>
        <v>0</v>
      </c>
      <c r="L648" s="37"/>
      <c r="M648" s="37"/>
      <c r="O648" s="23"/>
      <c r="P648" s="37"/>
      <c r="Q648" s="37"/>
      <c r="R648" s="37"/>
      <c r="S648" s="37"/>
      <c r="T648" s="37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M648" s="23"/>
      <c r="AN648" s="37"/>
      <c r="AO648" s="37"/>
      <c r="AP648" s="37"/>
      <c r="AQ648" s="23"/>
      <c r="AR648" s="23"/>
      <c r="AS648" s="23"/>
    </row>
    <row r="649" spans="1:45" ht="14.25" customHeight="1">
      <c r="A649" s="35">
        <v>13</v>
      </c>
      <c r="B649" s="36"/>
      <c r="C649">
        <f t="shared" si="229"/>
        <v>0</v>
      </c>
      <c r="D649" s="28"/>
      <c r="E649" s="44"/>
      <c r="F649" s="27">
        <v>100</v>
      </c>
      <c r="G649" s="27">
        <f t="shared" si="230"/>
        <v>0</v>
      </c>
      <c r="H649" s="28" t="e">
        <f t="shared" si="231"/>
        <v>#DIV/0!</v>
      </c>
      <c r="I649" s="29" t="e">
        <f t="shared" si="232"/>
        <v>#DIV/0!</v>
      </c>
      <c r="J649" s="29">
        <f t="shared" si="233"/>
        <v>0</v>
      </c>
      <c r="K649" s="45">
        <f>L649*Assumptions!$J$13</f>
        <v>0</v>
      </c>
      <c r="L649" s="37"/>
      <c r="M649" s="37"/>
      <c r="O649" s="23"/>
      <c r="P649" s="37"/>
      <c r="Q649" s="37"/>
      <c r="R649" s="37"/>
      <c r="S649" s="37"/>
      <c r="T649" s="37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M649" s="23"/>
      <c r="AN649" s="37"/>
      <c r="AO649" s="37"/>
      <c r="AP649" s="37"/>
      <c r="AQ649" s="23"/>
      <c r="AR649" s="23"/>
      <c r="AS649" s="23"/>
    </row>
    <row r="650" spans="1:45" ht="14.25" customHeight="1">
      <c r="A650" s="35">
        <v>14</v>
      </c>
      <c r="B650" s="36"/>
      <c r="C650">
        <f t="shared" si="229"/>
        <v>0</v>
      </c>
      <c r="D650" s="28"/>
      <c r="E650" s="44"/>
      <c r="F650" s="27">
        <v>100</v>
      </c>
      <c r="G650" s="27">
        <f t="shared" si="230"/>
        <v>0</v>
      </c>
      <c r="H650" s="28" t="e">
        <f t="shared" si="231"/>
        <v>#DIV/0!</v>
      </c>
      <c r="I650" s="29" t="e">
        <f t="shared" si="232"/>
        <v>#DIV/0!</v>
      </c>
      <c r="J650" s="29">
        <f t="shared" si="233"/>
        <v>0</v>
      </c>
      <c r="K650" s="45">
        <f>L650*Assumptions!$J$13</f>
        <v>0</v>
      </c>
      <c r="L650" s="37"/>
      <c r="M650" s="37"/>
      <c r="P650" s="37"/>
      <c r="Q650" s="37"/>
      <c r="R650" s="37"/>
      <c r="S650" s="37"/>
      <c r="T650" s="37"/>
      <c r="AN650" s="37"/>
      <c r="AO650" s="37"/>
      <c r="AP650" s="37"/>
    </row>
    <row r="651" spans="1:45" ht="14.25" customHeight="1">
      <c r="A651" s="35">
        <v>15</v>
      </c>
      <c r="B651" s="36"/>
      <c r="C651">
        <f t="shared" si="229"/>
        <v>0</v>
      </c>
      <c r="D651" s="28"/>
      <c r="E651" s="44"/>
      <c r="F651" s="27">
        <v>100</v>
      </c>
      <c r="G651" s="27">
        <f t="shared" si="230"/>
        <v>0</v>
      </c>
      <c r="H651" s="28" t="e">
        <f t="shared" si="231"/>
        <v>#DIV/0!</v>
      </c>
      <c r="I651" s="29" t="e">
        <f t="shared" si="232"/>
        <v>#DIV/0!</v>
      </c>
      <c r="J651" s="29">
        <f t="shared" si="233"/>
        <v>0</v>
      </c>
      <c r="K651" s="45">
        <f>L651*Assumptions!$J$13</f>
        <v>0</v>
      </c>
      <c r="L651" s="37"/>
      <c r="M651" s="37"/>
      <c r="P651" s="37"/>
      <c r="Q651" s="37"/>
      <c r="R651" s="37"/>
      <c r="S651" s="37"/>
      <c r="T651" s="37"/>
      <c r="AN651" s="37"/>
      <c r="AO651" s="37"/>
      <c r="AP651" s="37"/>
    </row>
    <row r="652" spans="1:45" ht="14.25" customHeight="1">
      <c r="A652" s="35">
        <v>16</v>
      </c>
      <c r="B652" s="36"/>
      <c r="C652">
        <f t="shared" si="229"/>
        <v>0</v>
      </c>
      <c r="D652" s="28"/>
      <c r="E652" s="44"/>
      <c r="F652" s="27">
        <v>100</v>
      </c>
      <c r="G652" s="27">
        <f t="shared" si="230"/>
        <v>0</v>
      </c>
      <c r="H652" s="28" t="e">
        <f t="shared" si="231"/>
        <v>#DIV/0!</v>
      </c>
      <c r="I652" s="29" t="e">
        <f t="shared" si="232"/>
        <v>#DIV/0!</v>
      </c>
      <c r="J652" s="29">
        <f t="shared" si="233"/>
        <v>0</v>
      </c>
      <c r="K652" s="45">
        <f>L652*Assumptions!$J$13</f>
        <v>0</v>
      </c>
      <c r="L652" s="37"/>
      <c r="M652" s="37"/>
      <c r="P652" s="37"/>
      <c r="Q652" s="37"/>
      <c r="R652" s="37"/>
      <c r="S652" s="37"/>
      <c r="T652" s="37"/>
      <c r="AN652" s="37"/>
      <c r="AO652" s="37"/>
      <c r="AP652" s="37"/>
    </row>
    <row r="653" spans="1:45" ht="14.25" customHeight="1">
      <c r="A653" s="35"/>
      <c r="B653" s="39"/>
      <c r="C653" s="39"/>
      <c r="D653" s="28"/>
      <c r="E653" s="19"/>
      <c r="F653" s="27"/>
      <c r="G653" s="27"/>
      <c r="H653" s="18"/>
      <c r="I653" s="37"/>
      <c r="J653" s="37"/>
      <c r="K653" s="37"/>
      <c r="P653" s="37"/>
      <c r="Q653" s="37"/>
      <c r="R653" s="37"/>
      <c r="S653" s="37"/>
      <c r="T653" s="37"/>
      <c r="AN653" s="37"/>
      <c r="AO653" s="37"/>
      <c r="AP653" s="37"/>
    </row>
    <row r="654" spans="1:45" ht="14.25" customHeight="1">
      <c r="A654" s="35"/>
      <c r="B654" s="39"/>
      <c r="C654" s="39"/>
      <c r="D654" s="28"/>
      <c r="E654" s="19"/>
      <c r="F654" s="27"/>
      <c r="G654" s="27"/>
      <c r="H654" s="18"/>
      <c r="I654" s="37"/>
      <c r="J654" s="37"/>
      <c r="K654" s="37"/>
      <c r="P654" s="37"/>
      <c r="Q654" s="37"/>
      <c r="R654" s="37"/>
      <c r="S654" s="37"/>
      <c r="T654" s="37"/>
      <c r="AN654" s="37"/>
      <c r="AO654" s="37"/>
      <c r="AP654" s="37"/>
    </row>
    <row r="655" spans="1:45" ht="14.25" customHeight="1">
      <c r="A655" s="35"/>
      <c r="B655" s="31"/>
      <c r="C655" s="54"/>
      <c r="D655" s="28"/>
      <c r="E655" s="19"/>
      <c r="F655" s="27"/>
      <c r="G655" s="27"/>
      <c r="H655" s="28"/>
      <c r="I655" s="29"/>
      <c r="J655" s="29"/>
      <c r="K655" s="45"/>
      <c r="L655" s="51"/>
      <c r="P655" s="37"/>
      <c r="Q655" s="37"/>
      <c r="R655" s="37"/>
    </row>
    <row r="656" spans="1:45" ht="14.25" customHeight="1">
      <c r="A656" s="23"/>
      <c r="B656" s="31" t="s">
        <v>33</v>
      </c>
      <c r="C656" s="48"/>
      <c r="D656" s="28"/>
      <c r="E656" s="19"/>
      <c r="F656" s="27"/>
      <c r="G656" s="27"/>
      <c r="H656" s="28"/>
      <c r="I656" s="29"/>
      <c r="J656" s="29"/>
      <c r="K656" s="45"/>
      <c r="L656" s="51"/>
      <c r="P656" s="37"/>
      <c r="Q656" s="37"/>
      <c r="R656" s="37"/>
    </row>
    <row r="657" spans="1:45" ht="14.25" customHeight="1">
      <c r="A657" s="23"/>
      <c r="B657" s="31"/>
      <c r="C657" s="50"/>
      <c r="D657" s="34"/>
      <c r="E657" s="19"/>
      <c r="F657" s="25"/>
      <c r="G657" s="33"/>
      <c r="H657" s="19" t="s">
        <v>39</v>
      </c>
      <c r="I657" s="7" t="s">
        <v>40</v>
      </c>
      <c r="J657" s="32"/>
      <c r="K657" s="43"/>
      <c r="L657" s="51"/>
      <c r="M657" s="20"/>
    </row>
    <row r="658" spans="1:45" ht="14.25" hidden="1" customHeight="1">
      <c r="A658" s="35"/>
      <c r="B658" s="31"/>
      <c r="C658" s="26" t="str">
        <f>""&amp;ADDRESS($G660+ROW($A636),COLUMN())&amp;":"&amp;ADDRESS($G661+ROW($A636),COLUMN())</f>
        <v>$C$639:$C$642</v>
      </c>
      <c r="D658" s="26" t="str">
        <f>""&amp;ADDRESS($G660+ROW($A636),COLUMN())&amp;":"&amp;ADDRESS($G661+ROW($A636),COLUMN())</f>
        <v>$D$639:$D$642</v>
      </c>
      <c r="E658" s="26" t="str">
        <f>""&amp;ADDRESS($G660+ROW($A636),COLUMN())&amp;":"&amp;ADDRESS($G661+ROW($A636),COLUMN())</f>
        <v>$E$639:$E$642</v>
      </c>
      <c r="F658" s="26" t="str">
        <f>""&amp;ADDRESS($G660+ROW($A636),COLUMN())&amp;":"&amp;ADDRESS($G661+ROW($A636),COLUMN())</f>
        <v>$F$639:$F$642</v>
      </c>
      <c r="G658" s="26" t="str">
        <f>""&amp;ADDRESS($G660+ROW($A636),COLUMN())&amp;":"&amp;ADDRESS($G661+ROW($A636),COLUMN())</f>
        <v>$G$639:$G$642</v>
      </c>
      <c r="H658" s="19">
        <f ca="1">INDIRECT(ADDRESS($G$624+ROW($A$599),COLUMN(($L$599))))</f>
        <v>0</v>
      </c>
      <c r="I658" s="7">
        <f ca="1">INDIRECT(ADDRESS($G$624+ROW($A$599),COLUMN(($M$599))))</f>
        <v>0</v>
      </c>
      <c r="J658" s="26" t="str">
        <f t="shared" ref="J658:S658" si="234">""&amp;ADDRESS($G660+ROW($A636),COLUMN())&amp;":"&amp;ADDRESS($G661+ROW($A636),COLUMN())</f>
        <v>$J$639:$J$642</v>
      </c>
      <c r="K658" s="26" t="str">
        <f t="shared" si="234"/>
        <v>$K$639:$K$642</v>
      </c>
      <c r="L658" s="26" t="str">
        <f t="shared" si="234"/>
        <v>$L$639:$L$642</v>
      </c>
      <c r="M658" s="26" t="str">
        <f t="shared" si="234"/>
        <v>$M$639:$M$642</v>
      </c>
      <c r="N658" s="26" t="str">
        <f t="shared" si="234"/>
        <v>$N$639:$N$642</v>
      </c>
      <c r="O658" s="26" t="str">
        <f t="shared" si="234"/>
        <v>$O$639:$O$642</v>
      </c>
      <c r="P658" s="26" t="str">
        <f t="shared" si="234"/>
        <v>$P$639:$P$642</v>
      </c>
      <c r="Q658" s="26" t="str">
        <f t="shared" si="234"/>
        <v>$Q$639:$Q$642</v>
      </c>
      <c r="R658" s="26" t="str">
        <f t="shared" si="234"/>
        <v>$R$639:$R$642</v>
      </c>
      <c r="S658" s="26" t="str">
        <f t="shared" si="234"/>
        <v>$S$639:$S$642</v>
      </c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M658" s="35"/>
      <c r="AN658" s="35"/>
      <c r="AO658" s="35"/>
      <c r="AP658" s="35"/>
      <c r="AQ658" s="35"/>
      <c r="AR658" s="35"/>
      <c r="AS658" s="35"/>
    </row>
    <row r="659" spans="1:45" ht="14.25" customHeight="1">
      <c r="A659" s="35"/>
      <c r="B659" s="35" t="s">
        <v>34</v>
      </c>
      <c r="C659" s="18" t="e">
        <f ca="1">SLOPE(LN(INDIRECT(K658)),INDIRECT(C658))</f>
        <v>#NUM!</v>
      </c>
      <c r="D659" s="18" t="s">
        <v>33</v>
      </c>
      <c r="E659" s="35"/>
      <c r="F659" s="19" t="s">
        <v>35</v>
      </c>
      <c r="G659" s="19"/>
      <c r="H659" s="19">
        <f ca="1">INDIRECT(ADDRESS($G$661+ROW($A$636),COLUMN(($L$599))))</f>
        <v>0</v>
      </c>
      <c r="I659" s="7">
        <f ca="1">INDIRECT(ADDRESS($G$661+ROW($A$636),COLUMN(($M$599))))</f>
        <v>0</v>
      </c>
      <c r="J659" s="32"/>
      <c r="K659" s="35"/>
      <c r="L659" s="12" t="s">
        <v>36</v>
      </c>
      <c r="M659" s="18" t="e">
        <f t="shared" ref="M659:S659" ca="1" si="235">SLOPE(INDIRECT(M658),INDIRECT($K658))</f>
        <v>#DIV/0!</v>
      </c>
      <c r="N659" s="18" t="e">
        <f t="shared" ca="1" si="235"/>
        <v>#DIV/0!</v>
      </c>
      <c r="O659" s="18" t="e">
        <f t="shared" ca="1" si="235"/>
        <v>#DIV/0!</v>
      </c>
      <c r="P659" s="18" t="e">
        <f t="shared" ca="1" si="235"/>
        <v>#DIV/0!</v>
      </c>
      <c r="Q659" s="18" t="e">
        <f t="shared" ca="1" si="235"/>
        <v>#DIV/0!</v>
      </c>
      <c r="R659" s="18" t="e">
        <f t="shared" ca="1" si="235"/>
        <v>#DIV/0!</v>
      </c>
      <c r="S659" s="18" t="e">
        <f t="shared" ca="1" si="235"/>
        <v>#DIV/0!</v>
      </c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M659" s="35"/>
      <c r="AN659" s="35"/>
      <c r="AO659" s="35"/>
      <c r="AP659" s="35"/>
      <c r="AQ659" s="35"/>
      <c r="AR659" s="35"/>
      <c r="AS659" s="35"/>
    </row>
    <row r="660" spans="1:45" ht="14.25" customHeight="1">
      <c r="A660" s="35"/>
      <c r="B660" s="35" t="s">
        <v>37</v>
      </c>
      <c r="C660" s="52" t="e">
        <f ca="1">EXP(INTERCEPT(LN(INDIRECT(K658)),INDIRECT(C658)))</f>
        <v>#NUM!</v>
      </c>
      <c r="D660" s="35" t="s">
        <v>38</v>
      </c>
      <c r="E660" s="35"/>
      <c r="F660" s="18" t="s">
        <v>38</v>
      </c>
      <c r="G660" s="25">
        <v>3</v>
      </c>
      <c r="H660" s="21"/>
      <c r="I660" s="11"/>
      <c r="J660" s="11"/>
      <c r="K660" s="35"/>
      <c r="L660" s="12" t="s">
        <v>41</v>
      </c>
      <c r="M660" s="18" t="e">
        <f t="shared" ref="M660:S660" ca="1" si="236">M659*$C659</f>
        <v>#DIV/0!</v>
      </c>
      <c r="N660" s="18" t="e">
        <f t="shared" ca="1" si="236"/>
        <v>#DIV/0!</v>
      </c>
      <c r="O660" s="18" t="e">
        <f t="shared" ca="1" si="236"/>
        <v>#DIV/0!</v>
      </c>
      <c r="P660" s="18" t="e">
        <f t="shared" ca="1" si="236"/>
        <v>#DIV/0!</v>
      </c>
      <c r="Q660" s="18" t="e">
        <f t="shared" ca="1" si="236"/>
        <v>#DIV/0!</v>
      </c>
      <c r="R660" s="18" t="e">
        <f t="shared" ca="1" si="236"/>
        <v>#DIV/0!</v>
      </c>
      <c r="S660" s="18" t="e">
        <f t="shared" ca="1" si="236"/>
        <v>#DIV/0!</v>
      </c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M660" s="35"/>
      <c r="AN660" s="35"/>
      <c r="AO660" s="35"/>
      <c r="AP660" s="35"/>
      <c r="AQ660" s="35"/>
      <c r="AR660" s="35"/>
      <c r="AS660" s="35"/>
    </row>
    <row r="661" spans="1:45" ht="14.25" customHeight="1">
      <c r="A661" s="35"/>
      <c r="B661" s="35" t="s">
        <v>42</v>
      </c>
      <c r="C661" s="52" t="e">
        <f ca="1">RSQ(LN(INDIRECT(K658)),INDIRECT(C658))</f>
        <v>#NUM!</v>
      </c>
      <c r="D661" s="35" t="s">
        <v>43</v>
      </c>
      <c r="E661" s="35"/>
      <c r="F661" s="18" t="s">
        <v>43</v>
      </c>
      <c r="G661" s="25">
        <v>6</v>
      </c>
      <c r="H661" s="21"/>
      <c r="I661" s="11"/>
      <c r="J661" s="11"/>
      <c r="K661" s="35"/>
      <c r="L661" s="12" t="s">
        <v>44</v>
      </c>
      <c r="M661" s="18" t="e">
        <f t="shared" ref="M661:S661" ca="1" si="237">RSQ(INDIRECT(M658),INDIRECT($K658))</f>
        <v>#DIV/0!</v>
      </c>
      <c r="N661" s="18" t="e">
        <f t="shared" ca="1" si="237"/>
        <v>#DIV/0!</v>
      </c>
      <c r="O661" s="18" t="e">
        <f t="shared" ca="1" si="237"/>
        <v>#DIV/0!</v>
      </c>
      <c r="P661" s="18" t="e">
        <f t="shared" ca="1" si="237"/>
        <v>#DIV/0!</v>
      </c>
      <c r="Q661" s="18" t="e">
        <f t="shared" ca="1" si="237"/>
        <v>#DIV/0!</v>
      </c>
      <c r="R661" s="18" t="e">
        <f t="shared" ca="1" si="237"/>
        <v>#DIV/0!</v>
      </c>
      <c r="S661" s="18" t="e">
        <f t="shared" ca="1" si="237"/>
        <v>#DIV/0!</v>
      </c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M661" s="35"/>
      <c r="AN661" s="35"/>
      <c r="AO661" s="35"/>
      <c r="AP661" s="35"/>
      <c r="AQ661" s="35"/>
      <c r="AR661" s="35"/>
      <c r="AS661" s="35"/>
    </row>
    <row r="662" spans="1:45" ht="14.25" customHeight="1">
      <c r="A662" s="35"/>
      <c r="B662" s="35"/>
      <c r="C662" s="52"/>
      <c r="D662" s="35"/>
      <c r="E662" s="35"/>
      <c r="F662" s="18"/>
      <c r="G662" s="25"/>
      <c r="H662" s="21"/>
      <c r="I662" s="11"/>
      <c r="J662" s="11"/>
      <c r="K662" s="35"/>
      <c r="L662" s="12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M662" s="35"/>
      <c r="AN662" s="35"/>
      <c r="AO662" s="35"/>
      <c r="AP662" s="35"/>
      <c r="AQ662" s="35"/>
      <c r="AR662" s="35"/>
      <c r="AS662" s="35"/>
    </row>
    <row r="663" spans="1:45" ht="14.25" hidden="1" customHeight="1">
      <c r="A663" s="35"/>
      <c r="B663" s="31"/>
      <c r="C663" s="26" t="str">
        <f t="shared" ref="C663:S663" si="238">""&amp;ADDRESS($G665+ROW($A636),COLUMN())&amp;":"&amp;ADDRESS($G666+ROW($A636),COLUMN())</f>
        <v>$C$637:$C$640</v>
      </c>
      <c r="D663" s="26" t="str">
        <f t="shared" si="238"/>
        <v>$D$637:$D$640</v>
      </c>
      <c r="E663" s="26" t="str">
        <f t="shared" si="238"/>
        <v>$E$637:$E$640</v>
      </c>
      <c r="F663" s="26" t="str">
        <f t="shared" si="238"/>
        <v>$F$637:$F$640</v>
      </c>
      <c r="G663" s="26" t="str">
        <f t="shared" si="238"/>
        <v>$G$637:$G$640</v>
      </c>
      <c r="H663" s="26" t="str">
        <f t="shared" si="238"/>
        <v>$H$637:$H$640</v>
      </c>
      <c r="I663" s="26" t="str">
        <f t="shared" si="238"/>
        <v>$I$637:$I$640</v>
      </c>
      <c r="J663" s="26" t="str">
        <f t="shared" si="238"/>
        <v>$J$637:$J$640</v>
      </c>
      <c r="K663" s="26" t="str">
        <f t="shared" si="238"/>
        <v>$K$637:$K$640</v>
      </c>
      <c r="L663" s="26" t="str">
        <f t="shared" si="238"/>
        <v>$L$637:$L$640</v>
      </c>
      <c r="M663" s="26" t="str">
        <f t="shared" si="238"/>
        <v>$M$637:$M$640</v>
      </c>
      <c r="N663" s="26" t="str">
        <f t="shared" si="238"/>
        <v>$N$637:$N$640</v>
      </c>
      <c r="O663" s="26" t="str">
        <f t="shared" si="238"/>
        <v>$O$637:$O$640</v>
      </c>
      <c r="P663" s="26" t="str">
        <f t="shared" si="238"/>
        <v>$P$637:$P$640</v>
      </c>
      <c r="Q663" s="26" t="str">
        <f t="shared" si="238"/>
        <v>$Q$637:$Q$640</v>
      </c>
      <c r="R663" s="26" t="str">
        <f t="shared" si="238"/>
        <v>$R$637:$R$640</v>
      </c>
      <c r="S663" s="26" t="str">
        <f t="shared" si="238"/>
        <v>$S$637:$S$640</v>
      </c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M663" s="35"/>
      <c r="AN663" s="35"/>
      <c r="AO663" s="35"/>
      <c r="AP663" s="35"/>
      <c r="AQ663" s="35"/>
      <c r="AR663" s="35"/>
      <c r="AS663" s="35"/>
    </row>
    <row r="664" spans="1:45" ht="14.25" customHeight="1">
      <c r="A664" s="35"/>
      <c r="B664" s="35" t="s">
        <v>45</v>
      </c>
      <c r="C664" s="18" t="e">
        <f ca="1">SLOPE(LN(INDIRECT(K663)),INDIRECT(C663))</f>
        <v>#NUM!</v>
      </c>
      <c r="D664" s="35"/>
      <c r="E664" s="35"/>
      <c r="F664" s="19" t="s">
        <v>35</v>
      </c>
      <c r="G664" s="19"/>
      <c r="H664" s="21"/>
      <c r="I664" s="32"/>
      <c r="J664" s="32"/>
      <c r="K664" s="35"/>
      <c r="L664" s="12" t="s">
        <v>36</v>
      </c>
      <c r="M664" s="35" t="e">
        <f t="shared" ref="M664:S664" ca="1" si="239">SLOPE(INDIRECT(M663),INDIRECT($K663))</f>
        <v>#DIV/0!</v>
      </c>
      <c r="N664" s="35" t="e">
        <f t="shared" ca="1" si="239"/>
        <v>#DIV/0!</v>
      </c>
      <c r="O664" s="35" t="e">
        <f t="shared" ca="1" si="239"/>
        <v>#DIV/0!</v>
      </c>
      <c r="P664" s="35" t="e">
        <f t="shared" ca="1" si="239"/>
        <v>#DIV/0!</v>
      </c>
      <c r="Q664" s="35" t="e">
        <f t="shared" ca="1" si="239"/>
        <v>#DIV/0!</v>
      </c>
      <c r="R664" s="35" t="e">
        <f t="shared" ca="1" si="239"/>
        <v>#DIV/0!</v>
      </c>
      <c r="S664" s="35" t="e">
        <f t="shared" ca="1" si="239"/>
        <v>#DIV/0!</v>
      </c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M664" s="35"/>
      <c r="AN664" s="35"/>
      <c r="AO664" s="35"/>
      <c r="AP664" s="35"/>
      <c r="AQ664" s="35"/>
      <c r="AR664" s="35"/>
      <c r="AS664" s="35"/>
    </row>
    <row r="665" spans="1:45" ht="14.25" customHeight="1">
      <c r="A665" s="35"/>
      <c r="B665" s="35" t="s">
        <v>37</v>
      </c>
      <c r="C665" s="52" t="e">
        <f ca="1">EXP(INTERCEPT(LN(INDIRECT(K663)),INDIRECT(C663)))</f>
        <v>#NUM!</v>
      </c>
      <c r="D665" s="35"/>
      <c r="E665" s="35"/>
      <c r="F665" s="18" t="s">
        <v>38</v>
      </c>
      <c r="G665" s="25">
        <v>1</v>
      </c>
      <c r="H665" s="21"/>
      <c r="I665" s="11"/>
      <c r="J665" s="11"/>
      <c r="K665" s="35"/>
      <c r="L665" s="12" t="s">
        <v>41</v>
      </c>
      <c r="M665" s="35" t="e">
        <f t="shared" ref="M665:S665" ca="1" si="240">M664*$C664</f>
        <v>#DIV/0!</v>
      </c>
      <c r="N665" s="35" t="e">
        <f t="shared" ca="1" si="240"/>
        <v>#DIV/0!</v>
      </c>
      <c r="O665" s="35" t="e">
        <f t="shared" ca="1" si="240"/>
        <v>#DIV/0!</v>
      </c>
      <c r="P665" s="35" t="e">
        <f t="shared" ca="1" si="240"/>
        <v>#DIV/0!</v>
      </c>
      <c r="Q665" s="35" t="e">
        <f t="shared" ca="1" si="240"/>
        <v>#DIV/0!</v>
      </c>
      <c r="R665" s="35" t="e">
        <f t="shared" ca="1" si="240"/>
        <v>#DIV/0!</v>
      </c>
      <c r="S665" s="35" t="e">
        <f t="shared" ca="1" si="240"/>
        <v>#DIV/0!</v>
      </c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M665" s="35"/>
      <c r="AN665" s="35"/>
      <c r="AO665" s="35"/>
      <c r="AP665" s="35"/>
      <c r="AQ665" s="35"/>
      <c r="AR665" s="35"/>
      <c r="AS665" s="35"/>
    </row>
    <row r="666" spans="1:45" ht="14.25" customHeight="1">
      <c r="A666" s="35"/>
      <c r="B666" s="35" t="s">
        <v>42</v>
      </c>
      <c r="C666" s="52" t="e">
        <f ca="1">RSQ(LN(INDIRECT(K663)),INDIRECT(C663))</f>
        <v>#NUM!</v>
      </c>
      <c r="D666" s="35"/>
      <c r="E666" s="35"/>
      <c r="F666" s="18" t="s">
        <v>43</v>
      </c>
      <c r="G666" s="25">
        <v>4</v>
      </c>
      <c r="H666" s="21"/>
      <c r="I666" s="11"/>
      <c r="J666" s="11"/>
      <c r="K666" s="35"/>
      <c r="L666" s="12" t="s">
        <v>44</v>
      </c>
      <c r="M666" s="35" t="e">
        <f t="shared" ref="M666:S666" ca="1" si="241">RSQ(INDIRECT(M663),INDIRECT($K663))</f>
        <v>#DIV/0!</v>
      </c>
      <c r="N666" s="35" t="e">
        <f t="shared" ca="1" si="241"/>
        <v>#DIV/0!</v>
      </c>
      <c r="O666" s="35" t="e">
        <f t="shared" ca="1" si="241"/>
        <v>#DIV/0!</v>
      </c>
      <c r="P666" s="35" t="e">
        <f t="shared" ca="1" si="241"/>
        <v>#DIV/0!</v>
      </c>
      <c r="Q666" s="35" t="e">
        <f t="shared" ca="1" si="241"/>
        <v>#DIV/0!</v>
      </c>
      <c r="R666" s="35" t="e">
        <f t="shared" ca="1" si="241"/>
        <v>#DIV/0!</v>
      </c>
      <c r="S666" s="35" t="e">
        <f t="shared" ca="1" si="241"/>
        <v>#DIV/0!</v>
      </c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M666" s="35"/>
      <c r="AN666" s="35"/>
      <c r="AO666" s="35"/>
      <c r="AP666" s="35"/>
      <c r="AQ666" s="35"/>
      <c r="AR666" s="35"/>
      <c r="AS666" s="35"/>
    </row>
    <row r="667" spans="1:45" ht="14.25" customHeight="1" thickBot="1">
      <c r="A667" s="13"/>
      <c r="B667" s="13"/>
      <c r="C667" s="55"/>
      <c r="D667" s="13"/>
      <c r="E667" s="13"/>
      <c r="F667" s="14"/>
      <c r="G667" s="14"/>
      <c r="H667" s="14"/>
      <c r="I667" s="15"/>
      <c r="J667" s="15"/>
      <c r="K667" s="1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M667" s="13"/>
      <c r="AN667" s="13"/>
      <c r="AO667" s="13"/>
      <c r="AP667" s="13"/>
      <c r="AQ667" s="13"/>
      <c r="AR667" s="13"/>
      <c r="AS667" s="13"/>
    </row>
    <row r="668" spans="1:45" ht="14.25" customHeight="1" thickTop="1">
      <c r="A668" s="35"/>
      <c r="B668" s="35"/>
      <c r="C668" s="56"/>
      <c r="D668" s="35"/>
      <c r="E668" s="35"/>
      <c r="F668" s="21"/>
      <c r="G668" s="21"/>
      <c r="H668" s="21"/>
      <c r="I668" s="11"/>
      <c r="J668" s="11"/>
      <c r="K668" s="12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M668" s="35"/>
      <c r="AN668" s="35"/>
      <c r="AO668" s="35"/>
      <c r="AP668" s="35"/>
      <c r="AQ668" s="35"/>
      <c r="AR668" s="35"/>
      <c r="AS668" s="35"/>
    </row>
    <row r="669" spans="1:45" ht="14.25" customHeight="1">
      <c r="A669" s="3" t="s">
        <v>79</v>
      </c>
      <c r="C669" s="20"/>
      <c r="D669" s="20"/>
      <c r="E669" s="20"/>
      <c r="F669" s="25"/>
      <c r="G669" s="25"/>
      <c r="H669" s="25"/>
      <c r="I669" s="9"/>
      <c r="J669" s="9"/>
      <c r="K669" s="20"/>
      <c r="L669" s="20"/>
      <c r="M669" s="20"/>
      <c r="N669" s="20"/>
      <c r="O669" s="20"/>
      <c r="P669" s="20"/>
      <c r="Q669" s="20"/>
      <c r="R669" s="20"/>
      <c r="S669" s="20"/>
      <c r="AG669" s="35"/>
      <c r="AM669" s="35" t="s">
        <v>29</v>
      </c>
      <c r="AN669" s="35"/>
      <c r="AO669" s="35"/>
      <c r="AP669" s="35"/>
      <c r="AQ669" s="35"/>
      <c r="AR669" s="35"/>
      <c r="AS669" s="35"/>
    </row>
    <row r="670" spans="1:45" ht="14.25" customHeight="1" thickBot="1">
      <c r="A670" s="39"/>
      <c r="B670" s="20" t="s">
        <v>1</v>
      </c>
      <c r="C670" s="20" t="s">
        <v>2</v>
      </c>
      <c r="D670" s="20" t="s">
        <v>3</v>
      </c>
      <c r="E670" s="20" t="s">
        <v>4</v>
      </c>
      <c r="F670" s="20" t="s">
        <v>5</v>
      </c>
      <c r="G670" s="20" t="s">
        <v>6</v>
      </c>
      <c r="H670" s="20" t="s">
        <v>7</v>
      </c>
      <c r="I670" s="20" t="s">
        <v>8</v>
      </c>
      <c r="J670" s="20" t="s">
        <v>9</v>
      </c>
      <c r="K670" s="20" t="s">
        <v>10</v>
      </c>
      <c r="L670" s="20" t="s">
        <v>11</v>
      </c>
      <c r="M670" s="10" t="s">
        <v>12</v>
      </c>
      <c r="N670" s="10" t="s">
        <v>13</v>
      </c>
      <c r="O670" s="10" t="s">
        <v>14</v>
      </c>
      <c r="P670" s="10" t="s">
        <v>15</v>
      </c>
      <c r="Q670" s="10" t="s">
        <v>16</v>
      </c>
      <c r="R670" s="10" t="s">
        <v>17</v>
      </c>
      <c r="S670" s="10" t="s">
        <v>18</v>
      </c>
      <c r="AM670" s="4" t="s">
        <v>12</v>
      </c>
      <c r="AN670" s="4" t="s">
        <v>13</v>
      </c>
      <c r="AO670" s="4" t="s">
        <v>14</v>
      </c>
      <c r="AP670" s="4" t="s">
        <v>15</v>
      </c>
      <c r="AQ670" s="4" t="s">
        <v>16</v>
      </c>
      <c r="AR670" s="4" t="s">
        <v>17</v>
      </c>
      <c r="AS670" s="4" t="s">
        <v>18</v>
      </c>
    </row>
    <row r="671" spans="1:45" ht="14.25" customHeight="1" thickTop="1">
      <c r="A671" s="20"/>
      <c r="B671" s="20"/>
      <c r="C671" s="20" t="s">
        <v>19</v>
      </c>
      <c r="D671" s="20" t="s">
        <v>20</v>
      </c>
      <c r="E671" s="20" t="s">
        <v>21</v>
      </c>
      <c r="F671" s="20" t="s">
        <v>22</v>
      </c>
      <c r="G671" s="20" t="s">
        <v>21</v>
      </c>
      <c r="H671" s="20" t="s">
        <v>23</v>
      </c>
      <c r="I671" s="20" t="s">
        <v>24</v>
      </c>
      <c r="J671" s="20" t="s">
        <v>24</v>
      </c>
      <c r="K671" s="20" t="s">
        <v>25</v>
      </c>
      <c r="L671" s="20" t="s">
        <v>26</v>
      </c>
      <c r="M671" s="20" t="s">
        <v>27</v>
      </c>
      <c r="N671" s="20" t="s">
        <v>27</v>
      </c>
      <c r="O671" s="20" t="s">
        <v>27</v>
      </c>
      <c r="P671" s="20" t="s">
        <v>27</v>
      </c>
      <c r="Q671" s="20" t="s">
        <v>27</v>
      </c>
      <c r="R671" s="20" t="s">
        <v>27</v>
      </c>
      <c r="S671" s="20" t="s">
        <v>27</v>
      </c>
      <c r="AM671" s="18" t="s">
        <v>27</v>
      </c>
      <c r="AN671" s="18" t="s">
        <v>27</v>
      </c>
      <c r="AO671" s="18" t="s">
        <v>27</v>
      </c>
      <c r="AP671" s="18" t="s">
        <v>27</v>
      </c>
      <c r="AQ671" s="18" t="s">
        <v>27</v>
      </c>
      <c r="AR671" s="18" t="s">
        <v>27</v>
      </c>
      <c r="AS671" s="18" t="s">
        <v>27</v>
      </c>
    </row>
    <row r="672" spans="1:45" ht="14.25" customHeight="1">
      <c r="A672" s="35">
        <v>-1</v>
      </c>
      <c r="B672" s="31"/>
      <c r="C672" s="35"/>
      <c r="D672" s="34"/>
      <c r="E672" s="21"/>
      <c r="F672" s="33"/>
      <c r="G672" s="33"/>
      <c r="H672" s="33"/>
      <c r="I672" s="22" t="s">
        <v>32</v>
      </c>
      <c r="J672" s="22" t="s">
        <v>32</v>
      </c>
      <c r="K672" s="41"/>
      <c r="L672" s="21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M672" s="10"/>
      <c r="AN672" s="10"/>
      <c r="AO672" s="10"/>
      <c r="AP672" s="10"/>
      <c r="AQ672" s="10"/>
      <c r="AR672" s="10"/>
      <c r="AS672" s="10"/>
    </row>
    <row r="673" spans="1:45" ht="14.25" customHeight="1">
      <c r="A673" s="35">
        <v>0</v>
      </c>
      <c r="B673" s="36"/>
      <c r="C673">
        <f t="shared" ref="C673:C689" si="242">(B673-$B$673)*24</f>
        <v>0</v>
      </c>
      <c r="D673" s="34"/>
      <c r="E673" s="42"/>
      <c r="F673" s="33">
        <v>100</v>
      </c>
      <c r="G673" s="33">
        <f t="shared" ref="G673:G689" si="243">E673/(F673/100)</f>
        <v>0</v>
      </c>
      <c r="H673" s="34"/>
      <c r="I673" s="32">
        <v>0</v>
      </c>
      <c r="J673" s="32">
        <v>0</v>
      </c>
      <c r="K673" s="43">
        <f>L673*Assumptions!$J$13</f>
        <v>0</v>
      </c>
      <c r="L673" s="57"/>
      <c r="M673" s="37"/>
      <c r="N673" s="37"/>
      <c r="O673" s="37"/>
      <c r="P673" s="37"/>
      <c r="Q673" s="37"/>
      <c r="R673" s="37"/>
      <c r="S673" s="37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M673" s="20"/>
      <c r="AN673" s="20"/>
      <c r="AO673" s="20"/>
      <c r="AP673" s="20"/>
      <c r="AQ673" s="20"/>
      <c r="AR673" s="20"/>
      <c r="AS673" s="20"/>
    </row>
    <row r="674" spans="1:45" ht="14.25" customHeight="1">
      <c r="A674" s="30">
        <v>1</v>
      </c>
      <c r="B674" s="36"/>
      <c r="C674">
        <f t="shared" si="242"/>
        <v>0</v>
      </c>
      <c r="D674" s="28"/>
      <c r="E674" s="44"/>
      <c r="F674" s="27">
        <v>100</v>
      </c>
      <c r="G674" s="27">
        <f t="shared" si="243"/>
        <v>0</v>
      </c>
      <c r="H674" s="28" t="e">
        <f t="shared" ref="H674:H689" si="244">LN(E674/E673)/(C674-C673)</f>
        <v>#DIV/0!</v>
      </c>
      <c r="I674" s="29" t="e">
        <f t="shared" ref="I674:I689" si="245">((E674-E673)/H674)+I673</f>
        <v>#DIV/0!</v>
      </c>
      <c r="J674" s="29">
        <f t="shared" ref="J674:J689" si="246">(0.5*(C674-C673)*(E674+E673))+J673</f>
        <v>0</v>
      </c>
      <c r="K674" s="45">
        <f>L674*Assumptions!$J$13</f>
        <v>0</v>
      </c>
      <c r="L674" s="57"/>
      <c r="M674" s="37"/>
      <c r="N674" s="37"/>
      <c r="O674" s="37"/>
      <c r="P674" s="37"/>
      <c r="Q674" s="37"/>
      <c r="R674" s="37"/>
      <c r="S674" s="37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S674" s="35"/>
    </row>
    <row r="675" spans="1:45" ht="14.25" customHeight="1">
      <c r="A675" s="30">
        <v>2</v>
      </c>
      <c r="B675" s="36"/>
      <c r="C675">
        <f t="shared" si="242"/>
        <v>0</v>
      </c>
      <c r="D675" s="28"/>
      <c r="E675" s="44"/>
      <c r="F675" s="33">
        <v>100</v>
      </c>
      <c r="G675" s="27">
        <f t="shared" si="243"/>
        <v>0</v>
      </c>
      <c r="H675" s="28" t="e">
        <f t="shared" si="244"/>
        <v>#DIV/0!</v>
      </c>
      <c r="I675" s="29" t="e">
        <f t="shared" si="245"/>
        <v>#DIV/0!</v>
      </c>
      <c r="J675" s="29">
        <f t="shared" si="246"/>
        <v>0</v>
      </c>
      <c r="K675" s="45">
        <f>L675*Assumptions!$J$13</f>
        <v>0</v>
      </c>
      <c r="L675" s="57"/>
      <c r="M675" s="37"/>
      <c r="N675" s="37"/>
      <c r="O675" s="37"/>
      <c r="P675" s="37"/>
      <c r="Q675" s="37"/>
      <c r="R675" s="37"/>
      <c r="S675" s="37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M675" s="37"/>
      <c r="AN675" s="37"/>
      <c r="AO675" s="37"/>
      <c r="AP675" s="37"/>
      <c r="AQ675" s="37"/>
      <c r="AR675" s="37"/>
    </row>
    <row r="676" spans="1:45" ht="14.25" customHeight="1">
      <c r="A676" s="30">
        <v>3</v>
      </c>
      <c r="B676" s="36"/>
      <c r="C676">
        <f t="shared" si="242"/>
        <v>0</v>
      </c>
      <c r="D676" s="28"/>
      <c r="E676" s="44"/>
      <c r="F676" s="27">
        <v>100</v>
      </c>
      <c r="G676" s="27">
        <f t="shared" si="243"/>
        <v>0</v>
      </c>
      <c r="H676" s="28" t="e">
        <f t="shared" si="244"/>
        <v>#DIV/0!</v>
      </c>
      <c r="I676" s="29" t="e">
        <f t="shared" si="245"/>
        <v>#DIV/0!</v>
      </c>
      <c r="J676" s="29">
        <f t="shared" si="246"/>
        <v>0</v>
      </c>
      <c r="K676" s="45">
        <f>L676*Assumptions!$J$13</f>
        <v>0</v>
      </c>
      <c r="L676" s="57"/>
      <c r="M676" s="37"/>
      <c r="N676" s="37"/>
      <c r="O676" s="37"/>
      <c r="P676" s="37"/>
      <c r="Q676" s="37"/>
      <c r="R676" s="37"/>
      <c r="S676" s="37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M676" s="60"/>
      <c r="AN676" s="61"/>
      <c r="AO676" s="37"/>
      <c r="AP676" s="37"/>
      <c r="AQ676" s="37"/>
      <c r="AR676" s="37"/>
      <c r="AS676" s="37"/>
    </row>
    <row r="677" spans="1:45" ht="14.25" customHeight="1">
      <c r="A677" s="30">
        <v>4</v>
      </c>
      <c r="B677" s="36"/>
      <c r="C677">
        <f t="shared" si="242"/>
        <v>0</v>
      </c>
      <c r="D677" s="28"/>
      <c r="E677" s="44"/>
      <c r="F677" s="33">
        <v>100</v>
      </c>
      <c r="G677" s="27">
        <f t="shared" si="243"/>
        <v>0</v>
      </c>
      <c r="H677" s="28" t="e">
        <f t="shared" si="244"/>
        <v>#DIV/0!</v>
      </c>
      <c r="I677" s="29" t="e">
        <f t="shared" si="245"/>
        <v>#DIV/0!</v>
      </c>
      <c r="J677" s="29">
        <f t="shared" si="246"/>
        <v>0</v>
      </c>
      <c r="K677" s="45">
        <f>L677*Assumptions!$J$13</f>
        <v>0</v>
      </c>
      <c r="L677" s="5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M677" s="60"/>
      <c r="AN677" s="61"/>
      <c r="AO677" s="37"/>
      <c r="AP677" s="37"/>
      <c r="AQ677" s="37"/>
      <c r="AR677" s="37"/>
      <c r="AS677" s="37"/>
    </row>
    <row r="678" spans="1:45" ht="14.25" customHeight="1">
      <c r="A678" s="30">
        <v>5</v>
      </c>
      <c r="B678" s="36"/>
      <c r="C678">
        <f t="shared" si="242"/>
        <v>0</v>
      </c>
      <c r="D678" s="28"/>
      <c r="E678" s="44"/>
      <c r="F678" s="27">
        <v>100</v>
      </c>
      <c r="G678" s="27">
        <f t="shared" si="243"/>
        <v>0</v>
      </c>
      <c r="H678" s="28" t="e">
        <f t="shared" si="244"/>
        <v>#DIV/0!</v>
      </c>
      <c r="I678" s="29" t="e">
        <f t="shared" si="245"/>
        <v>#DIV/0!</v>
      </c>
      <c r="J678" s="29">
        <f t="shared" si="246"/>
        <v>0</v>
      </c>
      <c r="K678" s="45">
        <f>L678*Assumptions!$J$13</f>
        <v>0</v>
      </c>
      <c r="L678" s="5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M678" s="60"/>
      <c r="AN678" s="61"/>
      <c r="AO678" s="37"/>
      <c r="AP678" s="37"/>
      <c r="AQ678" s="37"/>
      <c r="AR678" s="37"/>
      <c r="AS678" s="37"/>
    </row>
    <row r="679" spans="1:45" ht="14.25" customHeight="1">
      <c r="A679" s="30">
        <v>6</v>
      </c>
      <c r="B679" s="36"/>
      <c r="C679">
        <f t="shared" si="242"/>
        <v>0</v>
      </c>
      <c r="D679" s="28"/>
      <c r="E679" s="44"/>
      <c r="F679" s="27">
        <v>100</v>
      </c>
      <c r="G679" s="27">
        <f t="shared" si="243"/>
        <v>0</v>
      </c>
      <c r="H679" s="28" t="e">
        <f t="shared" si="244"/>
        <v>#DIV/0!</v>
      </c>
      <c r="I679" s="29" t="e">
        <f t="shared" si="245"/>
        <v>#DIV/0!</v>
      </c>
      <c r="J679" s="29">
        <f t="shared" si="246"/>
        <v>0</v>
      </c>
      <c r="K679" s="45">
        <f>L679*Assumptions!$J$13</f>
        <v>0</v>
      </c>
      <c r="L679" s="57"/>
      <c r="M679" s="40"/>
      <c r="N679" s="37"/>
      <c r="O679" s="37"/>
      <c r="P679" s="40"/>
      <c r="Q679" s="37"/>
      <c r="R679" s="40"/>
      <c r="S679" s="37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M679" s="60"/>
      <c r="AN679" s="61"/>
      <c r="AO679" s="37"/>
      <c r="AP679" s="37"/>
      <c r="AQ679" s="37"/>
      <c r="AR679" s="37"/>
      <c r="AS679" s="37"/>
    </row>
    <row r="680" spans="1:45" ht="14.25" customHeight="1">
      <c r="A680" s="30">
        <v>7</v>
      </c>
      <c r="B680" s="36"/>
      <c r="C680">
        <f t="shared" si="242"/>
        <v>0</v>
      </c>
      <c r="D680" s="28"/>
      <c r="E680" s="44"/>
      <c r="F680" s="27">
        <v>100</v>
      </c>
      <c r="G680" s="27">
        <f t="shared" si="243"/>
        <v>0</v>
      </c>
      <c r="H680" s="28" t="e">
        <f t="shared" si="244"/>
        <v>#DIV/0!</v>
      </c>
      <c r="I680" s="29" t="e">
        <f t="shared" si="245"/>
        <v>#DIV/0!</v>
      </c>
      <c r="J680" s="29">
        <f t="shared" si="246"/>
        <v>0</v>
      </c>
      <c r="K680" s="45">
        <f>L680*Assumptions!$J$13</f>
        <v>0</v>
      </c>
      <c r="L680" s="37"/>
      <c r="M680" s="40"/>
      <c r="N680" s="40"/>
      <c r="O680" s="40"/>
      <c r="P680" s="40"/>
      <c r="Q680" s="40"/>
      <c r="R680" s="40"/>
      <c r="S680" s="4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M680" s="60"/>
      <c r="AN680" s="61"/>
      <c r="AO680" s="37"/>
      <c r="AP680" s="37"/>
      <c r="AQ680" s="37"/>
      <c r="AR680" s="37"/>
      <c r="AS680" s="37"/>
    </row>
    <row r="681" spans="1:45" ht="14.25" customHeight="1">
      <c r="A681" s="18">
        <v>8</v>
      </c>
      <c r="B681" s="36"/>
      <c r="C681">
        <f t="shared" si="242"/>
        <v>0</v>
      </c>
      <c r="D681" s="28"/>
      <c r="E681" s="44"/>
      <c r="F681" s="27">
        <v>100</v>
      </c>
      <c r="G681" s="27">
        <f t="shared" si="243"/>
        <v>0</v>
      </c>
      <c r="H681" s="28" t="e">
        <f t="shared" si="244"/>
        <v>#DIV/0!</v>
      </c>
      <c r="I681" s="29" t="e">
        <f t="shared" si="245"/>
        <v>#DIV/0!</v>
      </c>
      <c r="J681" s="29">
        <f t="shared" si="246"/>
        <v>0</v>
      </c>
      <c r="K681" s="45">
        <f>L681*Assumptions!$J$13</f>
        <v>0</v>
      </c>
      <c r="L681" s="37"/>
      <c r="M681" s="46"/>
      <c r="N681" s="35"/>
      <c r="R681" s="37"/>
      <c r="S681" s="37"/>
      <c r="T681" s="37"/>
      <c r="AM681" s="46"/>
      <c r="AN681" s="61"/>
      <c r="AO681" s="37"/>
      <c r="AQ681" s="37"/>
      <c r="AS681" s="37"/>
    </row>
    <row r="682" spans="1:45" ht="14.25" customHeight="1">
      <c r="A682" s="18">
        <v>9</v>
      </c>
      <c r="B682" s="31"/>
      <c r="C682">
        <f t="shared" si="242"/>
        <v>0</v>
      </c>
      <c r="D682" s="28"/>
      <c r="E682" s="44"/>
      <c r="F682" s="27">
        <v>100</v>
      </c>
      <c r="G682" s="27">
        <f t="shared" si="243"/>
        <v>0</v>
      </c>
      <c r="H682" s="28" t="e">
        <f t="shared" si="244"/>
        <v>#DIV/0!</v>
      </c>
      <c r="I682" s="29" t="e">
        <f t="shared" si="245"/>
        <v>#DIV/0!</v>
      </c>
      <c r="J682" s="29">
        <f t="shared" si="246"/>
        <v>0</v>
      </c>
      <c r="K682" s="45">
        <f>L682*Assumptions!$J$13</f>
        <v>0</v>
      </c>
      <c r="L682" s="37"/>
      <c r="P682" s="37"/>
      <c r="Q682" s="37"/>
      <c r="R682" s="37"/>
      <c r="S682" s="37"/>
      <c r="T682" s="37"/>
      <c r="AM682" s="46"/>
      <c r="AN682" s="47"/>
    </row>
    <row r="683" spans="1:45" ht="14.25" customHeight="1">
      <c r="A683" s="35">
        <v>10</v>
      </c>
      <c r="B683" s="31"/>
      <c r="C683">
        <f t="shared" si="242"/>
        <v>0</v>
      </c>
      <c r="D683" s="28"/>
      <c r="E683" s="44"/>
      <c r="F683" s="27">
        <v>100</v>
      </c>
      <c r="G683" s="27">
        <f t="shared" si="243"/>
        <v>0</v>
      </c>
      <c r="H683" s="28" t="e">
        <f t="shared" si="244"/>
        <v>#DIV/0!</v>
      </c>
      <c r="I683" s="29" t="e">
        <f t="shared" si="245"/>
        <v>#DIV/0!</v>
      </c>
      <c r="J683" s="29">
        <f t="shared" si="246"/>
        <v>0</v>
      </c>
      <c r="K683" s="45">
        <f>L683*Assumptions!$J$13</f>
        <v>0</v>
      </c>
      <c r="L683" s="37"/>
      <c r="P683" s="37"/>
      <c r="Q683" s="37"/>
      <c r="R683" s="37"/>
      <c r="S683" s="37"/>
      <c r="T683" s="37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M683" s="46"/>
      <c r="AO683" s="37"/>
      <c r="AP683" s="37"/>
      <c r="AQ683" s="37"/>
      <c r="AR683" s="37"/>
      <c r="AS683" s="37"/>
    </row>
    <row r="684" spans="1:45" ht="14.25" customHeight="1">
      <c r="A684" s="35">
        <v>11</v>
      </c>
      <c r="B684" s="36"/>
      <c r="C684">
        <f t="shared" si="242"/>
        <v>0</v>
      </c>
      <c r="D684" s="28"/>
      <c r="E684" s="44"/>
      <c r="F684" s="27">
        <v>100</v>
      </c>
      <c r="G684" s="27">
        <f t="shared" si="243"/>
        <v>0</v>
      </c>
      <c r="H684" s="28" t="e">
        <f t="shared" si="244"/>
        <v>#DIV/0!</v>
      </c>
      <c r="I684" s="29" t="e">
        <f t="shared" si="245"/>
        <v>#DIV/0!</v>
      </c>
      <c r="J684" s="29">
        <f t="shared" si="246"/>
        <v>0</v>
      </c>
      <c r="K684" s="45">
        <f>L684*Assumptions!$J$13</f>
        <v>0</v>
      </c>
      <c r="L684" s="37"/>
      <c r="P684" s="37"/>
      <c r="Q684" s="37"/>
      <c r="R684" s="37"/>
      <c r="S684" s="37"/>
      <c r="T684" s="37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M684" s="46"/>
      <c r="AO684" s="37"/>
      <c r="AP684" s="37"/>
      <c r="AQ684" s="37"/>
      <c r="AR684" s="37"/>
      <c r="AS684" s="37"/>
    </row>
    <row r="685" spans="1:45" ht="14.25" customHeight="1">
      <c r="A685" s="35">
        <v>12</v>
      </c>
      <c r="B685" s="36"/>
      <c r="C685">
        <f t="shared" si="242"/>
        <v>0</v>
      </c>
      <c r="D685" s="28"/>
      <c r="E685" s="44"/>
      <c r="F685" s="27">
        <v>100</v>
      </c>
      <c r="G685" s="27">
        <f t="shared" si="243"/>
        <v>0</v>
      </c>
      <c r="H685" s="28" t="e">
        <f t="shared" si="244"/>
        <v>#DIV/0!</v>
      </c>
      <c r="I685" s="29" t="e">
        <f t="shared" si="245"/>
        <v>#DIV/0!</v>
      </c>
      <c r="J685" s="29">
        <f t="shared" si="246"/>
        <v>0</v>
      </c>
      <c r="K685" s="45">
        <f>L685*Assumptions!$J$13</f>
        <v>0</v>
      </c>
      <c r="L685" s="37"/>
      <c r="P685" s="37"/>
      <c r="Q685" s="37"/>
      <c r="R685" s="37"/>
      <c r="S685" s="37"/>
      <c r="T685" s="37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M685" s="46"/>
      <c r="AO685" s="37"/>
      <c r="AP685" s="37"/>
      <c r="AQ685" s="37"/>
      <c r="AR685" s="37"/>
      <c r="AS685" s="37"/>
    </row>
    <row r="686" spans="1:45" ht="14.25" customHeight="1">
      <c r="A686" s="35">
        <v>13</v>
      </c>
      <c r="B686" s="36"/>
      <c r="C686">
        <f t="shared" si="242"/>
        <v>0</v>
      </c>
      <c r="D686" s="28"/>
      <c r="E686" s="44"/>
      <c r="F686" s="27">
        <v>100</v>
      </c>
      <c r="G686" s="27">
        <f t="shared" si="243"/>
        <v>0</v>
      </c>
      <c r="H686" s="28" t="e">
        <f t="shared" si="244"/>
        <v>#DIV/0!</v>
      </c>
      <c r="I686" s="29" t="e">
        <f t="shared" si="245"/>
        <v>#DIV/0!</v>
      </c>
      <c r="J686" s="29">
        <f t="shared" si="246"/>
        <v>0</v>
      </c>
      <c r="K686" s="45">
        <f>L686*Assumptions!$J$13</f>
        <v>0</v>
      </c>
      <c r="L686" s="37"/>
      <c r="P686" s="37"/>
      <c r="Q686" s="37"/>
      <c r="R686" s="37"/>
      <c r="S686" s="37"/>
      <c r="T686" s="37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M686" s="46"/>
      <c r="AO686" s="37"/>
      <c r="AP686" s="37"/>
      <c r="AQ686" s="37"/>
      <c r="AR686" s="37"/>
      <c r="AS686" s="37"/>
    </row>
    <row r="687" spans="1:45" ht="14.25" customHeight="1">
      <c r="A687" s="35">
        <v>14</v>
      </c>
      <c r="B687" s="36"/>
      <c r="C687">
        <f t="shared" si="242"/>
        <v>0</v>
      </c>
      <c r="D687" s="28"/>
      <c r="E687" s="44"/>
      <c r="F687" s="27">
        <v>100</v>
      </c>
      <c r="G687" s="27">
        <f t="shared" si="243"/>
        <v>0</v>
      </c>
      <c r="H687" s="28" t="e">
        <f t="shared" si="244"/>
        <v>#DIV/0!</v>
      </c>
      <c r="I687" s="29" t="e">
        <f t="shared" si="245"/>
        <v>#DIV/0!</v>
      </c>
      <c r="J687" s="29">
        <f t="shared" si="246"/>
        <v>0</v>
      </c>
      <c r="K687" s="45">
        <f>L687*Assumptions!$J$13</f>
        <v>0</v>
      </c>
      <c r="L687" s="37"/>
      <c r="P687" s="37"/>
      <c r="Q687" s="37"/>
      <c r="R687" s="37"/>
      <c r="S687" s="37"/>
      <c r="T687" s="37"/>
      <c r="AM687" s="37"/>
      <c r="AN687" s="37"/>
      <c r="AO687" s="37"/>
    </row>
    <row r="688" spans="1:45" ht="14.25" customHeight="1">
      <c r="A688" s="35">
        <v>15</v>
      </c>
      <c r="B688" s="36"/>
      <c r="C688">
        <f t="shared" si="242"/>
        <v>0</v>
      </c>
      <c r="D688" s="28"/>
      <c r="E688" s="44"/>
      <c r="F688" s="27">
        <v>100</v>
      </c>
      <c r="G688" s="27">
        <f t="shared" si="243"/>
        <v>0</v>
      </c>
      <c r="H688" s="28" t="e">
        <f t="shared" si="244"/>
        <v>#DIV/0!</v>
      </c>
      <c r="I688" s="29" t="e">
        <f t="shared" si="245"/>
        <v>#DIV/0!</v>
      </c>
      <c r="J688" s="29">
        <f t="shared" si="246"/>
        <v>0</v>
      </c>
      <c r="K688" s="45">
        <f>L688*Assumptions!$J$13</f>
        <v>0</v>
      </c>
      <c r="L688" s="37"/>
      <c r="P688" s="37"/>
      <c r="Q688" s="37"/>
      <c r="R688" s="37"/>
      <c r="S688" s="37"/>
      <c r="T688" s="37"/>
      <c r="AM688" s="37"/>
      <c r="AN688" s="37"/>
      <c r="AO688" s="37"/>
    </row>
    <row r="689" spans="1:45" ht="14.25" customHeight="1">
      <c r="A689" s="35">
        <v>16</v>
      </c>
      <c r="B689" s="36"/>
      <c r="C689">
        <f t="shared" si="242"/>
        <v>0</v>
      </c>
      <c r="D689" s="28"/>
      <c r="E689" s="44"/>
      <c r="F689" s="27">
        <v>100</v>
      </c>
      <c r="G689" s="27">
        <f t="shared" si="243"/>
        <v>0</v>
      </c>
      <c r="H689" s="28" t="e">
        <f t="shared" si="244"/>
        <v>#DIV/0!</v>
      </c>
      <c r="I689" s="29" t="e">
        <f t="shared" si="245"/>
        <v>#DIV/0!</v>
      </c>
      <c r="J689" s="29">
        <f t="shared" si="246"/>
        <v>0</v>
      </c>
      <c r="K689" s="45">
        <f>L689*Assumptions!$J$13</f>
        <v>0</v>
      </c>
      <c r="L689" s="37"/>
      <c r="P689" s="37"/>
      <c r="Q689" s="37"/>
      <c r="R689" s="37"/>
      <c r="S689" s="37"/>
      <c r="T689" s="37"/>
      <c r="AM689" s="37"/>
      <c r="AN689" s="37"/>
      <c r="AO689" s="37"/>
    </row>
    <row r="690" spans="1:45" ht="14.25" customHeight="1">
      <c r="A690" s="35"/>
      <c r="B690" s="31"/>
      <c r="C690" s="54"/>
      <c r="D690" s="28"/>
      <c r="E690" s="19"/>
      <c r="F690" s="33"/>
      <c r="G690" s="27"/>
      <c r="J690" s="37"/>
      <c r="K690" s="37"/>
      <c r="L690" s="37"/>
      <c r="P690" s="37"/>
      <c r="Q690" s="37"/>
      <c r="R690" s="37"/>
      <c r="S690" s="37"/>
      <c r="T690" s="37"/>
      <c r="AM690" s="23"/>
      <c r="AN690" s="37"/>
      <c r="AO690" s="37"/>
      <c r="AP690" s="37"/>
      <c r="AQ690" s="23"/>
      <c r="AR690" s="23"/>
      <c r="AS690" s="23"/>
    </row>
    <row r="691" spans="1:45" ht="14.25" customHeight="1">
      <c r="A691" s="35"/>
      <c r="B691" s="31"/>
      <c r="C691" s="54"/>
      <c r="D691" s="28"/>
      <c r="E691" s="19"/>
      <c r="F691" s="33"/>
      <c r="G691" s="27"/>
      <c r="J691" s="37"/>
      <c r="K691" s="37"/>
      <c r="L691" s="37"/>
      <c r="P691" s="37"/>
      <c r="Q691" s="37"/>
      <c r="R691" s="37"/>
      <c r="S691" s="37"/>
      <c r="T691" s="37"/>
      <c r="AM691" s="23"/>
      <c r="AN691" s="37"/>
      <c r="AO691" s="37"/>
      <c r="AP691" s="37"/>
      <c r="AQ691" s="23"/>
      <c r="AR691" s="23"/>
      <c r="AS691" s="23"/>
    </row>
    <row r="692" spans="1:45" ht="14.25" customHeight="1">
      <c r="A692" s="35"/>
      <c r="B692" s="31"/>
      <c r="C692" s="54"/>
      <c r="D692" s="28"/>
      <c r="E692" s="19"/>
      <c r="F692" s="27"/>
      <c r="G692" s="27"/>
      <c r="H692" s="19"/>
      <c r="J692" s="37"/>
      <c r="K692" s="37"/>
      <c r="L692" s="37"/>
      <c r="P692" s="37"/>
      <c r="Q692" s="37"/>
      <c r="R692" s="37"/>
      <c r="S692" s="37"/>
      <c r="T692" s="37"/>
      <c r="AN692" s="37"/>
      <c r="AO692" s="37"/>
      <c r="AP692" s="37"/>
    </row>
    <row r="693" spans="1:45" ht="14.25" customHeight="1">
      <c r="A693" s="23"/>
      <c r="B693" s="31" t="s">
        <v>33</v>
      </c>
      <c r="C693" s="48"/>
      <c r="D693" s="28"/>
      <c r="E693" s="19"/>
      <c r="F693" s="33"/>
      <c r="G693" s="27"/>
      <c r="H693" s="28"/>
      <c r="J693" s="37"/>
      <c r="K693" s="37"/>
      <c r="L693" s="37"/>
      <c r="P693" s="37"/>
      <c r="Q693" s="37"/>
      <c r="R693" s="37"/>
      <c r="AN693" s="37"/>
      <c r="AO693" s="37"/>
      <c r="AP693" s="37"/>
    </row>
    <row r="694" spans="1:45" ht="14.25" customHeight="1">
      <c r="A694" s="23"/>
      <c r="B694" s="31"/>
      <c r="C694" s="50"/>
      <c r="D694" s="34"/>
      <c r="E694" s="19"/>
      <c r="F694" s="25"/>
      <c r="G694" s="33"/>
      <c r="H694" s="19" t="s">
        <v>39</v>
      </c>
      <c r="I694" s="7" t="s">
        <v>40</v>
      </c>
      <c r="J694" s="37"/>
      <c r="K694" s="43"/>
      <c r="L694" s="51"/>
      <c r="M694" s="20"/>
    </row>
    <row r="695" spans="1:45" ht="14.25" hidden="1" customHeight="1">
      <c r="B695" s="31"/>
      <c r="C695" s="26" t="str">
        <f>""&amp;ADDRESS($G697+ROW($A673),COLUMN())&amp;":"&amp;ADDRESS($G698+ROW($A673),COLUMN())</f>
        <v>$C$673:$C$677</v>
      </c>
      <c r="D695" s="26" t="str">
        <f>""&amp;ADDRESS($G697+ROW($A673),COLUMN())&amp;":"&amp;ADDRESS($G698+ROW($A673),COLUMN())</f>
        <v>$D$673:$D$677</v>
      </c>
      <c r="E695" s="26" t="str">
        <f>""&amp;ADDRESS($G697+ROW($A673),COLUMN())&amp;":"&amp;ADDRESS($G698+ROW($A673),COLUMN())</f>
        <v>$E$673:$E$677</v>
      </c>
      <c r="F695" s="26" t="str">
        <f>""&amp;ADDRESS($G697+ROW($A673),COLUMN())&amp;":"&amp;ADDRESS($G698+ROW($A673),COLUMN())</f>
        <v>$F$673:$F$677</v>
      </c>
      <c r="G695" s="26" t="str">
        <f>""&amp;ADDRESS($G697+ROW($A673),COLUMN())&amp;":"&amp;ADDRESS($G698+ROW($A673),COLUMN())</f>
        <v>$G$673:$G$677</v>
      </c>
      <c r="H695" s="19">
        <f ca="1">INDIRECT(ADDRESS($G$624+ROW($A$599),COLUMN(($L$599))))</f>
        <v>0</v>
      </c>
      <c r="I695" s="7">
        <f ca="1">INDIRECT(ADDRESS($G$624+ROW($A$599),COLUMN(($M$599))))</f>
        <v>0</v>
      </c>
      <c r="J695" s="37" t="str">
        <f t="shared" ref="J695:S695" si="247">""&amp;ADDRESS($G697+ROW($A673),COLUMN())&amp;":"&amp;ADDRESS($G698+ROW($A673),COLUMN())</f>
        <v>$J$673:$J$677</v>
      </c>
      <c r="K695" s="26" t="str">
        <f t="shared" si="247"/>
        <v>$K$673:$K$677</v>
      </c>
      <c r="L695" s="26" t="str">
        <f t="shared" si="247"/>
        <v>$L$673:$L$677</v>
      </c>
      <c r="M695" s="26" t="str">
        <f t="shared" si="247"/>
        <v>$M$673:$M$677</v>
      </c>
      <c r="N695" s="26" t="str">
        <f t="shared" si="247"/>
        <v>$N$673:$N$677</v>
      </c>
      <c r="O695" s="26" t="str">
        <f t="shared" si="247"/>
        <v>$O$673:$O$677</v>
      </c>
      <c r="P695" s="26" t="str">
        <f t="shared" si="247"/>
        <v>$P$673:$P$677</v>
      </c>
      <c r="Q695" s="26" t="str">
        <f t="shared" si="247"/>
        <v>$Q$673:$Q$677</v>
      </c>
      <c r="R695" s="26" t="str">
        <f t="shared" si="247"/>
        <v>$R$673:$R$677</v>
      </c>
      <c r="S695" s="26" t="str">
        <f t="shared" si="247"/>
        <v>$S$673:$S$677</v>
      </c>
    </row>
    <row r="696" spans="1:45" ht="14.25" customHeight="1">
      <c r="B696" s="35" t="s">
        <v>34</v>
      </c>
      <c r="C696" s="18" t="e">
        <f ca="1">SLOPE(LN(INDIRECT(K695)),INDIRECT(C695))</f>
        <v>#NUM!</v>
      </c>
      <c r="D696" s="18" t="s">
        <v>33</v>
      </c>
      <c r="F696" s="19" t="s">
        <v>35</v>
      </c>
      <c r="G696" s="19"/>
      <c r="H696" s="19">
        <f ca="1">INDIRECT(ADDRESS($G$698+ROW($A$673),COLUMN(($L$599))))</f>
        <v>0</v>
      </c>
      <c r="I696" s="7">
        <f ca="1">INDIRECT(ADDRESS($G$698+ROW($A$673),COLUMN(($M$599))))</f>
        <v>0</v>
      </c>
      <c r="J696" s="37"/>
      <c r="L696" s="3" t="s">
        <v>36</v>
      </c>
      <c r="M696" s="18" t="e">
        <f t="shared" ref="M696:S696" ca="1" si="248">SLOPE(INDIRECT(M695),INDIRECT($K695))</f>
        <v>#DIV/0!</v>
      </c>
      <c r="N696" s="18" t="e">
        <f t="shared" ca="1" si="248"/>
        <v>#DIV/0!</v>
      </c>
      <c r="O696" s="18" t="e">
        <f t="shared" ca="1" si="248"/>
        <v>#DIV/0!</v>
      </c>
      <c r="P696" s="18" t="e">
        <f t="shared" ca="1" si="248"/>
        <v>#DIV/0!</v>
      </c>
      <c r="Q696" s="18" t="e">
        <f t="shared" ca="1" si="248"/>
        <v>#DIV/0!</v>
      </c>
      <c r="R696" s="18" t="e">
        <f t="shared" ca="1" si="248"/>
        <v>#DIV/0!</v>
      </c>
      <c r="S696" s="18" t="e">
        <f t="shared" ca="1" si="248"/>
        <v>#DIV/0!</v>
      </c>
    </row>
    <row r="697" spans="1:45" ht="14.25" customHeight="1">
      <c r="B697" s="35" t="s">
        <v>37</v>
      </c>
      <c r="C697" s="52" t="e">
        <f ca="1">EXP(INTERCEPT(LN(INDIRECT(K695)),INDIRECT(C695)))</f>
        <v>#NUM!</v>
      </c>
      <c r="D697" s="18" t="s">
        <v>38</v>
      </c>
      <c r="F697" s="18" t="s">
        <v>38</v>
      </c>
      <c r="G697" s="25">
        <v>0</v>
      </c>
      <c r="H697" s="19"/>
      <c r="J697" s="37"/>
      <c r="L697" s="3" t="s">
        <v>41</v>
      </c>
      <c r="M697" s="18" t="e">
        <f t="shared" ref="M697:S697" ca="1" si="249">M696*$C696</f>
        <v>#DIV/0!</v>
      </c>
      <c r="N697" s="18" t="e">
        <f t="shared" ca="1" si="249"/>
        <v>#DIV/0!</v>
      </c>
      <c r="O697" s="18" t="e">
        <f t="shared" ca="1" si="249"/>
        <v>#DIV/0!</v>
      </c>
      <c r="P697" s="18" t="e">
        <f t="shared" ca="1" si="249"/>
        <v>#DIV/0!</v>
      </c>
      <c r="Q697" s="18" t="e">
        <f t="shared" ca="1" si="249"/>
        <v>#DIV/0!</v>
      </c>
      <c r="R697" s="18" t="e">
        <f t="shared" ca="1" si="249"/>
        <v>#DIV/0!</v>
      </c>
      <c r="S697" s="18" t="e">
        <f t="shared" ca="1" si="249"/>
        <v>#DIV/0!</v>
      </c>
    </row>
    <row r="698" spans="1:45" ht="14.25" customHeight="1">
      <c r="B698" s="35" t="s">
        <v>42</v>
      </c>
      <c r="C698" s="52" t="e">
        <f ca="1">RSQ(LN(INDIRECT(K695)),INDIRECT(C695))</f>
        <v>#NUM!</v>
      </c>
      <c r="D698" s="18" t="s">
        <v>43</v>
      </c>
      <c r="F698" s="18" t="s">
        <v>43</v>
      </c>
      <c r="G698" s="25">
        <v>4</v>
      </c>
      <c r="H698" s="19"/>
      <c r="L698" s="3" t="s">
        <v>44</v>
      </c>
      <c r="M698" s="18" t="e">
        <f t="shared" ref="M698:S698" ca="1" si="250">RSQ(INDIRECT(M695),INDIRECT($K695))</f>
        <v>#DIV/0!</v>
      </c>
      <c r="N698" s="18" t="e">
        <f t="shared" ca="1" si="250"/>
        <v>#DIV/0!</v>
      </c>
      <c r="O698" s="18" t="e">
        <f t="shared" ca="1" si="250"/>
        <v>#DIV/0!</v>
      </c>
      <c r="P698" s="18" t="e">
        <f t="shared" ca="1" si="250"/>
        <v>#DIV/0!</v>
      </c>
      <c r="Q698" s="18" t="e">
        <f t="shared" ca="1" si="250"/>
        <v>#DIV/0!</v>
      </c>
      <c r="R698" s="18" t="e">
        <f t="shared" ca="1" si="250"/>
        <v>#DIV/0!</v>
      </c>
      <c r="S698" s="18" t="e">
        <f t="shared" ca="1" si="250"/>
        <v>#DIV/0!</v>
      </c>
    </row>
    <row r="699" spans="1:45" ht="14.25" customHeight="1">
      <c r="B699" s="35"/>
      <c r="C699" s="52"/>
      <c r="F699" s="18"/>
      <c r="G699" s="25"/>
      <c r="H699" s="19"/>
      <c r="L699" s="3"/>
    </row>
    <row r="700" spans="1:45" ht="14.25" hidden="1" customHeight="1">
      <c r="B700" s="31"/>
      <c r="C700" s="26" t="str">
        <f t="shared" ref="C700:S700" si="251">""&amp;ADDRESS($G702+ROW($A673),COLUMN())&amp;":"&amp;ADDRESS($G703+ROW($A673),COLUMN())</f>
        <v>$C$673:$C$678</v>
      </c>
      <c r="D700" s="26" t="str">
        <f t="shared" si="251"/>
        <v>$D$673:$D$678</v>
      </c>
      <c r="E700" s="26" t="str">
        <f t="shared" si="251"/>
        <v>$E$673:$E$678</v>
      </c>
      <c r="F700" s="26" t="str">
        <f t="shared" si="251"/>
        <v>$F$673:$F$678</v>
      </c>
      <c r="G700" s="26" t="str">
        <f t="shared" si="251"/>
        <v>$G$673:$G$678</v>
      </c>
      <c r="H700" s="26" t="str">
        <f t="shared" si="251"/>
        <v>$H$673:$H$678</v>
      </c>
      <c r="I700" s="26" t="str">
        <f t="shared" si="251"/>
        <v>$I$673:$I$678</v>
      </c>
      <c r="J700" s="26" t="str">
        <f t="shared" si="251"/>
        <v>$J$673:$J$678</v>
      </c>
      <c r="K700" s="26" t="str">
        <f t="shared" si="251"/>
        <v>$K$673:$K$678</v>
      </c>
      <c r="L700" s="26" t="str">
        <f t="shared" si="251"/>
        <v>$L$673:$L$678</v>
      </c>
      <c r="M700" s="26" t="str">
        <f t="shared" si="251"/>
        <v>$M$673:$M$678</v>
      </c>
      <c r="N700" s="26" t="str">
        <f t="shared" si="251"/>
        <v>$N$673:$N$678</v>
      </c>
      <c r="O700" s="26" t="str">
        <f t="shared" si="251"/>
        <v>$O$673:$O$678</v>
      </c>
      <c r="P700" s="26" t="str">
        <f t="shared" si="251"/>
        <v>$P$673:$P$678</v>
      </c>
      <c r="Q700" s="26" t="str">
        <f t="shared" si="251"/>
        <v>$Q$673:$Q$678</v>
      </c>
      <c r="R700" s="26" t="str">
        <f t="shared" si="251"/>
        <v>$R$673:$R$678</v>
      </c>
      <c r="S700" s="26" t="str">
        <f t="shared" si="251"/>
        <v>$S$673:$S$678</v>
      </c>
    </row>
    <row r="701" spans="1:45" ht="14.25" customHeight="1">
      <c r="B701" s="35" t="s">
        <v>45</v>
      </c>
      <c r="C701" s="18" t="e">
        <f ca="1">SLOPE(LN(INDIRECT(K700)),INDIRECT(C700))</f>
        <v>#NUM!</v>
      </c>
      <c r="F701" s="19" t="s">
        <v>35</v>
      </c>
      <c r="G701" s="19"/>
      <c r="H701" s="19"/>
      <c r="I701" s="9"/>
      <c r="J701" s="9"/>
      <c r="L701" s="3" t="s">
        <v>36</v>
      </c>
      <c r="M701" s="35" t="e">
        <f t="shared" ref="M701:S701" ca="1" si="252">SLOPE(INDIRECT(M700),INDIRECT($K700))</f>
        <v>#DIV/0!</v>
      </c>
      <c r="N701" s="35" t="e">
        <f t="shared" ca="1" si="252"/>
        <v>#DIV/0!</v>
      </c>
      <c r="O701" s="35" t="e">
        <f t="shared" ca="1" si="252"/>
        <v>#DIV/0!</v>
      </c>
      <c r="P701" s="35" t="e">
        <f t="shared" ca="1" si="252"/>
        <v>#DIV/0!</v>
      </c>
      <c r="Q701" s="35" t="e">
        <f t="shared" ca="1" si="252"/>
        <v>#DIV/0!</v>
      </c>
      <c r="R701" s="35" t="e">
        <f t="shared" ca="1" si="252"/>
        <v>#DIV/0!</v>
      </c>
      <c r="S701" s="35" t="e">
        <f t="shared" ca="1" si="252"/>
        <v>#DIV/0!</v>
      </c>
    </row>
    <row r="702" spans="1:45" ht="14.25" customHeight="1">
      <c r="B702" s="35" t="s">
        <v>37</v>
      </c>
      <c r="C702" s="52" t="e">
        <f ca="1">EXP(INTERCEPT(LN(INDIRECT(K700)),INDIRECT(C700)))</f>
        <v>#NUM!</v>
      </c>
      <c r="F702" s="18" t="s">
        <v>38</v>
      </c>
      <c r="G702" s="25">
        <v>0</v>
      </c>
      <c r="H702" s="19"/>
      <c r="L702" s="3" t="s">
        <v>41</v>
      </c>
      <c r="M702" s="35" t="e">
        <f t="shared" ref="M702:S702" ca="1" si="253">M701*$C701</f>
        <v>#DIV/0!</v>
      </c>
      <c r="N702" s="35" t="e">
        <f t="shared" ca="1" si="253"/>
        <v>#DIV/0!</v>
      </c>
      <c r="O702" s="35" t="e">
        <f t="shared" ca="1" si="253"/>
        <v>#DIV/0!</v>
      </c>
      <c r="P702" s="35" t="e">
        <f t="shared" ca="1" si="253"/>
        <v>#DIV/0!</v>
      </c>
      <c r="Q702" s="35" t="e">
        <f t="shared" ca="1" si="253"/>
        <v>#DIV/0!</v>
      </c>
      <c r="R702" s="35" t="e">
        <f t="shared" ca="1" si="253"/>
        <v>#DIV/0!</v>
      </c>
      <c r="S702" s="35" t="e">
        <f t="shared" ca="1" si="253"/>
        <v>#DIV/0!</v>
      </c>
    </row>
    <row r="703" spans="1:45" ht="14.25" customHeight="1">
      <c r="B703" s="35" t="s">
        <v>42</v>
      </c>
      <c r="C703" s="52" t="e">
        <f ca="1">RSQ(LN(INDIRECT(K700)),INDIRECT(C700))</f>
        <v>#NUM!</v>
      </c>
      <c r="F703" s="18" t="s">
        <v>43</v>
      </c>
      <c r="G703" s="25">
        <v>5</v>
      </c>
      <c r="H703" s="19"/>
      <c r="L703" s="3" t="s">
        <v>44</v>
      </c>
      <c r="M703" s="35" t="e">
        <f t="shared" ref="M703:S703" ca="1" si="254">RSQ(INDIRECT(M700),INDIRECT($K700))</f>
        <v>#DIV/0!</v>
      </c>
      <c r="N703" s="35" t="e">
        <f t="shared" ca="1" si="254"/>
        <v>#DIV/0!</v>
      </c>
      <c r="O703" s="35" t="e">
        <f t="shared" ca="1" si="254"/>
        <v>#DIV/0!</v>
      </c>
      <c r="P703" s="35" t="e">
        <f t="shared" ca="1" si="254"/>
        <v>#DIV/0!</v>
      </c>
      <c r="Q703" s="35" t="e">
        <f t="shared" ca="1" si="254"/>
        <v>#DIV/0!</v>
      </c>
      <c r="R703" s="35" t="e">
        <f t="shared" ca="1" si="254"/>
        <v>#DIV/0!</v>
      </c>
      <c r="S703" s="35" t="e">
        <f t="shared" ca="1" si="254"/>
        <v>#DIV/0!</v>
      </c>
    </row>
    <row r="704" spans="1:45" ht="14.25" customHeight="1" thickBot="1">
      <c r="A704" s="4"/>
      <c r="B704" s="4"/>
      <c r="C704" s="53"/>
      <c r="D704" s="4"/>
      <c r="E704" s="4"/>
      <c r="F704" s="5"/>
      <c r="G704" s="5"/>
      <c r="H704" s="5"/>
      <c r="I704" s="8"/>
      <c r="J704" s="8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45" ht="14.25" customHeight="1" thickTop="1">
      <c r="C705" s="52"/>
      <c r="F705" s="19"/>
      <c r="G705" s="19"/>
      <c r="H705" s="19"/>
      <c r="K705" s="3"/>
    </row>
    <row r="706" spans="1:45" ht="14.25" customHeight="1">
      <c r="A706" s="3" t="s">
        <v>80</v>
      </c>
      <c r="AM706" s="35" t="s">
        <v>29</v>
      </c>
      <c r="AN706" s="35"/>
      <c r="AO706" s="35"/>
      <c r="AP706" s="35"/>
      <c r="AQ706" s="35"/>
      <c r="AR706" s="35"/>
      <c r="AS706" s="35"/>
    </row>
    <row r="707" spans="1:45" ht="14.25" customHeight="1" thickBot="1">
      <c r="A707" s="39"/>
      <c r="B707" s="20" t="s">
        <v>1</v>
      </c>
      <c r="C707" s="20" t="s">
        <v>2</v>
      </c>
      <c r="D707" s="20" t="s">
        <v>3</v>
      </c>
      <c r="E707" s="20" t="s">
        <v>4</v>
      </c>
      <c r="F707" s="20" t="s">
        <v>5</v>
      </c>
      <c r="G707" s="20" t="s">
        <v>6</v>
      </c>
      <c r="H707" s="20" t="s">
        <v>7</v>
      </c>
      <c r="I707" s="20" t="s">
        <v>8</v>
      </c>
      <c r="J707" s="20" t="s">
        <v>9</v>
      </c>
      <c r="K707" s="20" t="s">
        <v>10</v>
      </c>
      <c r="L707" s="20" t="s">
        <v>11</v>
      </c>
      <c r="M707" s="10" t="s">
        <v>12</v>
      </c>
      <c r="N707" s="10" t="s">
        <v>13</v>
      </c>
      <c r="O707" s="10" t="s">
        <v>14</v>
      </c>
      <c r="P707" s="10" t="s">
        <v>15</v>
      </c>
      <c r="Q707" s="10" t="s">
        <v>16</v>
      </c>
      <c r="R707" s="10" t="s">
        <v>17</v>
      </c>
      <c r="S707" s="10" t="s">
        <v>18</v>
      </c>
      <c r="AM707" s="4" t="s">
        <v>12</v>
      </c>
      <c r="AN707" s="4" t="s">
        <v>13</v>
      </c>
      <c r="AO707" s="4" t="s">
        <v>14</v>
      </c>
      <c r="AP707" s="4" t="s">
        <v>15</v>
      </c>
      <c r="AQ707" s="4" t="s">
        <v>16</v>
      </c>
      <c r="AR707" s="4" t="s">
        <v>17</v>
      </c>
      <c r="AS707" s="4" t="s">
        <v>18</v>
      </c>
    </row>
    <row r="708" spans="1:45" ht="14.25" customHeight="1" thickTop="1">
      <c r="A708" s="20"/>
      <c r="B708" s="20"/>
      <c r="C708" s="20" t="s">
        <v>19</v>
      </c>
      <c r="D708" s="20" t="s">
        <v>20</v>
      </c>
      <c r="E708" s="20" t="s">
        <v>21</v>
      </c>
      <c r="F708" s="20" t="s">
        <v>22</v>
      </c>
      <c r="G708" s="20" t="s">
        <v>21</v>
      </c>
      <c r="H708" s="20" t="s">
        <v>23</v>
      </c>
      <c r="I708" s="20" t="s">
        <v>24</v>
      </c>
      <c r="J708" s="20" t="s">
        <v>24</v>
      </c>
      <c r="K708" s="20" t="s">
        <v>25</v>
      </c>
      <c r="L708" s="20" t="s">
        <v>26</v>
      </c>
      <c r="M708" s="20" t="s">
        <v>27</v>
      </c>
      <c r="N708" s="20" t="s">
        <v>27</v>
      </c>
      <c r="O708" s="20" t="s">
        <v>27</v>
      </c>
      <c r="P708" s="20" t="s">
        <v>27</v>
      </c>
      <c r="Q708" s="20" t="s">
        <v>27</v>
      </c>
      <c r="R708" s="20" t="s">
        <v>27</v>
      </c>
      <c r="S708" s="20" t="s">
        <v>27</v>
      </c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M708" s="18" t="s">
        <v>27</v>
      </c>
      <c r="AN708" s="18" t="s">
        <v>27</v>
      </c>
      <c r="AO708" s="18" t="s">
        <v>27</v>
      </c>
      <c r="AP708" s="18" t="s">
        <v>27</v>
      </c>
      <c r="AQ708" s="18" t="s">
        <v>27</v>
      </c>
      <c r="AR708" s="18" t="s">
        <v>27</v>
      </c>
      <c r="AS708" s="18" t="s">
        <v>27</v>
      </c>
    </row>
    <row r="709" spans="1:45" ht="14.25" customHeight="1">
      <c r="A709" s="35">
        <v>-1</v>
      </c>
      <c r="B709" s="31"/>
      <c r="C709" s="35"/>
      <c r="D709" s="34"/>
      <c r="E709" s="21"/>
      <c r="F709" s="33"/>
      <c r="G709" s="33"/>
      <c r="H709" s="33"/>
      <c r="I709" s="22" t="s">
        <v>32</v>
      </c>
      <c r="J709" s="22" t="s">
        <v>32</v>
      </c>
      <c r="K709" s="41"/>
      <c r="L709" s="21"/>
      <c r="M709" s="35"/>
      <c r="N709" s="35"/>
      <c r="O709" s="35"/>
      <c r="P709" s="35"/>
      <c r="Q709" s="24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M709" s="37"/>
      <c r="AN709" s="37"/>
      <c r="AO709" s="37"/>
      <c r="AP709" s="37"/>
    </row>
    <row r="710" spans="1:45" ht="14.25" customHeight="1">
      <c r="A710" s="35">
        <v>0</v>
      </c>
      <c r="B710" s="36"/>
      <c r="C710">
        <f t="shared" ref="C710:C726" si="255">(B710-$B$710)*24</f>
        <v>0</v>
      </c>
      <c r="D710" s="34"/>
      <c r="E710" s="42"/>
      <c r="F710" s="33">
        <v>100</v>
      </c>
      <c r="G710" s="33">
        <f t="shared" ref="G710:G726" si="256">E710/(F710/100)</f>
        <v>0</v>
      </c>
      <c r="H710" s="34"/>
      <c r="I710" s="32">
        <v>0</v>
      </c>
      <c r="J710" s="32">
        <f>0.5*(C710-C709)*(E710+E709)</f>
        <v>0</v>
      </c>
      <c r="K710" s="43">
        <f>L710*Assumptions!$J$13</f>
        <v>0</v>
      </c>
      <c r="L710" s="57"/>
      <c r="M710" s="37"/>
      <c r="N710" s="37"/>
      <c r="O710" s="37"/>
      <c r="P710" s="37"/>
      <c r="Q710" s="37"/>
      <c r="R710" s="37"/>
      <c r="S710" s="37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M710" s="37"/>
      <c r="AN710" s="37"/>
      <c r="AO710" s="37"/>
      <c r="AP710" s="37"/>
    </row>
    <row r="711" spans="1:45" ht="14.25" customHeight="1">
      <c r="A711" s="30">
        <v>1</v>
      </c>
      <c r="B711" s="36"/>
      <c r="C711">
        <f t="shared" si="255"/>
        <v>0</v>
      </c>
      <c r="D711" s="28"/>
      <c r="E711" s="44"/>
      <c r="F711" s="27">
        <v>100</v>
      </c>
      <c r="G711" s="27">
        <f t="shared" si="256"/>
        <v>0</v>
      </c>
      <c r="H711" s="28" t="e">
        <f t="shared" ref="H711:H726" si="257">LN(E711/E710)/(C711-C710)</f>
        <v>#DIV/0!</v>
      </c>
      <c r="I711" s="29" t="e">
        <f t="shared" ref="I711:I726" si="258">((E711-E710)/H711)+I710</f>
        <v>#DIV/0!</v>
      </c>
      <c r="J711" s="29">
        <f t="shared" ref="J711:J726" si="259">(0.5*(C711-C710)*(E711+E710))+J710</f>
        <v>0</v>
      </c>
      <c r="K711" s="45">
        <f>L711*Assumptions!$J$13</f>
        <v>0</v>
      </c>
      <c r="L711" s="57"/>
      <c r="M711" s="37"/>
      <c r="N711" s="37"/>
      <c r="O711" s="37"/>
      <c r="P711" s="37"/>
      <c r="Q711" s="37"/>
      <c r="R711" s="37"/>
      <c r="S711" s="37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M711" s="37"/>
      <c r="AN711" s="37"/>
      <c r="AO711" s="37"/>
      <c r="AP711" s="37"/>
    </row>
    <row r="712" spans="1:45" ht="14.25" customHeight="1">
      <c r="A712" s="30">
        <v>2</v>
      </c>
      <c r="B712" s="36"/>
      <c r="C712">
        <f t="shared" si="255"/>
        <v>0</v>
      </c>
      <c r="D712" s="28"/>
      <c r="E712" s="44"/>
      <c r="F712" s="27">
        <v>100</v>
      </c>
      <c r="G712" s="27">
        <f t="shared" si="256"/>
        <v>0</v>
      </c>
      <c r="H712" s="28" t="e">
        <f t="shared" si="257"/>
        <v>#DIV/0!</v>
      </c>
      <c r="I712" s="29" t="e">
        <f t="shared" si="258"/>
        <v>#DIV/0!</v>
      </c>
      <c r="J712" s="29">
        <f t="shared" si="259"/>
        <v>0</v>
      </c>
      <c r="K712" s="45">
        <f>L712*Assumptions!$J$13</f>
        <v>0</v>
      </c>
      <c r="L712" s="57"/>
      <c r="M712" s="37"/>
      <c r="N712" s="37"/>
      <c r="O712" s="37"/>
      <c r="P712" s="37"/>
      <c r="Q712" s="37"/>
      <c r="R712" s="37"/>
      <c r="S712" s="37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M712" s="37"/>
      <c r="AN712" s="37"/>
      <c r="AO712" s="37"/>
      <c r="AP712" s="37"/>
    </row>
    <row r="713" spans="1:45" ht="14.25" customHeight="1">
      <c r="A713" s="30">
        <v>3</v>
      </c>
      <c r="B713" s="36"/>
      <c r="C713">
        <f t="shared" si="255"/>
        <v>0</v>
      </c>
      <c r="D713" s="28"/>
      <c r="E713" s="44"/>
      <c r="F713" s="27">
        <v>100</v>
      </c>
      <c r="G713" s="27">
        <f t="shared" si="256"/>
        <v>0</v>
      </c>
      <c r="H713" s="28" t="e">
        <f t="shared" si="257"/>
        <v>#DIV/0!</v>
      </c>
      <c r="I713" s="29" t="e">
        <f t="shared" si="258"/>
        <v>#DIV/0!</v>
      </c>
      <c r="J713" s="29">
        <f t="shared" si="259"/>
        <v>0</v>
      </c>
      <c r="K713" s="45">
        <f>L713*Assumptions!$J$13</f>
        <v>0</v>
      </c>
      <c r="L713" s="57"/>
      <c r="M713" s="37"/>
      <c r="N713" s="37"/>
      <c r="O713" s="37"/>
      <c r="P713" s="37"/>
      <c r="Q713" s="37"/>
      <c r="R713" s="37"/>
      <c r="S713" s="37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M713" s="37"/>
      <c r="AN713" s="37"/>
      <c r="AO713" s="37"/>
      <c r="AP713" s="37"/>
    </row>
    <row r="714" spans="1:45" ht="14.25" customHeight="1">
      <c r="A714" s="30">
        <v>4</v>
      </c>
      <c r="B714" s="36"/>
      <c r="C714">
        <f t="shared" si="255"/>
        <v>0</v>
      </c>
      <c r="D714" s="28"/>
      <c r="E714" s="44"/>
      <c r="F714" s="27">
        <v>100</v>
      </c>
      <c r="G714" s="27">
        <f t="shared" si="256"/>
        <v>0</v>
      </c>
      <c r="H714" s="28" t="e">
        <f t="shared" si="257"/>
        <v>#DIV/0!</v>
      </c>
      <c r="I714" s="29" t="e">
        <f t="shared" si="258"/>
        <v>#DIV/0!</v>
      </c>
      <c r="J714" s="29">
        <f t="shared" si="259"/>
        <v>0</v>
      </c>
      <c r="K714" s="45">
        <f>L714*Assumptions!$J$13</f>
        <v>0</v>
      </c>
      <c r="L714" s="5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M714" s="37"/>
      <c r="AN714" s="37"/>
      <c r="AO714" s="37"/>
      <c r="AP714" s="37"/>
    </row>
    <row r="715" spans="1:45" ht="14.25" customHeight="1">
      <c r="A715" s="30">
        <v>5</v>
      </c>
      <c r="B715" s="36"/>
      <c r="C715">
        <f t="shared" si="255"/>
        <v>0</v>
      </c>
      <c r="D715" s="28"/>
      <c r="E715" s="44"/>
      <c r="F715" s="27">
        <v>100</v>
      </c>
      <c r="G715" s="27">
        <f t="shared" si="256"/>
        <v>0</v>
      </c>
      <c r="H715" s="28" t="e">
        <f t="shared" si="257"/>
        <v>#DIV/0!</v>
      </c>
      <c r="I715" s="29" t="e">
        <f t="shared" si="258"/>
        <v>#DIV/0!</v>
      </c>
      <c r="J715" s="29">
        <f t="shared" si="259"/>
        <v>0</v>
      </c>
      <c r="K715" s="45">
        <f>L715*Assumptions!$J$13</f>
        <v>0</v>
      </c>
      <c r="L715" s="5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M715" s="37"/>
      <c r="AN715" s="37"/>
      <c r="AO715" s="37"/>
    </row>
    <row r="716" spans="1:45" ht="14.25" customHeight="1">
      <c r="A716" s="30">
        <v>6</v>
      </c>
      <c r="B716" s="36"/>
      <c r="C716">
        <f t="shared" si="255"/>
        <v>0</v>
      </c>
      <c r="D716" s="28"/>
      <c r="E716" s="44"/>
      <c r="F716" s="27">
        <v>100</v>
      </c>
      <c r="G716" s="27">
        <f t="shared" si="256"/>
        <v>0</v>
      </c>
      <c r="H716" s="28" t="e">
        <f t="shared" si="257"/>
        <v>#DIV/0!</v>
      </c>
      <c r="I716" s="29" t="e">
        <f t="shared" si="258"/>
        <v>#DIV/0!</v>
      </c>
      <c r="J716" s="29">
        <f t="shared" si="259"/>
        <v>0</v>
      </c>
      <c r="K716" s="45">
        <f>L716*Assumptions!$J$13</f>
        <v>0</v>
      </c>
      <c r="L716" s="57"/>
      <c r="M716" s="40"/>
      <c r="N716" s="37"/>
      <c r="O716" s="37"/>
      <c r="P716" s="40"/>
      <c r="Q716" s="37"/>
      <c r="R716" s="40"/>
      <c r="S716" s="37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M716" s="37"/>
      <c r="AN716" s="37"/>
      <c r="AO716" s="37"/>
    </row>
    <row r="717" spans="1:45" ht="14.25" customHeight="1">
      <c r="A717" s="30">
        <v>7</v>
      </c>
      <c r="B717" s="36"/>
      <c r="C717">
        <f t="shared" si="255"/>
        <v>0</v>
      </c>
      <c r="D717" s="28"/>
      <c r="E717" s="44"/>
      <c r="F717" s="27">
        <v>100</v>
      </c>
      <c r="G717" s="27">
        <f t="shared" si="256"/>
        <v>0</v>
      </c>
      <c r="H717" s="28" t="e">
        <f t="shared" si="257"/>
        <v>#DIV/0!</v>
      </c>
      <c r="I717" s="29" t="e">
        <f t="shared" si="258"/>
        <v>#DIV/0!</v>
      </c>
      <c r="J717" s="29">
        <f t="shared" si="259"/>
        <v>0</v>
      </c>
      <c r="K717" s="45">
        <f>L717*Assumptions!$J$13</f>
        <v>0</v>
      </c>
      <c r="L717" s="57"/>
      <c r="M717" s="40"/>
      <c r="N717" s="40"/>
      <c r="O717" s="40"/>
      <c r="P717" s="40"/>
      <c r="Q717" s="40"/>
      <c r="R717" s="40"/>
      <c r="S717" s="4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M717" s="37"/>
      <c r="AN717" s="37"/>
      <c r="AO717" s="37"/>
    </row>
    <row r="718" spans="1:45" ht="14.25" customHeight="1">
      <c r="A718" s="18">
        <v>8</v>
      </c>
      <c r="B718" s="36"/>
      <c r="C718">
        <f t="shared" si="255"/>
        <v>0</v>
      </c>
      <c r="D718" s="28"/>
      <c r="E718" s="44"/>
      <c r="F718" s="27">
        <v>100</v>
      </c>
      <c r="G718" s="27">
        <f t="shared" si="256"/>
        <v>0</v>
      </c>
      <c r="H718" s="28" t="e">
        <f t="shared" si="257"/>
        <v>#DIV/0!</v>
      </c>
      <c r="I718" s="29" t="e">
        <f t="shared" si="258"/>
        <v>#DIV/0!</v>
      </c>
      <c r="J718" s="29">
        <f t="shared" si="259"/>
        <v>0</v>
      </c>
      <c r="K718" s="45">
        <f>L718*Assumptions!$J$13</f>
        <v>0</v>
      </c>
      <c r="L718" s="37"/>
      <c r="M718" s="46"/>
      <c r="AM718" s="37"/>
      <c r="AN718" s="37"/>
      <c r="AO718" s="37"/>
    </row>
    <row r="719" spans="1:45" ht="14.25" customHeight="1">
      <c r="A719" s="18">
        <v>9</v>
      </c>
      <c r="B719" s="31"/>
      <c r="C719">
        <f t="shared" si="255"/>
        <v>0</v>
      </c>
      <c r="D719" s="28"/>
      <c r="E719" s="44"/>
      <c r="F719" s="27">
        <v>100</v>
      </c>
      <c r="G719" s="27">
        <f t="shared" si="256"/>
        <v>0</v>
      </c>
      <c r="H719" s="28" t="e">
        <f t="shared" si="257"/>
        <v>#DIV/0!</v>
      </c>
      <c r="I719" s="29" t="e">
        <f t="shared" si="258"/>
        <v>#DIV/0!</v>
      </c>
      <c r="J719" s="29">
        <f t="shared" si="259"/>
        <v>0</v>
      </c>
      <c r="K719" s="45">
        <f>L719*Assumptions!$J$13</f>
        <v>0</v>
      </c>
      <c r="L719" s="37"/>
      <c r="P719" s="37"/>
      <c r="Q719" s="37"/>
      <c r="R719" s="37"/>
      <c r="S719" s="37"/>
      <c r="T719" s="37"/>
      <c r="U719" s="37"/>
      <c r="AM719" s="37"/>
      <c r="AN719" s="37"/>
      <c r="AO719" s="37"/>
    </row>
    <row r="720" spans="1:45" ht="14.25" customHeight="1">
      <c r="A720" s="35">
        <v>10</v>
      </c>
      <c r="B720" s="31"/>
      <c r="C720">
        <f t="shared" si="255"/>
        <v>0</v>
      </c>
      <c r="D720" s="28"/>
      <c r="E720" s="44"/>
      <c r="F720" s="27">
        <v>100</v>
      </c>
      <c r="G720" s="27">
        <f t="shared" si="256"/>
        <v>0</v>
      </c>
      <c r="H720" s="28" t="e">
        <f t="shared" si="257"/>
        <v>#DIV/0!</v>
      </c>
      <c r="I720" s="29" t="e">
        <f t="shared" si="258"/>
        <v>#DIV/0!</v>
      </c>
      <c r="J720" s="29">
        <f t="shared" si="259"/>
        <v>0</v>
      </c>
      <c r="K720" s="45">
        <f>L720*Assumptions!$J$13</f>
        <v>0</v>
      </c>
      <c r="L720" s="37"/>
      <c r="P720" s="37"/>
      <c r="Q720" s="37"/>
      <c r="R720" s="37"/>
      <c r="S720" s="37"/>
      <c r="T720" s="37"/>
      <c r="U720" s="37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spans="1:32" ht="14.25" customHeight="1">
      <c r="A721" s="35">
        <v>11</v>
      </c>
      <c r="B721" s="36"/>
      <c r="C721">
        <f t="shared" si="255"/>
        <v>0</v>
      </c>
      <c r="D721" s="28"/>
      <c r="E721" s="44"/>
      <c r="F721" s="27">
        <v>100</v>
      </c>
      <c r="G721" s="27">
        <f t="shared" si="256"/>
        <v>0</v>
      </c>
      <c r="H721" s="28" t="e">
        <f t="shared" si="257"/>
        <v>#DIV/0!</v>
      </c>
      <c r="I721" s="29" t="e">
        <f t="shared" si="258"/>
        <v>#DIV/0!</v>
      </c>
      <c r="J721" s="29">
        <f t="shared" si="259"/>
        <v>0</v>
      </c>
      <c r="K721" s="45">
        <f>L721*Assumptions!$J$13</f>
        <v>0</v>
      </c>
      <c r="L721" s="37"/>
      <c r="P721" s="37"/>
      <c r="Q721" s="37"/>
      <c r="R721" s="37"/>
      <c r="S721" s="37"/>
      <c r="T721" s="37"/>
      <c r="U721" s="37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spans="1:32" ht="14.25" customHeight="1">
      <c r="A722" s="35">
        <v>12</v>
      </c>
      <c r="B722" s="36"/>
      <c r="C722">
        <f t="shared" si="255"/>
        <v>0</v>
      </c>
      <c r="D722" s="28"/>
      <c r="E722" s="44"/>
      <c r="F722" s="27">
        <v>100</v>
      </c>
      <c r="G722" s="27">
        <f t="shared" si="256"/>
        <v>0</v>
      </c>
      <c r="H722" s="28" t="e">
        <f t="shared" si="257"/>
        <v>#DIV/0!</v>
      </c>
      <c r="I722" s="29" t="e">
        <f t="shared" si="258"/>
        <v>#DIV/0!</v>
      </c>
      <c r="J722" s="29">
        <f t="shared" si="259"/>
        <v>0</v>
      </c>
      <c r="K722" s="45">
        <f>L722*Assumptions!$J$13</f>
        <v>0</v>
      </c>
      <c r="L722" s="37"/>
      <c r="P722" s="37"/>
      <c r="Q722" s="37"/>
      <c r="R722" s="37"/>
      <c r="S722" s="37"/>
      <c r="T722" s="37"/>
      <c r="U722" s="37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spans="1:32" ht="14.25" customHeight="1">
      <c r="A723" s="35">
        <v>13</v>
      </c>
      <c r="B723" s="36"/>
      <c r="C723">
        <f t="shared" si="255"/>
        <v>0</v>
      </c>
      <c r="D723" s="28"/>
      <c r="E723" s="44"/>
      <c r="F723" s="27">
        <v>100</v>
      </c>
      <c r="G723" s="27">
        <f t="shared" si="256"/>
        <v>0</v>
      </c>
      <c r="H723" s="28" t="e">
        <f t="shared" si="257"/>
        <v>#DIV/0!</v>
      </c>
      <c r="I723" s="29" t="e">
        <f t="shared" si="258"/>
        <v>#DIV/0!</v>
      </c>
      <c r="J723" s="29">
        <f t="shared" si="259"/>
        <v>0</v>
      </c>
      <c r="K723" s="45">
        <f>L723*Assumptions!$J$13</f>
        <v>0</v>
      </c>
      <c r="L723" s="37"/>
      <c r="P723" s="37"/>
      <c r="Q723" s="37"/>
      <c r="R723" s="37"/>
      <c r="S723" s="37"/>
      <c r="T723" s="37"/>
      <c r="U723" s="37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spans="1:32" ht="14.25" customHeight="1">
      <c r="A724" s="35">
        <v>14</v>
      </c>
      <c r="B724" s="36"/>
      <c r="C724">
        <f t="shared" si="255"/>
        <v>0</v>
      </c>
      <c r="D724" s="28"/>
      <c r="E724" s="44"/>
      <c r="F724" s="27">
        <v>100</v>
      </c>
      <c r="G724" s="27">
        <f t="shared" si="256"/>
        <v>0</v>
      </c>
      <c r="H724" s="28" t="e">
        <f t="shared" si="257"/>
        <v>#DIV/0!</v>
      </c>
      <c r="I724" s="29" t="e">
        <f t="shared" si="258"/>
        <v>#DIV/0!</v>
      </c>
      <c r="J724" s="29">
        <f t="shared" si="259"/>
        <v>0</v>
      </c>
      <c r="K724" s="45">
        <f>L724*Assumptions!$J$13</f>
        <v>0</v>
      </c>
      <c r="L724" s="37"/>
      <c r="P724" s="37"/>
      <c r="Q724" s="37"/>
      <c r="R724" s="37"/>
      <c r="S724" s="37"/>
      <c r="T724" s="37"/>
      <c r="U724" s="37"/>
    </row>
    <row r="725" spans="1:32" ht="14.25" customHeight="1">
      <c r="A725" s="35">
        <v>15</v>
      </c>
      <c r="B725" s="36"/>
      <c r="C725">
        <f t="shared" si="255"/>
        <v>0</v>
      </c>
      <c r="D725" s="28"/>
      <c r="E725" s="44"/>
      <c r="F725" s="27">
        <v>100</v>
      </c>
      <c r="G725" s="27">
        <f t="shared" si="256"/>
        <v>0</v>
      </c>
      <c r="H725" s="28" t="e">
        <f t="shared" si="257"/>
        <v>#DIV/0!</v>
      </c>
      <c r="I725" s="29" t="e">
        <f t="shared" si="258"/>
        <v>#DIV/0!</v>
      </c>
      <c r="J725" s="29">
        <f t="shared" si="259"/>
        <v>0</v>
      </c>
      <c r="K725" s="45">
        <f>L725*Assumptions!$J$13</f>
        <v>0</v>
      </c>
      <c r="L725" s="37"/>
      <c r="P725" s="37"/>
      <c r="Q725" s="37"/>
      <c r="R725" s="37"/>
      <c r="S725" s="37"/>
      <c r="T725" s="37"/>
      <c r="U725" s="37"/>
    </row>
    <row r="726" spans="1:32" ht="14.25" customHeight="1">
      <c r="A726" s="35">
        <v>16</v>
      </c>
      <c r="B726" s="36"/>
      <c r="C726">
        <f t="shared" si="255"/>
        <v>0</v>
      </c>
      <c r="D726" s="28"/>
      <c r="E726" s="44"/>
      <c r="F726" s="27">
        <v>100</v>
      </c>
      <c r="G726" s="27">
        <f t="shared" si="256"/>
        <v>0</v>
      </c>
      <c r="H726" s="28" t="e">
        <f t="shared" si="257"/>
        <v>#DIV/0!</v>
      </c>
      <c r="I726" s="29" t="e">
        <f t="shared" si="258"/>
        <v>#DIV/0!</v>
      </c>
      <c r="J726" s="29">
        <f t="shared" si="259"/>
        <v>0</v>
      </c>
      <c r="K726" s="45">
        <f>L726*Assumptions!$J$13</f>
        <v>0</v>
      </c>
      <c r="L726" s="37"/>
      <c r="P726" s="37"/>
      <c r="Q726" s="37"/>
      <c r="R726" s="37"/>
      <c r="S726" s="37"/>
      <c r="T726" s="37"/>
      <c r="U726" s="37"/>
    </row>
    <row r="727" spans="1:32" ht="14.25" customHeight="1">
      <c r="A727" s="35"/>
      <c r="B727" s="39"/>
      <c r="C727" s="39"/>
      <c r="D727" s="28"/>
      <c r="E727" s="19"/>
      <c r="F727" s="27"/>
      <c r="G727" s="27"/>
      <c r="H727" s="28"/>
      <c r="J727" s="37"/>
      <c r="K727" s="37"/>
      <c r="L727" s="37"/>
      <c r="P727" s="37"/>
      <c r="Q727" s="37"/>
      <c r="R727" s="37"/>
      <c r="S727" s="37"/>
      <c r="T727" s="37"/>
      <c r="U727" s="37"/>
    </row>
    <row r="728" spans="1:32" ht="14.25" customHeight="1">
      <c r="A728" s="35"/>
      <c r="B728" s="39"/>
      <c r="C728" s="39"/>
      <c r="D728" s="28"/>
      <c r="E728" s="19"/>
      <c r="F728" s="27"/>
      <c r="G728" s="27"/>
      <c r="H728" s="28"/>
      <c r="J728" s="37"/>
      <c r="K728" s="37"/>
      <c r="L728" s="37"/>
      <c r="P728" s="37"/>
      <c r="Q728" s="37"/>
      <c r="R728" s="37"/>
      <c r="S728" s="37"/>
      <c r="T728" s="37"/>
      <c r="U728" s="37"/>
    </row>
    <row r="729" spans="1:32" ht="14.25" customHeight="1">
      <c r="A729" s="35"/>
      <c r="B729" s="31"/>
      <c r="C729" s="54"/>
      <c r="D729" s="28"/>
      <c r="E729" s="19"/>
      <c r="F729" s="27"/>
      <c r="G729" s="27"/>
      <c r="H729" s="28"/>
      <c r="J729" s="37"/>
      <c r="K729" s="37"/>
      <c r="L729" s="37"/>
      <c r="P729" s="37"/>
      <c r="Q729" s="37"/>
      <c r="R729" s="37"/>
      <c r="S729" s="37"/>
      <c r="T729" s="37"/>
      <c r="U729" s="37"/>
    </row>
    <row r="730" spans="1:32" ht="14.25" customHeight="1">
      <c r="A730" s="23"/>
      <c r="B730" s="31" t="s">
        <v>33</v>
      </c>
      <c r="C730" s="48"/>
      <c r="D730" s="28"/>
      <c r="E730" s="19"/>
      <c r="F730" s="27"/>
      <c r="G730" s="27"/>
      <c r="H730" s="28"/>
      <c r="J730" s="37"/>
      <c r="K730" s="37"/>
      <c r="L730" s="37"/>
      <c r="P730" s="37"/>
      <c r="Q730" s="37"/>
      <c r="R730" s="37"/>
      <c r="S730" s="37"/>
      <c r="T730" s="37"/>
      <c r="U730" s="37"/>
    </row>
    <row r="731" spans="1:32" ht="14.25" customHeight="1">
      <c r="A731" s="23"/>
      <c r="B731" s="31"/>
      <c r="C731" s="50"/>
      <c r="D731" s="34"/>
      <c r="E731" s="19"/>
      <c r="F731" s="25"/>
      <c r="G731" s="33"/>
      <c r="H731" s="34"/>
      <c r="I731" s="34"/>
      <c r="J731" s="32"/>
      <c r="K731" s="43"/>
      <c r="L731" s="51"/>
      <c r="M731" s="20"/>
    </row>
    <row r="732" spans="1:32" ht="14.25" hidden="1" customHeight="1">
      <c r="A732" s="35"/>
      <c r="B732" s="31"/>
      <c r="C732" s="26" t="str">
        <f t="shared" ref="C732:S732" si="260">""&amp;ADDRESS($G734+ROW($A710),COLUMN())&amp;":"&amp;ADDRESS($G735+ROW($A710),COLUMN())</f>
        <v>$C$710:$C$714</v>
      </c>
      <c r="D732" s="26" t="str">
        <f t="shared" si="260"/>
        <v>$D$710:$D$714</v>
      </c>
      <c r="E732" s="26" t="str">
        <f t="shared" si="260"/>
        <v>$E$710:$E$714</v>
      </c>
      <c r="F732" s="26" t="str">
        <f t="shared" si="260"/>
        <v>$F$710:$F$714</v>
      </c>
      <c r="G732" s="26" t="str">
        <f t="shared" si="260"/>
        <v>$G$710:$G$714</v>
      </c>
      <c r="H732" s="26" t="str">
        <f t="shared" si="260"/>
        <v>$H$710:$H$714</v>
      </c>
      <c r="I732" s="26" t="str">
        <f t="shared" si="260"/>
        <v>$I$710:$I$714</v>
      </c>
      <c r="J732" s="26" t="str">
        <f t="shared" si="260"/>
        <v>$J$710:$J$714</v>
      </c>
      <c r="K732" s="26" t="str">
        <f t="shared" si="260"/>
        <v>$K$710:$K$714</v>
      </c>
      <c r="L732" s="26" t="str">
        <f t="shared" si="260"/>
        <v>$L$710:$L$714</v>
      </c>
      <c r="M732" s="26" t="str">
        <f t="shared" si="260"/>
        <v>$M$710:$M$714</v>
      </c>
      <c r="N732" s="26" t="str">
        <f t="shared" si="260"/>
        <v>$N$710:$N$714</v>
      </c>
      <c r="O732" s="26" t="str">
        <f t="shared" si="260"/>
        <v>$O$710:$O$714</v>
      </c>
      <c r="P732" s="26" t="str">
        <f t="shared" si="260"/>
        <v>$P$710:$P$714</v>
      </c>
      <c r="Q732" s="26" t="str">
        <f t="shared" si="260"/>
        <v>$Q$710:$Q$714</v>
      </c>
      <c r="R732" s="26" t="str">
        <f t="shared" si="260"/>
        <v>$R$710:$R$714</v>
      </c>
      <c r="S732" s="26" t="str">
        <f t="shared" si="260"/>
        <v>$S$710:$S$714</v>
      </c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spans="1:32" ht="14.25" customHeight="1">
      <c r="A733" s="35"/>
      <c r="B733" s="35" t="s">
        <v>34</v>
      </c>
      <c r="C733" s="18" t="e">
        <f ca="1">SLOPE(LN(INDIRECT(K732)),INDIRECT(C732))</f>
        <v>#NUM!</v>
      </c>
      <c r="D733" s="18" t="s">
        <v>33</v>
      </c>
      <c r="E733" s="35"/>
      <c r="F733" s="19" t="s">
        <v>35</v>
      </c>
      <c r="G733" s="19"/>
      <c r="H733" s="19" t="s">
        <v>39</v>
      </c>
      <c r="I733" s="7" t="s">
        <v>40</v>
      </c>
      <c r="J733" s="32"/>
      <c r="K733" s="35"/>
      <c r="L733" s="12" t="s">
        <v>36</v>
      </c>
      <c r="M733" s="18" t="e">
        <f t="shared" ref="M733:S733" ca="1" si="261">SLOPE(INDIRECT(M732),INDIRECT($K732))</f>
        <v>#DIV/0!</v>
      </c>
      <c r="N733" s="18" t="e">
        <f t="shared" ca="1" si="261"/>
        <v>#DIV/0!</v>
      </c>
      <c r="O733" s="18" t="e">
        <f t="shared" ca="1" si="261"/>
        <v>#DIV/0!</v>
      </c>
      <c r="P733" s="18" t="e">
        <f t="shared" ca="1" si="261"/>
        <v>#DIV/0!</v>
      </c>
      <c r="Q733" s="18" t="e">
        <f t="shared" ca="1" si="261"/>
        <v>#DIV/0!</v>
      </c>
      <c r="R733" s="18" t="e">
        <f t="shared" ca="1" si="261"/>
        <v>#DIV/0!</v>
      </c>
      <c r="S733" s="18" t="e">
        <f t="shared" ca="1" si="261"/>
        <v>#DIV/0!</v>
      </c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spans="1:32" ht="14.25" customHeight="1">
      <c r="A734" s="35"/>
      <c r="B734" s="35" t="s">
        <v>37</v>
      </c>
      <c r="C734" s="52" t="e">
        <f ca="1">EXP(INTERCEPT(LN(INDIRECT(K732)),INDIRECT(C732)))</f>
        <v>#NUM!</v>
      </c>
      <c r="D734" s="35" t="s">
        <v>38</v>
      </c>
      <c r="E734" s="35"/>
      <c r="F734" s="18" t="s">
        <v>38</v>
      </c>
      <c r="G734" s="25">
        <v>0</v>
      </c>
      <c r="H734" s="19">
        <f ca="1">INDIRECT(ADDRESS($G$735+ROW($A$710),COLUMN(($L$599))))</f>
        <v>0</v>
      </c>
      <c r="I734" s="7">
        <f ca="1">INDIRECT(ADDRESS($G$735+ROW($A$710),COLUMN(($M$599))))</f>
        <v>0</v>
      </c>
      <c r="J734" s="11"/>
      <c r="K734" s="35"/>
      <c r="L734" s="12" t="s">
        <v>41</v>
      </c>
      <c r="M734" s="18" t="e">
        <f t="shared" ref="M734:S734" ca="1" si="262">M733*$C733</f>
        <v>#DIV/0!</v>
      </c>
      <c r="N734" s="18" t="e">
        <f t="shared" ca="1" si="262"/>
        <v>#DIV/0!</v>
      </c>
      <c r="O734" s="18" t="e">
        <f t="shared" ca="1" si="262"/>
        <v>#DIV/0!</v>
      </c>
      <c r="P734" s="18" t="e">
        <f t="shared" ca="1" si="262"/>
        <v>#DIV/0!</v>
      </c>
      <c r="Q734" s="18" t="e">
        <f t="shared" ca="1" si="262"/>
        <v>#DIV/0!</v>
      </c>
      <c r="R734" s="18" t="e">
        <f t="shared" ca="1" si="262"/>
        <v>#DIV/0!</v>
      </c>
      <c r="S734" s="18" t="e">
        <f t="shared" ca="1" si="262"/>
        <v>#DIV/0!</v>
      </c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spans="1:32" ht="14.25" customHeight="1">
      <c r="A735" s="35"/>
      <c r="B735" s="35" t="s">
        <v>42</v>
      </c>
      <c r="C735" s="52" t="e">
        <f ca="1">RSQ(LN(INDIRECT(K732)),INDIRECT(C732))</f>
        <v>#NUM!</v>
      </c>
      <c r="D735" s="35" t="s">
        <v>43</v>
      </c>
      <c r="E735" s="35"/>
      <c r="F735" s="18" t="s">
        <v>43</v>
      </c>
      <c r="G735" s="25">
        <v>4</v>
      </c>
      <c r="H735" s="19"/>
      <c r="J735" s="11"/>
      <c r="K735" s="35"/>
      <c r="L735" s="12" t="s">
        <v>44</v>
      </c>
      <c r="M735" s="18" t="e">
        <f t="shared" ref="M735:S735" ca="1" si="263">RSQ(INDIRECT(M732),INDIRECT($K732))</f>
        <v>#DIV/0!</v>
      </c>
      <c r="N735" s="18" t="e">
        <f t="shared" ca="1" si="263"/>
        <v>#DIV/0!</v>
      </c>
      <c r="O735" s="18" t="e">
        <f t="shared" ca="1" si="263"/>
        <v>#DIV/0!</v>
      </c>
      <c r="P735" s="18" t="e">
        <f t="shared" ca="1" si="263"/>
        <v>#DIV/0!</v>
      </c>
      <c r="Q735" s="18" t="e">
        <f t="shared" ca="1" si="263"/>
        <v>#DIV/0!</v>
      </c>
      <c r="R735" s="18" t="e">
        <f t="shared" ca="1" si="263"/>
        <v>#DIV/0!</v>
      </c>
      <c r="S735" s="18" t="e">
        <f t="shared" ca="1" si="263"/>
        <v>#DIV/0!</v>
      </c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spans="1:32" ht="14.25" customHeight="1">
      <c r="A736" s="35"/>
      <c r="B736" s="35"/>
      <c r="C736" s="52"/>
      <c r="D736" s="35"/>
      <c r="E736" s="35"/>
      <c r="F736" s="18"/>
      <c r="G736" s="25"/>
      <c r="H736" s="21"/>
      <c r="I736" s="11"/>
      <c r="J736" s="11"/>
      <c r="K736" s="35"/>
      <c r="L736" s="12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spans="1:45" ht="14.25" hidden="1" customHeight="1">
      <c r="A737" s="35"/>
      <c r="B737" s="31"/>
      <c r="C737" s="26" t="str">
        <f t="shared" ref="C737:S737" si="264">""&amp;ADDRESS($G739+ROW($A710),COLUMN())&amp;":"&amp;ADDRESS($G740+ROW($A710),COLUMN())</f>
        <v>$C$711:$C$714</v>
      </c>
      <c r="D737" s="26" t="str">
        <f t="shared" si="264"/>
        <v>$D$711:$D$714</v>
      </c>
      <c r="E737" s="26" t="str">
        <f t="shared" si="264"/>
        <v>$E$711:$E$714</v>
      </c>
      <c r="F737" s="26" t="str">
        <f t="shared" si="264"/>
        <v>$F$711:$F$714</v>
      </c>
      <c r="G737" s="26" t="str">
        <f t="shared" si="264"/>
        <v>$G$711:$G$714</v>
      </c>
      <c r="H737" s="26" t="str">
        <f t="shared" si="264"/>
        <v>$H$711:$H$714</v>
      </c>
      <c r="I737" s="26" t="str">
        <f t="shared" si="264"/>
        <v>$I$711:$I$714</v>
      </c>
      <c r="J737" s="26" t="str">
        <f t="shared" si="264"/>
        <v>$J$711:$J$714</v>
      </c>
      <c r="K737" s="26" t="str">
        <f t="shared" si="264"/>
        <v>$K$711:$K$714</v>
      </c>
      <c r="L737" s="26" t="str">
        <f t="shared" si="264"/>
        <v>$L$711:$L$714</v>
      </c>
      <c r="M737" s="26" t="str">
        <f t="shared" si="264"/>
        <v>$M$711:$M$714</v>
      </c>
      <c r="N737" s="26" t="str">
        <f t="shared" si="264"/>
        <v>$N$711:$N$714</v>
      </c>
      <c r="O737" s="26" t="str">
        <f t="shared" si="264"/>
        <v>$O$711:$O$714</v>
      </c>
      <c r="P737" s="26" t="str">
        <f t="shared" si="264"/>
        <v>$P$711:$P$714</v>
      </c>
      <c r="Q737" s="26" t="str">
        <f t="shared" si="264"/>
        <v>$Q$711:$Q$714</v>
      </c>
      <c r="R737" s="26" t="str">
        <f t="shared" si="264"/>
        <v>$R$711:$R$714</v>
      </c>
      <c r="S737" s="26" t="str">
        <f t="shared" si="264"/>
        <v>$S$711:$S$714</v>
      </c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spans="1:45" ht="14.25" customHeight="1">
      <c r="A738" s="35"/>
      <c r="B738" s="35" t="s">
        <v>45</v>
      </c>
      <c r="C738" s="18" t="e">
        <f ca="1">SLOPE(LN(INDIRECT(K737)),INDIRECT(C737))</f>
        <v>#NUM!</v>
      </c>
      <c r="D738" s="35"/>
      <c r="E738" s="35"/>
      <c r="F738" s="19" t="s">
        <v>35</v>
      </c>
      <c r="G738" s="19"/>
      <c r="H738" s="21"/>
      <c r="I738" s="32"/>
      <c r="J738" s="32"/>
      <c r="K738" s="35"/>
      <c r="L738" s="12" t="s">
        <v>36</v>
      </c>
      <c r="M738" s="35" t="e">
        <f t="shared" ref="M738:S738" ca="1" si="265">SLOPE(INDIRECT(M737),INDIRECT($K737))</f>
        <v>#DIV/0!</v>
      </c>
      <c r="N738" s="35" t="e">
        <f t="shared" ca="1" si="265"/>
        <v>#DIV/0!</v>
      </c>
      <c r="O738" s="35" t="e">
        <f t="shared" ca="1" si="265"/>
        <v>#DIV/0!</v>
      </c>
      <c r="P738" s="35" t="e">
        <f t="shared" ca="1" si="265"/>
        <v>#DIV/0!</v>
      </c>
      <c r="Q738" s="35" t="e">
        <f t="shared" ca="1" si="265"/>
        <v>#DIV/0!</v>
      </c>
      <c r="R738" s="35" t="e">
        <f t="shared" ca="1" si="265"/>
        <v>#DIV/0!</v>
      </c>
      <c r="S738" s="35" t="e">
        <f t="shared" ca="1" si="265"/>
        <v>#DIV/0!</v>
      </c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spans="1:45" ht="14.25" customHeight="1">
      <c r="A739" s="35"/>
      <c r="B739" s="35" t="s">
        <v>37</v>
      </c>
      <c r="C739" s="52" t="e">
        <f ca="1">EXP(INTERCEPT(LN(INDIRECT(K737)),INDIRECT(C737)))</f>
        <v>#NUM!</v>
      </c>
      <c r="D739" s="35"/>
      <c r="E739" s="35"/>
      <c r="F739" s="18" t="s">
        <v>38</v>
      </c>
      <c r="G739" s="25">
        <v>1</v>
      </c>
      <c r="H739" s="21"/>
      <c r="I739" s="11"/>
      <c r="J739" s="11"/>
      <c r="K739" s="35"/>
      <c r="L739" s="12" t="s">
        <v>41</v>
      </c>
      <c r="M739" s="35" t="e">
        <f t="shared" ref="M739:S739" ca="1" si="266">M738*$C738</f>
        <v>#DIV/0!</v>
      </c>
      <c r="N739" s="35" t="e">
        <f t="shared" ca="1" si="266"/>
        <v>#DIV/0!</v>
      </c>
      <c r="O739" s="35" t="e">
        <f t="shared" ca="1" si="266"/>
        <v>#DIV/0!</v>
      </c>
      <c r="P739" s="35" t="e">
        <f t="shared" ca="1" si="266"/>
        <v>#DIV/0!</v>
      </c>
      <c r="Q739" s="35" t="e">
        <f t="shared" ca="1" si="266"/>
        <v>#DIV/0!</v>
      </c>
      <c r="R739" s="35" t="e">
        <f t="shared" ca="1" si="266"/>
        <v>#DIV/0!</v>
      </c>
      <c r="S739" s="35" t="e">
        <f t="shared" ca="1" si="266"/>
        <v>#DIV/0!</v>
      </c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spans="1:45" ht="14.25" customHeight="1">
      <c r="A740" s="35"/>
      <c r="B740" s="35" t="s">
        <v>42</v>
      </c>
      <c r="C740" s="52" t="e">
        <f ca="1">RSQ(LN(INDIRECT(K737)),INDIRECT(C737))</f>
        <v>#NUM!</v>
      </c>
      <c r="D740" s="35"/>
      <c r="E740" s="35"/>
      <c r="F740" s="18" t="s">
        <v>43</v>
      </c>
      <c r="G740" s="25">
        <v>4</v>
      </c>
      <c r="H740" s="21"/>
      <c r="I740" s="11"/>
      <c r="J740" s="11"/>
      <c r="K740" s="35"/>
      <c r="L740" s="12" t="s">
        <v>44</v>
      </c>
      <c r="M740" s="35" t="e">
        <f t="shared" ref="M740:S740" ca="1" si="267">RSQ(INDIRECT(M737),INDIRECT($K737))</f>
        <v>#DIV/0!</v>
      </c>
      <c r="N740" s="35" t="e">
        <f t="shared" ca="1" si="267"/>
        <v>#DIV/0!</v>
      </c>
      <c r="O740" s="35" t="e">
        <f t="shared" ca="1" si="267"/>
        <v>#DIV/0!</v>
      </c>
      <c r="P740" s="35" t="e">
        <f t="shared" ca="1" si="267"/>
        <v>#DIV/0!</v>
      </c>
      <c r="Q740" s="35" t="e">
        <f t="shared" ca="1" si="267"/>
        <v>#DIV/0!</v>
      </c>
      <c r="R740" s="35" t="e">
        <f t="shared" ca="1" si="267"/>
        <v>#DIV/0!</v>
      </c>
      <c r="S740" s="35" t="e">
        <f t="shared" ca="1" si="267"/>
        <v>#DIV/0!</v>
      </c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spans="1:45" ht="14.25" customHeight="1" thickBot="1">
      <c r="A741" s="13"/>
      <c r="B741" s="13"/>
      <c r="C741" s="55"/>
      <c r="D741" s="13"/>
      <c r="E741" s="13"/>
      <c r="F741" s="14"/>
      <c r="G741" s="14"/>
      <c r="H741" s="14"/>
      <c r="I741" s="15"/>
      <c r="J741" s="15"/>
      <c r="K741" s="1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45" ht="14.25" customHeight="1" thickTop="1" thickBot="1">
      <c r="A742" s="13"/>
      <c r="B742" s="13"/>
      <c r="C742" s="55"/>
      <c r="D742" s="13"/>
      <c r="E742" s="13"/>
      <c r="F742" s="14"/>
      <c r="G742" s="14"/>
      <c r="H742" s="14"/>
      <c r="I742" s="15"/>
      <c r="J742" s="15"/>
      <c r="K742" s="1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45" ht="14.25" customHeight="1" thickTop="1">
      <c r="A743" s="3" t="s">
        <v>81</v>
      </c>
      <c r="C743" s="20"/>
      <c r="D743" s="20"/>
      <c r="E743" s="20"/>
      <c r="F743" s="25"/>
      <c r="G743" s="25"/>
      <c r="H743" s="25"/>
      <c r="I743" s="9"/>
      <c r="J743" s="9"/>
      <c r="K743" s="20"/>
      <c r="L743" s="20"/>
      <c r="M743" s="20"/>
      <c r="N743" s="20"/>
      <c r="O743" s="20"/>
      <c r="P743" s="20"/>
      <c r="Q743" s="20"/>
      <c r="R743" s="20"/>
      <c r="S743" s="20"/>
      <c r="AM743" s="18" t="s">
        <v>29</v>
      </c>
    </row>
    <row r="744" spans="1:45" ht="14.25" customHeight="1">
      <c r="A744" s="39"/>
      <c r="B744" s="20" t="s">
        <v>1</v>
      </c>
      <c r="C744" s="20" t="s">
        <v>2</v>
      </c>
      <c r="D744" s="20" t="s">
        <v>3</v>
      </c>
      <c r="E744" s="20" t="s">
        <v>4</v>
      </c>
      <c r="F744" s="20" t="s">
        <v>5</v>
      </c>
      <c r="G744" s="20" t="s">
        <v>6</v>
      </c>
      <c r="H744" s="20" t="s">
        <v>7</v>
      </c>
      <c r="I744" s="20" t="s">
        <v>8</v>
      </c>
      <c r="J744" s="20" t="s">
        <v>9</v>
      </c>
      <c r="K744" s="20" t="s">
        <v>10</v>
      </c>
      <c r="L744" s="20" t="s">
        <v>11</v>
      </c>
      <c r="M744" s="10" t="s">
        <v>12</v>
      </c>
      <c r="N744" s="10" t="s">
        <v>13</v>
      </c>
      <c r="O744" s="10" t="s">
        <v>14</v>
      </c>
      <c r="P744" s="10" t="s">
        <v>15</v>
      </c>
      <c r="Q744" s="10" t="s">
        <v>16</v>
      </c>
      <c r="R744" s="10" t="s">
        <v>17</v>
      </c>
      <c r="S744" s="10" t="s">
        <v>18</v>
      </c>
      <c r="AM744" s="10" t="s">
        <v>12</v>
      </c>
      <c r="AN744" s="10" t="s">
        <v>13</v>
      </c>
      <c r="AO744" s="10" t="s">
        <v>14</v>
      </c>
      <c r="AP744" s="10" t="s">
        <v>15</v>
      </c>
      <c r="AQ744" s="10" t="s">
        <v>16</v>
      </c>
      <c r="AR744" s="10" t="s">
        <v>17</v>
      </c>
      <c r="AS744" s="10" t="s">
        <v>18</v>
      </c>
    </row>
    <row r="745" spans="1:45" ht="14.25" customHeight="1">
      <c r="A745" s="20"/>
      <c r="B745" s="20"/>
      <c r="C745" s="20" t="s">
        <v>19</v>
      </c>
      <c r="D745" s="20" t="s">
        <v>20</v>
      </c>
      <c r="E745" s="20" t="s">
        <v>21</v>
      </c>
      <c r="F745" s="20" t="s">
        <v>22</v>
      </c>
      <c r="G745" s="20" t="s">
        <v>21</v>
      </c>
      <c r="H745" s="20" t="s">
        <v>23</v>
      </c>
      <c r="I745" s="20" t="s">
        <v>24</v>
      </c>
      <c r="J745" s="20" t="s">
        <v>24</v>
      </c>
      <c r="K745" s="20" t="s">
        <v>25</v>
      </c>
      <c r="L745" s="20" t="s">
        <v>26</v>
      </c>
      <c r="M745" s="20" t="s">
        <v>27</v>
      </c>
      <c r="N745" s="20" t="s">
        <v>27</v>
      </c>
      <c r="O745" s="20" t="s">
        <v>27</v>
      </c>
      <c r="P745" s="20" t="s">
        <v>27</v>
      </c>
      <c r="Q745" s="20" t="s">
        <v>27</v>
      </c>
      <c r="R745" s="20" t="s">
        <v>27</v>
      </c>
      <c r="S745" s="20" t="s">
        <v>27</v>
      </c>
      <c r="AM745" s="20" t="s">
        <v>27</v>
      </c>
      <c r="AN745" s="20" t="s">
        <v>27</v>
      </c>
      <c r="AO745" s="20" t="s">
        <v>27</v>
      </c>
      <c r="AP745" s="20" t="s">
        <v>27</v>
      </c>
      <c r="AQ745" s="20" t="s">
        <v>27</v>
      </c>
      <c r="AR745" s="20" t="s">
        <v>27</v>
      </c>
      <c r="AS745" s="20" t="s">
        <v>27</v>
      </c>
    </row>
    <row r="746" spans="1:45" ht="14.25" customHeight="1">
      <c r="A746" s="35">
        <v>-1</v>
      </c>
      <c r="B746" s="31"/>
      <c r="C746" s="35"/>
      <c r="D746" s="34"/>
      <c r="E746" s="21"/>
      <c r="F746" s="33"/>
      <c r="G746" s="33"/>
      <c r="H746" s="33"/>
      <c r="I746" s="22" t="s">
        <v>32</v>
      </c>
      <c r="J746" s="22" t="s">
        <v>32</v>
      </c>
      <c r="K746" s="41"/>
      <c r="L746" s="21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S746" s="35"/>
    </row>
    <row r="747" spans="1:45" ht="14.25" customHeight="1">
      <c r="A747" s="35">
        <v>0</v>
      </c>
      <c r="B747" s="36"/>
      <c r="C747">
        <f t="shared" ref="C747:C763" si="268">(B747-$B$747)*24</f>
        <v>0</v>
      </c>
      <c r="D747" s="34"/>
      <c r="E747" s="42"/>
      <c r="F747" s="33">
        <v>100</v>
      </c>
      <c r="G747" s="33">
        <f t="shared" ref="G747:G763" si="269">E747/(F747/100)</f>
        <v>0</v>
      </c>
      <c r="H747" s="34"/>
      <c r="I747" s="32">
        <v>0</v>
      </c>
      <c r="J747" s="32">
        <v>0</v>
      </c>
      <c r="K747" s="43">
        <f>L747*Assumptions!$J$13</f>
        <v>0</v>
      </c>
      <c r="M747" s="37"/>
      <c r="N747" s="37"/>
      <c r="O747" s="37"/>
      <c r="P747" s="37"/>
      <c r="Q747" s="37"/>
      <c r="R747" s="37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M747" s="37"/>
      <c r="AN747" s="37"/>
      <c r="AO747" s="37"/>
      <c r="AP747" s="37"/>
      <c r="AQ747" s="37"/>
      <c r="AR747" s="37"/>
    </row>
    <row r="748" spans="1:45" ht="14.25" customHeight="1">
      <c r="A748" s="30">
        <v>1</v>
      </c>
      <c r="B748" s="36"/>
      <c r="C748">
        <f t="shared" si="268"/>
        <v>0</v>
      </c>
      <c r="D748" s="28"/>
      <c r="E748" s="44"/>
      <c r="F748" s="27">
        <v>100</v>
      </c>
      <c r="G748" s="27">
        <f t="shared" si="269"/>
        <v>0</v>
      </c>
      <c r="H748" s="28" t="e">
        <f t="shared" ref="H748:H763" si="270">LN(E748/E747)/(C748-C747)</f>
        <v>#DIV/0!</v>
      </c>
      <c r="I748" s="29" t="e">
        <f t="shared" ref="I748:I763" si="271">((E748-E747)/H748)+I747</f>
        <v>#DIV/0!</v>
      </c>
      <c r="J748" s="29">
        <f t="shared" ref="J748:J763" si="272">(0.5*(C748-C747)*(E748+E747))+J747</f>
        <v>0</v>
      </c>
      <c r="K748" s="45">
        <f>L748*Assumptions!$J$13</f>
        <v>0</v>
      </c>
      <c r="M748" s="60"/>
      <c r="N748" s="61"/>
      <c r="O748" s="37"/>
      <c r="P748" s="37"/>
      <c r="Q748" s="37"/>
      <c r="R748" s="37"/>
      <c r="S748" s="37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M748" s="60"/>
      <c r="AN748" s="61"/>
      <c r="AO748" s="37"/>
      <c r="AP748" s="37"/>
      <c r="AQ748" s="37"/>
      <c r="AR748" s="37"/>
      <c r="AS748" s="37"/>
    </row>
    <row r="749" spans="1:45" ht="14.25" customHeight="1">
      <c r="A749" s="30">
        <v>2</v>
      </c>
      <c r="B749" s="36"/>
      <c r="C749">
        <f t="shared" si="268"/>
        <v>0</v>
      </c>
      <c r="D749" s="28"/>
      <c r="E749" s="44"/>
      <c r="F749" s="33">
        <v>100</v>
      </c>
      <c r="G749" s="27">
        <f t="shared" si="269"/>
        <v>0</v>
      </c>
      <c r="H749" s="28" t="e">
        <f t="shared" si="270"/>
        <v>#DIV/0!</v>
      </c>
      <c r="I749" s="29" t="e">
        <f t="shared" si="271"/>
        <v>#DIV/0!</v>
      </c>
      <c r="J749" s="29">
        <f t="shared" si="272"/>
        <v>0</v>
      </c>
      <c r="K749" s="45">
        <f>L749*Assumptions!$J$13</f>
        <v>0</v>
      </c>
      <c r="M749" s="60"/>
      <c r="N749" s="61"/>
      <c r="O749" s="37"/>
      <c r="P749" s="37"/>
      <c r="Q749" s="37"/>
      <c r="R749" s="37"/>
      <c r="S749" s="37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M749" s="60"/>
      <c r="AN749" s="61"/>
      <c r="AO749" s="37"/>
      <c r="AP749" s="37"/>
      <c r="AQ749" s="37"/>
      <c r="AR749" s="37"/>
      <c r="AS749" s="37"/>
    </row>
    <row r="750" spans="1:45" ht="14.25" customHeight="1">
      <c r="A750" s="30">
        <v>3</v>
      </c>
      <c r="B750" s="36"/>
      <c r="C750">
        <f t="shared" si="268"/>
        <v>0</v>
      </c>
      <c r="D750" s="28"/>
      <c r="E750" s="44"/>
      <c r="F750" s="27">
        <v>100</v>
      </c>
      <c r="G750" s="27">
        <f t="shared" si="269"/>
        <v>0</v>
      </c>
      <c r="H750" s="28" t="e">
        <f t="shared" si="270"/>
        <v>#DIV/0!</v>
      </c>
      <c r="I750" s="29" t="e">
        <f t="shared" si="271"/>
        <v>#DIV/0!</v>
      </c>
      <c r="J750" s="29">
        <f t="shared" si="272"/>
        <v>0</v>
      </c>
      <c r="K750" s="45">
        <f>L750*Assumptions!$J$13</f>
        <v>0</v>
      </c>
      <c r="M750" s="60"/>
      <c r="N750" s="61"/>
      <c r="O750" s="37"/>
      <c r="P750" s="37"/>
      <c r="Q750" s="37"/>
      <c r="R750" s="37"/>
      <c r="S750" s="37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M750" s="60"/>
      <c r="AN750" s="61"/>
      <c r="AO750" s="37"/>
      <c r="AP750" s="37"/>
      <c r="AQ750" s="37"/>
      <c r="AR750" s="37"/>
      <c r="AS750" s="37"/>
    </row>
    <row r="751" spans="1:45" ht="14.25" customHeight="1">
      <c r="A751" s="30">
        <v>4</v>
      </c>
      <c r="B751" s="36"/>
      <c r="C751">
        <f t="shared" si="268"/>
        <v>0</v>
      </c>
      <c r="D751" s="28"/>
      <c r="E751" s="44"/>
      <c r="F751" s="33">
        <v>100</v>
      </c>
      <c r="G751" s="27">
        <f t="shared" si="269"/>
        <v>0</v>
      </c>
      <c r="H751" s="28" t="e">
        <f t="shared" si="270"/>
        <v>#DIV/0!</v>
      </c>
      <c r="I751" s="29" t="e">
        <f t="shared" si="271"/>
        <v>#DIV/0!</v>
      </c>
      <c r="J751" s="29">
        <f t="shared" si="272"/>
        <v>0</v>
      </c>
      <c r="K751" s="45">
        <f>L751*Assumptions!$J$13</f>
        <v>0</v>
      </c>
      <c r="M751" s="60"/>
      <c r="N751" s="61"/>
      <c r="O751" s="37"/>
      <c r="P751" s="37"/>
      <c r="Q751" s="37"/>
      <c r="R751" s="37"/>
      <c r="S751" s="37"/>
      <c r="T751" s="37"/>
      <c r="U751" s="37"/>
      <c r="V751" s="37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M751" s="60"/>
      <c r="AN751" s="61"/>
      <c r="AO751" s="37"/>
      <c r="AP751" s="37"/>
      <c r="AQ751" s="37"/>
      <c r="AR751" s="37"/>
      <c r="AS751" s="37"/>
    </row>
    <row r="752" spans="1:45" ht="14.25" customHeight="1">
      <c r="A752" s="30">
        <v>5</v>
      </c>
      <c r="B752" s="36"/>
      <c r="C752">
        <f t="shared" si="268"/>
        <v>0</v>
      </c>
      <c r="D752" s="28"/>
      <c r="E752" s="44"/>
      <c r="F752" s="27">
        <v>100</v>
      </c>
      <c r="G752" s="27">
        <f t="shared" si="269"/>
        <v>0</v>
      </c>
      <c r="H752" s="28" t="e">
        <f t="shared" si="270"/>
        <v>#DIV/0!</v>
      </c>
      <c r="I752" s="29" t="e">
        <f t="shared" si="271"/>
        <v>#DIV/0!</v>
      </c>
      <c r="J752" s="29">
        <f t="shared" si="272"/>
        <v>0</v>
      </c>
      <c r="K752" s="45">
        <f>L752*Assumptions!$J$13</f>
        <v>0</v>
      </c>
      <c r="M752" s="60"/>
      <c r="N752" s="61"/>
      <c r="O752" s="37"/>
      <c r="P752" s="37"/>
      <c r="Q752" s="37"/>
      <c r="R752" s="37"/>
      <c r="S752" s="37"/>
      <c r="T752" s="37"/>
      <c r="U752" s="37"/>
      <c r="V752" s="37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M752" s="60"/>
      <c r="AN752" s="61"/>
      <c r="AO752" s="37"/>
      <c r="AP752" s="37"/>
      <c r="AQ752" s="37"/>
      <c r="AR752" s="37"/>
      <c r="AS752" s="37"/>
    </row>
    <row r="753" spans="1:45" ht="14.25" customHeight="1">
      <c r="A753" s="30">
        <v>6</v>
      </c>
      <c r="B753" s="36"/>
      <c r="C753">
        <f t="shared" si="268"/>
        <v>0</v>
      </c>
      <c r="D753" s="28"/>
      <c r="E753" s="44"/>
      <c r="F753" s="27">
        <v>100</v>
      </c>
      <c r="G753" s="27">
        <f t="shared" si="269"/>
        <v>0</v>
      </c>
      <c r="H753" s="28" t="e">
        <f t="shared" si="270"/>
        <v>#DIV/0!</v>
      </c>
      <c r="I753" s="29" t="e">
        <f t="shared" si="271"/>
        <v>#DIV/0!</v>
      </c>
      <c r="J753" s="29">
        <f t="shared" si="272"/>
        <v>0</v>
      </c>
      <c r="K753" s="45">
        <f>L753*Assumptions!$J$13</f>
        <v>0</v>
      </c>
      <c r="M753" s="46"/>
      <c r="N753" s="61"/>
      <c r="O753" s="37"/>
      <c r="Q753" s="37"/>
      <c r="S753" s="37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M753" s="46"/>
      <c r="AN753" s="61"/>
      <c r="AO753" s="37"/>
      <c r="AQ753" s="37"/>
      <c r="AS753" s="37"/>
    </row>
    <row r="754" spans="1:45" ht="14.25" customHeight="1">
      <c r="A754" s="30">
        <v>7</v>
      </c>
      <c r="B754" s="36"/>
      <c r="C754">
        <f t="shared" si="268"/>
        <v>0</v>
      </c>
      <c r="D754" s="28"/>
      <c r="E754" s="44"/>
      <c r="F754" s="27">
        <v>100</v>
      </c>
      <c r="G754" s="27">
        <f t="shared" si="269"/>
        <v>0</v>
      </c>
      <c r="H754" s="28" t="e">
        <f t="shared" si="270"/>
        <v>#DIV/0!</v>
      </c>
      <c r="I754" s="29" t="e">
        <f t="shared" si="271"/>
        <v>#DIV/0!</v>
      </c>
      <c r="J754" s="29">
        <f t="shared" si="272"/>
        <v>0</v>
      </c>
      <c r="K754" s="45">
        <f>L754*Assumptions!$J$13</f>
        <v>0</v>
      </c>
      <c r="M754" s="46"/>
      <c r="N754" s="47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M754" s="46"/>
      <c r="AN754" s="47"/>
    </row>
    <row r="755" spans="1:45" ht="14.25" customHeight="1">
      <c r="A755" s="18">
        <v>8</v>
      </c>
      <c r="B755" s="36"/>
      <c r="C755">
        <f t="shared" si="268"/>
        <v>0</v>
      </c>
      <c r="D755" s="28"/>
      <c r="E755" s="44"/>
      <c r="F755" s="27">
        <v>100</v>
      </c>
      <c r="G755" s="27">
        <f t="shared" si="269"/>
        <v>0</v>
      </c>
      <c r="H755" s="28" t="e">
        <f t="shared" si="270"/>
        <v>#DIV/0!</v>
      </c>
      <c r="I755" s="29" t="e">
        <f t="shared" si="271"/>
        <v>#DIV/0!</v>
      </c>
      <c r="J755" s="29">
        <f t="shared" si="272"/>
        <v>0</v>
      </c>
      <c r="K755" s="45">
        <f>L755*Assumptions!$J$13</f>
        <v>0</v>
      </c>
      <c r="L755" s="57"/>
      <c r="M755" s="46"/>
      <c r="O755" s="37"/>
      <c r="P755" s="37"/>
      <c r="Q755" s="37"/>
      <c r="R755" s="37"/>
      <c r="S755" s="37"/>
      <c r="T755" s="37"/>
      <c r="AM755" s="46"/>
      <c r="AO755" s="37"/>
      <c r="AP755" s="37"/>
      <c r="AQ755" s="37"/>
      <c r="AR755" s="37"/>
      <c r="AS755" s="37"/>
    </row>
    <row r="756" spans="1:45" ht="14.25" customHeight="1">
      <c r="A756" s="18">
        <v>9</v>
      </c>
      <c r="B756" s="31"/>
      <c r="C756">
        <f t="shared" si="268"/>
        <v>0</v>
      </c>
      <c r="D756" s="28"/>
      <c r="E756" s="44"/>
      <c r="F756" s="27">
        <v>100</v>
      </c>
      <c r="G756" s="27">
        <f t="shared" si="269"/>
        <v>0</v>
      </c>
      <c r="H756" s="28" t="e">
        <f t="shared" si="270"/>
        <v>#DIV/0!</v>
      </c>
      <c r="I756" s="29" t="e">
        <f t="shared" si="271"/>
        <v>#DIV/0!</v>
      </c>
      <c r="J756" s="29">
        <f t="shared" si="272"/>
        <v>0</v>
      </c>
      <c r="K756" s="45">
        <f>L756*Assumptions!$J$13</f>
        <v>0</v>
      </c>
      <c r="L756" s="49"/>
      <c r="O756" s="37"/>
      <c r="P756" s="37"/>
      <c r="Q756" s="37"/>
      <c r="R756" s="37"/>
      <c r="S756" s="37"/>
      <c r="T756" s="37"/>
      <c r="AM756" s="37"/>
      <c r="AN756" s="37"/>
      <c r="AO756" s="37"/>
    </row>
    <row r="757" spans="1:45" ht="14.25" customHeight="1">
      <c r="A757" s="35">
        <v>10</v>
      </c>
      <c r="B757" s="31"/>
      <c r="C757">
        <f t="shared" si="268"/>
        <v>0</v>
      </c>
      <c r="D757" s="28"/>
      <c r="E757" s="44"/>
      <c r="F757" s="27">
        <v>100</v>
      </c>
      <c r="G757" s="27">
        <f t="shared" si="269"/>
        <v>0</v>
      </c>
      <c r="H757" s="28" t="e">
        <f t="shared" si="270"/>
        <v>#DIV/0!</v>
      </c>
      <c r="I757" s="29" t="e">
        <f t="shared" si="271"/>
        <v>#DIV/0!</v>
      </c>
      <c r="J757" s="29">
        <f t="shared" si="272"/>
        <v>0</v>
      </c>
      <c r="K757" s="45">
        <f>L757*Assumptions!$J$13</f>
        <v>0</v>
      </c>
      <c r="L757" s="49"/>
      <c r="N757" s="23"/>
      <c r="O757" s="37"/>
      <c r="P757" s="37"/>
      <c r="Q757" s="37"/>
      <c r="R757" s="37"/>
      <c r="S757" s="37"/>
      <c r="T757" s="37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M757" s="23"/>
      <c r="AN757" s="37"/>
      <c r="AO757" s="37"/>
      <c r="AP757" s="37"/>
      <c r="AQ757" s="23"/>
      <c r="AR757" s="23"/>
      <c r="AS757" s="23"/>
    </row>
    <row r="758" spans="1:45" ht="14.25" customHeight="1">
      <c r="A758" s="35">
        <v>11</v>
      </c>
      <c r="B758" s="36"/>
      <c r="C758">
        <f t="shared" si="268"/>
        <v>0</v>
      </c>
      <c r="D758" s="28"/>
      <c r="E758" s="44"/>
      <c r="F758" s="27">
        <v>100</v>
      </c>
      <c r="G758" s="27">
        <f t="shared" si="269"/>
        <v>0</v>
      </c>
      <c r="H758" s="28" t="e">
        <f t="shared" si="270"/>
        <v>#DIV/0!</v>
      </c>
      <c r="I758" s="29" t="e">
        <f t="shared" si="271"/>
        <v>#DIV/0!</v>
      </c>
      <c r="J758" s="29">
        <f t="shared" si="272"/>
        <v>0</v>
      </c>
      <c r="K758" s="45">
        <f>L758*Assumptions!$J$13</f>
        <v>0</v>
      </c>
      <c r="L758" s="49"/>
      <c r="N758" s="23"/>
      <c r="O758" s="37"/>
      <c r="P758" s="37"/>
      <c r="Q758" s="37"/>
      <c r="R758" s="37"/>
      <c r="S758" s="37"/>
      <c r="T758" s="37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M758" s="23"/>
      <c r="AN758" s="37"/>
      <c r="AO758" s="37"/>
      <c r="AP758" s="37"/>
      <c r="AQ758" s="23"/>
      <c r="AR758" s="23"/>
      <c r="AS758" s="23"/>
    </row>
    <row r="759" spans="1:45" ht="14.25" customHeight="1">
      <c r="A759" s="35">
        <v>12</v>
      </c>
      <c r="B759" s="36"/>
      <c r="C759">
        <f t="shared" si="268"/>
        <v>0</v>
      </c>
      <c r="D759" s="28"/>
      <c r="E759" s="44"/>
      <c r="F759" s="27">
        <v>100</v>
      </c>
      <c r="G759" s="27">
        <f t="shared" si="269"/>
        <v>0</v>
      </c>
      <c r="H759" s="28" t="e">
        <f t="shared" si="270"/>
        <v>#DIV/0!</v>
      </c>
      <c r="I759" s="29" t="e">
        <f t="shared" si="271"/>
        <v>#DIV/0!</v>
      </c>
      <c r="J759" s="29">
        <f t="shared" si="272"/>
        <v>0</v>
      </c>
      <c r="K759" s="45">
        <f>L759*Assumptions!$J$13</f>
        <v>0</v>
      </c>
      <c r="L759" s="49"/>
      <c r="N759" s="23"/>
      <c r="O759" s="37"/>
      <c r="P759" s="37"/>
      <c r="Q759" s="37"/>
      <c r="R759" s="37"/>
      <c r="S759" s="37"/>
      <c r="T759" s="37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M759" s="23"/>
      <c r="AN759" s="37"/>
      <c r="AO759" s="37"/>
      <c r="AP759" s="37"/>
      <c r="AQ759" s="23"/>
      <c r="AR759" s="23"/>
      <c r="AS759" s="23"/>
    </row>
    <row r="760" spans="1:45" ht="14.25" customHeight="1">
      <c r="A760" s="35">
        <v>13</v>
      </c>
      <c r="B760" s="36"/>
      <c r="C760">
        <f t="shared" si="268"/>
        <v>0</v>
      </c>
      <c r="D760" s="28"/>
      <c r="E760" s="44"/>
      <c r="F760" s="27">
        <v>100</v>
      </c>
      <c r="G760" s="27">
        <f t="shared" si="269"/>
        <v>0</v>
      </c>
      <c r="H760" s="28" t="e">
        <f t="shared" si="270"/>
        <v>#DIV/0!</v>
      </c>
      <c r="I760" s="29" t="e">
        <f t="shared" si="271"/>
        <v>#DIV/0!</v>
      </c>
      <c r="J760" s="29">
        <f t="shared" si="272"/>
        <v>0</v>
      </c>
      <c r="K760" s="45">
        <f>L760*Assumptions!$J$13</f>
        <v>0</v>
      </c>
      <c r="L760" s="49"/>
      <c r="N760" s="23"/>
      <c r="O760" s="37"/>
      <c r="P760" s="37"/>
      <c r="Q760" s="37"/>
      <c r="R760" s="37"/>
      <c r="S760" s="37"/>
      <c r="T760" s="37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M760" s="23"/>
      <c r="AN760" s="37"/>
      <c r="AO760" s="37"/>
      <c r="AP760" s="37"/>
      <c r="AQ760" s="23"/>
      <c r="AR760" s="23"/>
      <c r="AS760" s="23"/>
    </row>
    <row r="761" spans="1:45" ht="14.25" customHeight="1">
      <c r="A761" s="35">
        <v>14</v>
      </c>
      <c r="B761" s="36"/>
      <c r="C761">
        <f t="shared" si="268"/>
        <v>0</v>
      </c>
      <c r="D761" s="28"/>
      <c r="E761" s="44"/>
      <c r="F761" s="27">
        <v>100</v>
      </c>
      <c r="G761" s="27">
        <f t="shared" si="269"/>
        <v>0</v>
      </c>
      <c r="H761" s="28" t="e">
        <f t="shared" si="270"/>
        <v>#DIV/0!</v>
      </c>
      <c r="I761" s="29" t="e">
        <f t="shared" si="271"/>
        <v>#DIV/0!</v>
      </c>
      <c r="J761" s="29">
        <f t="shared" si="272"/>
        <v>0</v>
      </c>
      <c r="K761" s="45">
        <f>L761*Assumptions!$J$13</f>
        <v>0</v>
      </c>
      <c r="L761" s="49"/>
      <c r="O761" s="37"/>
      <c r="P761" s="37"/>
      <c r="Q761" s="37"/>
      <c r="R761" s="37"/>
      <c r="S761" s="37"/>
      <c r="T761" s="37"/>
      <c r="AN761" s="37"/>
      <c r="AO761" s="37"/>
      <c r="AP761" s="37"/>
    </row>
    <row r="762" spans="1:45" ht="14.25" customHeight="1">
      <c r="A762" s="35">
        <v>15</v>
      </c>
      <c r="B762" s="36"/>
      <c r="C762">
        <f t="shared" si="268"/>
        <v>0</v>
      </c>
      <c r="D762" s="28"/>
      <c r="E762" s="44"/>
      <c r="F762" s="27">
        <v>100</v>
      </c>
      <c r="G762" s="27">
        <f t="shared" si="269"/>
        <v>0</v>
      </c>
      <c r="H762" s="28" t="e">
        <f t="shared" si="270"/>
        <v>#DIV/0!</v>
      </c>
      <c r="I762" s="29" t="e">
        <f t="shared" si="271"/>
        <v>#DIV/0!</v>
      </c>
      <c r="J762" s="29">
        <f t="shared" si="272"/>
        <v>0</v>
      </c>
      <c r="K762" s="45">
        <f>L762*Assumptions!$J$13</f>
        <v>0</v>
      </c>
      <c r="L762" s="49"/>
      <c r="O762" s="37"/>
      <c r="P762" s="37"/>
      <c r="Q762" s="37"/>
      <c r="R762" s="37"/>
      <c r="S762" s="37"/>
      <c r="T762" s="37"/>
      <c r="AN762" s="37"/>
      <c r="AO762" s="37"/>
      <c r="AP762" s="37"/>
    </row>
    <row r="763" spans="1:45" ht="14.25" customHeight="1">
      <c r="A763" s="35">
        <v>16</v>
      </c>
      <c r="B763" s="36"/>
      <c r="C763">
        <f t="shared" si="268"/>
        <v>0</v>
      </c>
      <c r="D763" s="28"/>
      <c r="E763" s="44"/>
      <c r="F763" s="27">
        <v>100</v>
      </c>
      <c r="G763" s="27">
        <f t="shared" si="269"/>
        <v>0</v>
      </c>
      <c r="H763" s="28" t="e">
        <f t="shared" si="270"/>
        <v>#DIV/0!</v>
      </c>
      <c r="I763" s="29" t="e">
        <f t="shared" si="271"/>
        <v>#DIV/0!</v>
      </c>
      <c r="J763" s="29">
        <f t="shared" si="272"/>
        <v>0</v>
      </c>
      <c r="K763" s="45">
        <f>L763*Assumptions!$J$13</f>
        <v>0</v>
      </c>
      <c r="L763" s="49"/>
      <c r="O763" s="37"/>
      <c r="P763" s="37"/>
      <c r="Q763" s="37"/>
      <c r="R763" s="37"/>
      <c r="S763" s="37"/>
      <c r="T763" s="37"/>
      <c r="AN763" s="37"/>
      <c r="AO763" s="37"/>
      <c r="AP763" s="37"/>
    </row>
    <row r="764" spans="1:45" ht="14.25" customHeight="1">
      <c r="A764" s="35"/>
      <c r="B764" s="31"/>
      <c r="C764" s="54"/>
      <c r="D764" s="28"/>
      <c r="E764" s="19"/>
      <c r="F764" s="33"/>
      <c r="G764" s="27"/>
      <c r="H764" s="18"/>
      <c r="I764" s="37"/>
      <c r="J764" s="37"/>
      <c r="K764" s="37"/>
      <c r="L764" s="49"/>
      <c r="O764" s="37"/>
      <c r="P764" s="37"/>
      <c r="Q764" s="37"/>
      <c r="R764" s="37"/>
      <c r="S764" s="37"/>
      <c r="T764" s="37"/>
      <c r="AN764" s="37"/>
      <c r="AO764" s="37"/>
      <c r="AP764" s="37"/>
    </row>
    <row r="765" spans="1:45" ht="14.25" customHeight="1">
      <c r="A765" s="35"/>
      <c r="B765" s="31"/>
      <c r="C765" s="54"/>
      <c r="D765" s="28"/>
      <c r="E765" s="19"/>
      <c r="F765" s="33"/>
      <c r="G765" s="27"/>
      <c r="H765" s="18"/>
      <c r="I765" s="37"/>
      <c r="J765" s="37"/>
      <c r="K765" s="37"/>
      <c r="L765" s="49"/>
      <c r="O765" s="37"/>
      <c r="P765" s="37"/>
      <c r="Q765" s="37"/>
      <c r="R765" s="37"/>
      <c r="S765" s="37"/>
      <c r="T765" s="37"/>
      <c r="AN765" s="37"/>
      <c r="AO765" s="37"/>
      <c r="AP765" s="37"/>
    </row>
    <row r="766" spans="1:45" ht="14.25" customHeight="1">
      <c r="A766" s="35"/>
      <c r="B766" s="31"/>
      <c r="C766" s="54"/>
      <c r="D766" s="28"/>
      <c r="E766" s="19"/>
      <c r="F766" s="27"/>
      <c r="G766" s="27"/>
      <c r="H766" s="18"/>
      <c r="I766" s="37"/>
      <c r="J766" s="37"/>
      <c r="K766" s="37"/>
      <c r="L766" s="49"/>
      <c r="O766" s="37"/>
      <c r="P766" s="37"/>
      <c r="Q766" s="37"/>
      <c r="R766" s="37"/>
      <c r="S766" s="37"/>
      <c r="T766" s="37"/>
      <c r="AN766" s="37"/>
      <c r="AO766" s="37"/>
      <c r="AP766" s="37"/>
    </row>
    <row r="767" spans="1:45" ht="14.25" customHeight="1">
      <c r="A767" s="23"/>
      <c r="B767" s="31" t="s">
        <v>33</v>
      </c>
      <c r="C767" s="48"/>
      <c r="D767" s="28"/>
      <c r="E767" s="19"/>
      <c r="F767" s="33"/>
      <c r="G767" s="27"/>
      <c r="H767" s="28"/>
      <c r="I767" s="29"/>
      <c r="J767" s="37"/>
      <c r="K767" s="45"/>
      <c r="L767" s="49"/>
      <c r="AN767" s="37"/>
      <c r="AO767" s="37"/>
      <c r="AP767" s="37"/>
    </row>
    <row r="768" spans="1:45" ht="14.25" customHeight="1">
      <c r="A768" s="23"/>
      <c r="B768" s="31"/>
      <c r="C768" s="50"/>
      <c r="D768" s="34"/>
      <c r="E768" s="19"/>
      <c r="F768" s="25"/>
      <c r="G768" s="33"/>
      <c r="H768" s="34"/>
      <c r="I768" s="34"/>
      <c r="J768" s="37"/>
      <c r="K768" s="43"/>
      <c r="L768" s="51"/>
      <c r="M768" s="20"/>
      <c r="AN768" s="37"/>
      <c r="AO768" s="37"/>
      <c r="AP768" s="37"/>
    </row>
    <row r="769" spans="1:45" ht="14.25" hidden="1" customHeight="1">
      <c r="B769" s="31"/>
      <c r="C769" s="26" t="str">
        <f t="shared" ref="C769:S769" si="273">""&amp;ADDRESS($G771+ROW($A747),COLUMN())&amp;":"&amp;ADDRESS($G772+ROW($A747),COLUMN())</f>
        <v>$C$749:$C$751</v>
      </c>
      <c r="D769" s="26" t="str">
        <f t="shared" si="273"/>
        <v>$D$749:$D$751</v>
      </c>
      <c r="E769" s="26" t="str">
        <f t="shared" si="273"/>
        <v>$E$749:$E$751</v>
      </c>
      <c r="F769" s="26" t="str">
        <f t="shared" si="273"/>
        <v>$F$749:$F$751</v>
      </c>
      <c r="G769" s="26" t="str">
        <f t="shared" si="273"/>
        <v>$G$749:$G$751</v>
      </c>
      <c r="H769" s="26" t="str">
        <f t="shared" si="273"/>
        <v>$H$749:$H$751</v>
      </c>
      <c r="I769" s="26" t="str">
        <f t="shared" si="273"/>
        <v>$I$749:$I$751</v>
      </c>
      <c r="J769" s="37" t="str">
        <f t="shared" si="273"/>
        <v>$J$749:$J$751</v>
      </c>
      <c r="K769" s="26" t="str">
        <f t="shared" si="273"/>
        <v>$K$749:$K$751</v>
      </c>
      <c r="L769" s="26" t="str">
        <f t="shared" si="273"/>
        <v>$L$749:$L$751</v>
      </c>
      <c r="M769" s="26" t="str">
        <f t="shared" si="273"/>
        <v>$M$749:$M$751</v>
      </c>
      <c r="N769" s="26" t="str">
        <f t="shared" si="273"/>
        <v>$N$749:$N$751</v>
      </c>
      <c r="O769" s="26" t="str">
        <f t="shared" si="273"/>
        <v>$O$749:$O$751</v>
      </c>
      <c r="P769" s="26" t="str">
        <f t="shared" si="273"/>
        <v>$P$749:$P$751</v>
      </c>
      <c r="Q769" s="26" t="str">
        <f t="shared" si="273"/>
        <v>$Q$749:$Q$751</v>
      </c>
      <c r="R769" s="26" t="str">
        <f t="shared" si="273"/>
        <v>$R$749:$R$751</v>
      </c>
      <c r="S769" s="26" t="str">
        <f t="shared" si="273"/>
        <v>$S$749:$S$751</v>
      </c>
    </row>
    <row r="770" spans="1:45" ht="14.25" customHeight="1">
      <c r="B770" s="35" t="s">
        <v>34</v>
      </c>
      <c r="C770" s="18" t="e">
        <f ca="1">SLOPE(LN(INDIRECT(K769)),INDIRECT(C769))</f>
        <v>#NUM!</v>
      </c>
      <c r="D770" s="18" t="s">
        <v>33</v>
      </c>
      <c r="F770" s="19" t="s">
        <v>35</v>
      </c>
      <c r="G770" s="19"/>
      <c r="H770" s="19"/>
      <c r="I770" s="9"/>
      <c r="J770" s="37"/>
      <c r="L770" s="3" t="s">
        <v>36</v>
      </c>
      <c r="M770" s="18" t="e">
        <f t="shared" ref="M770:S770" ca="1" si="274">SLOPE(INDIRECT(M769),INDIRECT($K769))</f>
        <v>#DIV/0!</v>
      </c>
      <c r="N770" s="18" t="e">
        <f t="shared" ca="1" si="274"/>
        <v>#DIV/0!</v>
      </c>
      <c r="O770" s="18" t="e">
        <f t="shared" ca="1" si="274"/>
        <v>#DIV/0!</v>
      </c>
      <c r="P770" s="18" t="e">
        <f t="shared" ca="1" si="274"/>
        <v>#DIV/0!</v>
      </c>
      <c r="Q770" s="18" t="e">
        <f t="shared" ca="1" si="274"/>
        <v>#DIV/0!</v>
      </c>
      <c r="R770" s="18" t="e">
        <f t="shared" ca="1" si="274"/>
        <v>#DIV/0!</v>
      </c>
      <c r="S770" s="18" t="e">
        <f t="shared" ca="1" si="274"/>
        <v>#DIV/0!</v>
      </c>
    </row>
    <row r="771" spans="1:45" ht="14.25" customHeight="1">
      <c r="B771" s="35" t="s">
        <v>37</v>
      </c>
      <c r="C771" s="52" t="e">
        <f ca="1">EXP(INTERCEPT(LN(INDIRECT(K769)),INDIRECT(C769)))</f>
        <v>#NUM!</v>
      </c>
      <c r="D771" s="18" t="s">
        <v>38</v>
      </c>
      <c r="F771" s="18" t="s">
        <v>38</v>
      </c>
      <c r="G771" s="25">
        <v>2</v>
      </c>
      <c r="H771" s="19" t="s">
        <v>39</v>
      </c>
      <c r="I771" s="7" t="s">
        <v>40</v>
      </c>
      <c r="J771" s="37"/>
      <c r="L771" s="3" t="s">
        <v>41</v>
      </c>
      <c r="M771" s="18" t="e">
        <f t="shared" ref="M771:S771" ca="1" si="275">M770*$C770</f>
        <v>#DIV/0!</v>
      </c>
      <c r="N771" s="18" t="e">
        <f t="shared" ca="1" si="275"/>
        <v>#DIV/0!</v>
      </c>
      <c r="O771" s="18" t="e">
        <f t="shared" ca="1" si="275"/>
        <v>#DIV/0!</v>
      </c>
      <c r="P771" s="18" t="e">
        <f t="shared" ca="1" si="275"/>
        <v>#DIV/0!</v>
      </c>
      <c r="Q771" s="18" t="e">
        <f t="shared" ca="1" si="275"/>
        <v>#DIV/0!</v>
      </c>
      <c r="R771" s="18" t="e">
        <f t="shared" ca="1" si="275"/>
        <v>#DIV/0!</v>
      </c>
      <c r="S771" s="18" t="e">
        <f t="shared" ca="1" si="275"/>
        <v>#DIV/0!</v>
      </c>
    </row>
    <row r="772" spans="1:45" ht="14.25" customHeight="1">
      <c r="B772" s="35" t="s">
        <v>42</v>
      </c>
      <c r="C772" s="52" t="e">
        <f ca="1">RSQ(LN(INDIRECT(K769)),INDIRECT(C769))</f>
        <v>#NUM!</v>
      </c>
      <c r="D772" s="18" t="s">
        <v>43</v>
      </c>
      <c r="F772" s="18" t="s">
        <v>43</v>
      </c>
      <c r="G772" s="25">
        <v>4</v>
      </c>
      <c r="H772" s="19">
        <f ca="1">INDIRECT(ADDRESS($G$772+ROW($A$747),COLUMN(($L$747))))</f>
        <v>0</v>
      </c>
      <c r="I772" s="7">
        <f ca="1">INDIRECT(ADDRESS($G$772+ROW($A$747),COLUMN(($M$747))))</f>
        <v>0</v>
      </c>
      <c r="L772" s="3" t="s">
        <v>44</v>
      </c>
      <c r="M772" s="18" t="e">
        <f t="shared" ref="M772:S772" ca="1" si="276">RSQ(INDIRECT(M769),INDIRECT($K769))</f>
        <v>#DIV/0!</v>
      </c>
      <c r="N772" s="18" t="e">
        <f t="shared" ca="1" si="276"/>
        <v>#DIV/0!</v>
      </c>
      <c r="O772" s="18" t="e">
        <f t="shared" ca="1" si="276"/>
        <v>#DIV/0!</v>
      </c>
      <c r="P772" s="18" t="e">
        <f t="shared" ca="1" si="276"/>
        <v>#DIV/0!</v>
      </c>
      <c r="Q772" s="18" t="e">
        <f t="shared" ca="1" si="276"/>
        <v>#DIV/0!</v>
      </c>
      <c r="R772" s="18" t="e">
        <f t="shared" ca="1" si="276"/>
        <v>#DIV/0!</v>
      </c>
      <c r="S772" s="18" t="e">
        <f t="shared" ca="1" si="276"/>
        <v>#DIV/0!</v>
      </c>
    </row>
    <row r="773" spans="1:45" ht="14.25" customHeight="1">
      <c r="B773" s="35"/>
      <c r="C773" s="52"/>
      <c r="F773" s="18"/>
      <c r="G773" s="25"/>
      <c r="H773" s="19"/>
      <c r="L773" s="3"/>
    </row>
    <row r="774" spans="1:45" ht="14.25" hidden="1" customHeight="1">
      <c r="B774" s="31"/>
      <c r="C774" s="26" t="str">
        <f t="shared" ref="C774:S774" si="277">""&amp;ADDRESS($G776+ROW($A747),COLUMN())&amp;":"&amp;ADDRESS($G777+ROW($A747),COLUMN())</f>
        <v>$C$747:$C$752</v>
      </c>
      <c r="D774" s="26" t="str">
        <f t="shared" si="277"/>
        <v>$D$747:$D$752</v>
      </c>
      <c r="E774" s="26" t="str">
        <f t="shared" si="277"/>
        <v>$E$747:$E$752</v>
      </c>
      <c r="F774" s="26" t="str">
        <f t="shared" si="277"/>
        <v>$F$747:$F$752</v>
      </c>
      <c r="G774" s="26" t="str">
        <f t="shared" si="277"/>
        <v>$G$747:$G$752</v>
      </c>
      <c r="H774" s="26" t="str">
        <f t="shared" si="277"/>
        <v>$H$747:$H$752</v>
      </c>
      <c r="I774" s="26" t="str">
        <f t="shared" si="277"/>
        <v>$I$747:$I$752</v>
      </c>
      <c r="J774" s="26" t="str">
        <f t="shared" si="277"/>
        <v>$J$747:$J$752</v>
      </c>
      <c r="K774" s="26" t="str">
        <f t="shared" si="277"/>
        <v>$K$747:$K$752</v>
      </c>
      <c r="L774" s="26" t="str">
        <f t="shared" si="277"/>
        <v>$L$747:$L$752</v>
      </c>
      <c r="M774" s="26" t="str">
        <f t="shared" si="277"/>
        <v>$M$747:$M$752</v>
      </c>
      <c r="N774" s="26" t="str">
        <f t="shared" si="277"/>
        <v>$N$747:$N$752</v>
      </c>
      <c r="O774" s="26" t="str">
        <f t="shared" si="277"/>
        <v>$O$747:$O$752</v>
      </c>
      <c r="P774" s="26" t="str">
        <f t="shared" si="277"/>
        <v>$P$747:$P$752</v>
      </c>
      <c r="Q774" s="26" t="str">
        <f t="shared" si="277"/>
        <v>$Q$747:$Q$752</v>
      </c>
      <c r="R774" s="26" t="str">
        <f t="shared" si="277"/>
        <v>$R$747:$R$752</v>
      </c>
      <c r="S774" s="26" t="str">
        <f t="shared" si="277"/>
        <v>$S$747:$S$752</v>
      </c>
    </row>
    <row r="775" spans="1:45" ht="14.25" customHeight="1">
      <c r="B775" s="35" t="s">
        <v>45</v>
      </c>
      <c r="C775" s="18" t="e">
        <f ca="1">SLOPE(LN(INDIRECT(K774)),INDIRECT(C774))</f>
        <v>#NUM!</v>
      </c>
      <c r="F775" s="19" t="s">
        <v>35</v>
      </c>
      <c r="G775" s="19"/>
      <c r="H775" s="19"/>
      <c r="I775" s="9"/>
      <c r="J775" s="9"/>
      <c r="L775" s="3" t="s">
        <v>36</v>
      </c>
      <c r="M775" s="35" t="e">
        <f t="shared" ref="M775:S775" ca="1" si="278">SLOPE(INDIRECT(M774),INDIRECT($K774))</f>
        <v>#DIV/0!</v>
      </c>
      <c r="N775" s="35" t="e">
        <f t="shared" ca="1" si="278"/>
        <v>#DIV/0!</v>
      </c>
      <c r="O775" s="35" t="e">
        <f t="shared" ca="1" si="278"/>
        <v>#DIV/0!</v>
      </c>
      <c r="P775" s="35" t="e">
        <f t="shared" ca="1" si="278"/>
        <v>#DIV/0!</v>
      </c>
      <c r="Q775" s="35" t="e">
        <f t="shared" ca="1" si="278"/>
        <v>#DIV/0!</v>
      </c>
      <c r="R775" s="35" t="e">
        <f t="shared" ca="1" si="278"/>
        <v>#DIV/0!</v>
      </c>
      <c r="S775" s="35" t="e">
        <f t="shared" ca="1" si="278"/>
        <v>#DIV/0!</v>
      </c>
    </row>
    <row r="776" spans="1:45" ht="14.25" customHeight="1">
      <c r="B776" s="35" t="s">
        <v>37</v>
      </c>
      <c r="C776" s="52" t="e">
        <f ca="1">EXP(INTERCEPT(LN(INDIRECT(K774)),INDIRECT(C774)))</f>
        <v>#NUM!</v>
      </c>
      <c r="F776" s="18" t="s">
        <v>38</v>
      </c>
      <c r="G776" s="25">
        <v>0</v>
      </c>
      <c r="H776" s="19"/>
      <c r="L776" s="3" t="s">
        <v>41</v>
      </c>
      <c r="M776" s="35" t="e">
        <f t="shared" ref="M776:S776" ca="1" si="279">M775*$C775</f>
        <v>#DIV/0!</v>
      </c>
      <c r="N776" s="35" t="e">
        <f t="shared" ca="1" si="279"/>
        <v>#DIV/0!</v>
      </c>
      <c r="O776" s="35" t="e">
        <f t="shared" ca="1" si="279"/>
        <v>#DIV/0!</v>
      </c>
      <c r="P776" s="35" t="e">
        <f t="shared" ca="1" si="279"/>
        <v>#DIV/0!</v>
      </c>
      <c r="Q776" s="35" t="e">
        <f t="shared" ca="1" si="279"/>
        <v>#DIV/0!</v>
      </c>
      <c r="R776" s="35" t="e">
        <f t="shared" ca="1" si="279"/>
        <v>#DIV/0!</v>
      </c>
      <c r="S776" s="35" t="e">
        <f t="shared" ca="1" si="279"/>
        <v>#DIV/0!</v>
      </c>
    </row>
    <row r="777" spans="1:45" ht="14.25" customHeight="1">
      <c r="B777" s="35" t="s">
        <v>42</v>
      </c>
      <c r="C777" s="52" t="e">
        <f ca="1">RSQ(LN(INDIRECT(K774)),INDIRECT(C774))</f>
        <v>#NUM!</v>
      </c>
      <c r="F777" s="18" t="s">
        <v>43</v>
      </c>
      <c r="G777" s="25">
        <v>5</v>
      </c>
      <c r="H777" s="19"/>
      <c r="L777" s="3" t="s">
        <v>44</v>
      </c>
      <c r="M777" s="35" t="e">
        <f t="shared" ref="M777:S777" ca="1" si="280">RSQ(INDIRECT(M774),INDIRECT($K774))</f>
        <v>#DIV/0!</v>
      </c>
      <c r="N777" s="35" t="e">
        <f t="shared" ca="1" si="280"/>
        <v>#DIV/0!</v>
      </c>
      <c r="O777" s="35" t="e">
        <f t="shared" ca="1" si="280"/>
        <v>#DIV/0!</v>
      </c>
      <c r="P777" s="35" t="e">
        <f t="shared" ca="1" si="280"/>
        <v>#DIV/0!</v>
      </c>
      <c r="Q777" s="35" t="e">
        <f t="shared" ca="1" si="280"/>
        <v>#DIV/0!</v>
      </c>
      <c r="R777" s="35" t="e">
        <f t="shared" ca="1" si="280"/>
        <v>#DIV/0!</v>
      </c>
      <c r="S777" s="35" t="e">
        <f t="shared" ca="1" si="280"/>
        <v>#DIV/0!</v>
      </c>
    </row>
    <row r="778" spans="1:45" ht="14.25" customHeight="1" thickBot="1">
      <c r="A778" s="4"/>
      <c r="B778" s="4"/>
      <c r="C778" s="53"/>
      <c r="D778" s="4"/>
      <c r="E778" s="4"/>
      <c r="F778" s="5"/>
      <c r="G778" s="5"/>
      <c r="H778" s="5"/>
      <c r="I778" s="8"/>
      <c r="J778" s="8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M778" s="4"/>
      <c r="AN778" s="4"/>
      <c r="AO778" s="4"/>
      <c r="AP778" s="4"/>
      <c r="AQ778" s="4"/>
      <c r="AR778" s="4"/>
      <c r="AS778" s="4"/>
    </row>
    <row r="779" spans="1:45" ht="14.25" customHeight="1" thickTop="1">
      <c r="C779" s="52"/>
      <c r="F779" s="19"/>
      <c r="G779" s="19"/>
      <c r="H779" s="19"/>
      <c r="K779" s="3"/>
    </row>
    <row r="780" spans="1:45" ht="14.25" customHeight="1">
      <c r="A780" s="3" t="s">
        <v>82</v>
      </c>
      <c r="AM780" s="18" t="s">
        <v>29</v>
      </c>
    </row>
    <row r="781" spans="1:45" ht="14.25" customHeight="1">
      <c r="A781" s="39"/>
      <c r="B781" s="20" t="s">
        <v>1</v>
      </c>
      <c r="C781" s="20" t="s">
        <v>2</v>
      </c>
      <c r="D781" s="20" t="s">
        <v>3</v>
      </c>
      <c r="E781" s="20" t="s">
        <v>4</v>
      </c>
      <c r="F781" s="20" t="s">
        <v>5</v>
      </c>
      <c r="G781" s="20" t="s">
        <v>6</v>
      </c>
      <c r="H781" s="20" t="s">
        <v>7</v>
      </c>
      <c r="I781" s="20" t="s">
        <v>8</v>
      </c>
      <c r="J781" s="20" t="s">
        <v>9</v>
      </c>
      <c r="K781" s="20" t="s">
        <v>10</v>
      </c>
      <c r="L781" s="20" t="s">
        <v>11</v>
      </c>
      <c r="M781" s="10" t="s">
        <v>12</v>
      </c>
      <c r="N781" s="10" t="s">
        <v>13</v>
      </c>
      <c r="O781" s="10" t="s">
        <v>14</v>
      </c>
      <c r="P781" s="10" t="s">
        <v>15</v>
      </c>
      <c r="Q781" s="10" t="s">
        <v>16</v>
      </c>
      <c r="R781" s="10" t="s">
        <v>17</v>
      </c>
      <c r="S781" s="10" t="s">
        <v>18</v>
      </c>
      <c r="AM781" s="10" t="s">
        <v>12</v>
      </c>
      <c r="AN781" s="10" t="s">
        <v>13</v>
      </c>
      <c r="AO781" s="10" t="s">
        <v>14</v>
      </c>
      <c r="AP781" s="10" t="s">
        <v>15</v>
      </c>
      <c r="AQ781" s="10" t="s">
        <v>16</v>
      </c>
      <c r="AR781" s="10" t="s">
        <v>17</v>
      </c>
      <c r="AS781" s="10" t="s">
        <v>18</v>
      </c>
    </row>
    <row r="782" spans="1:45" ht="14.25" customHeight="1">
      <c r="A782" s="20"/>
      <c r="B782" s="20"/>
      <c r="C782" s="20" t="s">
        <v>19</v>
      </c>
      <c r="D782" s="20" t="s">
        <v>20</v>
      </c>
      <c r="E782" s="20" t="s">
        <v>21</v>
      </c>
      <c r="F782" s="20" t="s">
        <v>22</v>
      </c>
      <c r="G782" s="20" t="s">
        <v>21</v>
      </c>
      <c r="H782" s="20" t="s">
        <v>23</v>
      </c>
      <c r="I782" s="20" t="s">
        <v>24</v>
      </c>
      <c r="J782" s="20" t="s">
        <v>24</v>
      </c>
      <c r="K782" s="20" t="s">
        <v>25</v>
      </c>
      <c r="L782" s="20" t="s">
        <v>26</v>
      </c>
      <c r="M782" s="20" t="s">
        <v>27</v>
      </c>
      <c r="N782" s="20" t="s">
        <v>27</v>
      </c>
      <c r="O782" s="20" t="s">
        <v>27</v>
      </c>
      <c r="P782" s="20" t="s">
        <v>27</v>
      </c>
      <c r="Q782" s="20" t="s">
        <v>27</v>
      </c>
      <c r="R782" s="20" t="s">
        <v>27</v>
      </c>
      <c r="S782" s="20" t="s">
        <v>27</v>
      </c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M782" s="20" t="s">
        <v>27</v>
      </c>
      <c r="AN782" s="20" t="s">
        <v>27</v>
      </c>
      <c r="AO782" s="20" t="s">
        <v>27</v>
      </c>
      <c r="AP782" s="20" t="s">
        <v>27</v>
      </c>
      <c r="AQ782" s="20" t="s">
        <v>27</v>
      </c>
      <c r="AR782" s="20" t="s">
        <v>27</v>
      </c>
      <c r="AS782" s="20" t="s">
        <v>27</v>
      </c>
    </row>
    <row r="783" spans="1:45" ht="14.25" customHeight="1">
      <c r="A783" s="35">
        <v>-1</v>
      </c>
      <c r="B783" s="31"/>
      <c r="C783" s="35"/>
      <c r="D783" s="34"/>
      <c r="E783" s="21"/>
      <c r="F783" s="33"/>
      <c r="G783" s="33"/>
      <c r="H783" s="33"/>
      <c r="I783" s="22" t="s">
        <v>32</v>
      </c>
      <c r="J783" s="22" t="s">
        <v>32</v>
      </c>
      <c r="K783" s="41"/>
      <c r="L783" s="21"/>
      <c r="M783" s="35"/>
      <c r="N783" s="35"/>
      <c r="O783" s="35"/>
      <c r="P783" s="35"/>
      <c r="Q783" s="24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S783" s="35"/>
    </row>
    <row r="784" spans="1:45" ht="14.25" customHeight="1">
      <c r="A784" s="35">
        <v>0</v>
      </c>
      <c r="B784" s="36"/>
      <c r="C784">
        <f t="shared" ref="C784:C800" si="281">(B784-$B$784)*24</f>
        <v>0</v>
      </c>
      <c r="D784" s="34"/>
      <c r="E784" s="42"/>
      <c r="F784" s="33">
        <v>100</v>
      </c>
      <c r="G784" s="33">
        <f t="shared" ref="G784:G800" si="282">E784/(F784/100)</f>
        <v>0</v>
      </c>
      <c r="H784" s="34"/>
      <c r="I784" s="32">
        <v>0</v>
      </c>
      <c r="J784" s="32">
        <f>0.5*(C784-C783)*(E784+E783)</f>
        <v>0</v>
      </c>
      <c r="K784" s="43">
        <f>L784*Assumptions!$J$13</f>
        <v>0</v>
      </c>
      <c r="M784" s="37"/>
      <c r="N784" s="37"/>
      <c r="O784" s="37"/>
      <c r="P784" s="37"/>
      <c r="S784" s="37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M784" s="37"/>
      <c r="AN784" s="37"/>
      <c r="AO784" s="37"/>
      <c r="AP784" s="37"/>
      <c r="AQ784" s="37"/>
      <c r="AR784" s="37"/>
    </row>
    <row r="785" spans="1:45" ht="14.25" customHeight="1">
      <c r="A785" s="30">
        <v>1</v>
      </c>
      <c r="B785" s="36"/>
      <c r="C785">
        <f t="shared" si="281"/>
        <v>0</v>
      </c>
      <c r="D785" s="28"/>
      <c r="E785" s="44"/>
      <c r="F785" s="27">
        <v>100</v>
      </c>
      <c r="G785" s="27">
        <f t="shared" si="282"/>
        <v>0</v>
      </c>
      <c r="H785" s="28" t="e">
        <f t="shared" ref="H785:H800" si="283">LN(E785/E784)/(C785-C784)</f>
        <v>#DIV/0!</v>
      </c>
      <c r="I785" s="29" t="e">
        <f t="shared" ref="I785:I800" si="284">((E785-E784)/H785)+I784</f>
        <v>#DIV/0!</v>
      </c>
      <c r="J785" s="29">
        <f t="shared" ref="J785:J800" si="285">(0.5*(C785-C784)*(E785+E784))+J784</f>
        <v>0</v>
      </c>
      <c r="K785" s="45">
        <f>L785*Assumptions!$J$13</f>
        <v>0</v>
      </c>
      <c r="M785" s="37"/>
      <c r="N785" s="37"/>
      <c r="O785" s="37"/>
      <c r="P785" s="37"/>
      <c r="Q785" s="37"/>
      <c r="R785" s="37"/>
      <c r="S785" s="37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M785" s="60"/>
      <c r="AN785" s="61"/>
      <c r="AO785" s="37"/>
      <c r="AP785" s="37"/>
      <c r="AQ785" s="37"/>
      <c r="AR785" s="37"/>
      <c r="AS785" s="37"/>
    </row>
    <row r="786" spans="1:45" ht="14.25" customHeight="1">
      <c r="A786" s="30">
        <v>2</v>
      </c>
      <c r="B786" s="36"/>
      <c r="C786">
        <f t="shared" si="281"/>
        <v>0</v>
      </c>
      <c r="D786" s="28"/>
      <c r="E786" s="44"/>
      <c r="F786" s="27">
        <v>100</v>
      </c>
      <c r="G786" s="27">
        <f t="shared" si="282"/>
        <v>0</v>
      </c>
      <c r="H786" s="28" t="e">
        <f t="shared" si="283"/>
        <v>#DIV/0!</v>
      </c>
      <c r="I786" s="29" t="e">
        <f t="shared" si="284"/>
        <v>#DIV/0!</v>
      </c>
      <c r="J786" s="29">
        <f t="shared" si="285"/>
        <v>0</v>
      </c>
      <c r="K786" s="45">
        <f>L786*Assumptions!$J$13</f>
        <v>0</v>
      </c>
      <c r="M786" s="61"/>
      <c r="N786" s="61"/>
      <c r="O786" s="37"/>
      <c r="P786" s="37"/>
      <c r="Q786" s="37"/>
      <c r="R786" s="37"/>
      <c r="S786" s="37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M786" s="60"/>
      <c r="AN786" s="61"/>
      <c r="AO786" s="37"/>
      <c r="AP786" s="37"/>
      <c r="AQ786" s="37"/>
      <c r="AR786" s="37"/>
      <c r="AS786" s="37"/>
    </row>
    <row r="787" spans="1:45" ht="14.25" customHeight="1">
      <c r="A787" s="30">
        <v>3</v>
      </c>
      <c r="B787" s="36"/>
      <c r="C787">
        <f t="shared" si="281"/>
        <v>0</v>
      </c>
      <c r="D787" s="28"/>
      <c r="E787" s="44"/>
      <c r="F787" s="27">
        <v>100</v>
      </c>
      <c r="G787" s="27">
        <f t="shared" si="282"/>
        <v>0</v>
      </c>
      <c r="H787" s="28" t="e">
        <f t="shared" si="283"/>
        <v>#DIV/0!</v>
      </c>
      <c r="I787" s="29" t="e">
        <f t="shared" si="284"/>
        <v>#DIV/0!</v>
      </c>
      <c r="J787" s="29">
        <f t="shared" si="285"/>
        <v>0</v>
      </c>
      <c r="K787" s="45">
        <f>L787*Assumptions!$J$13</f>
        <v>0</v>
      </c>
      <c r="M787" s="61"/>
      <c r="N787" s="61"/>
      <c r="O787" s="37"/>
      <c r="P787" s="37"/>
      <c r="Q787" s="37"/>
      <c r="R787" s="37"/>
      <c r="S787" s="37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M787" s="60"/>
      <c r="AN787" s="61"/>
      <c r="AO787" s="37"/>
      <c r="AP787" s="37"/>
      <c r="AQ787" s="37"/>
      <c r="AR787" s="37"/>
      <c r="AS787" s="37"/>
    </row>
    <row r="788" spans="1:45" ht="14.25" customHeight="1">
      <c r="A788" s="30">
        <v>4</v>
      </c>
      <c r="B788" s="36"/>
      <c r="C788">
        <f t="shared" si="281"/>
        <v>0</v>
      </c>
      <c r="D788" s="28"/>
      <c r="E788" s="44"/>
      <c r="F788" s="27">
        <v>100</v>
      </c>
      <c r="G788" s="27">
        <f t="shared" si="282"/>
        <v>0</v>
      </c>
      <c r="H788" s="28" t="e">
        <f t="shared" si="283"/>
        <v>#DIV/0!</v>
      </c>
      <c r="I788" s="29" t="e">
        <f t="shared" si="284"/>
        <v>#DIV/0!</v>
      </c>
      <c r="J788" s="29">
        <f t="shared" si="285"/>
        <v>0</v>
      </c>
      <c r="K788" s="45">
        <f>L788*Assumptions!$J$13</f>
        <v>0</v>
      </c>
      <c r="M788" s="61"/>
      <c r="N788" s="61"/>
      <c r="O788" s="37"/>
      <c r="P788" s="37"/>
      <c r="Q788" s="37"/>
      <c r="R788" s="37"/>
      <c r="S788" s="37"/>
      <c r="T788" s="37"/>
      <c r="U788" s="37"/>
      <c r="V788" s="37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M788" s="60"/>
      <c r="AN788" s="61"/>
      <c r="AO788" s="37"/>
      <c r="AP788" s="37"/>
      <c r="AQ788" s="37"/>
      <c r="AR788" s="37"/>
      <c r="AS788" s="37"/>
    </row>
    <row r="789" spans="1:45" ht="14.25" customHeight="1">
      <c r="A789" s="30">
        <v>5</v>
      </c>
      <c r="B789" s="36"/>
      <c r="C789">
        <f t="shared" si="281"/>
        <v>0</v>
      </c>
      <c r="D789" s="28"/>
      <c r="E789" s="44"/>
      <c r="F789" s="27">
        <v>100</v>
      </c>
      <c r="G789" s="27">
        <f t="shared" si="282"/>
        <v>0</v>
      </c>
      <c r="H789" s="28" t="e">
        <f t="shared" si="283"/>
        <v>#DIV/0!</v>
      </c>
      <c r="I789" s="29" t="e">
        <f t="shared" si="284"/>
        <v>#DIV/0!</v>
      </c>
      <c r="J789" s="29">
        <f t="shared" si="285"/>
        <v>0</v>
      </c>
      <c r="K789" s="45">
        <f>L789*Assumptions!$J$13</f>
        <v>0</v>
      </c>
      <c r="M789" s="61"/>
      <c r="N789" s="61"/>
      <c r="O789" s="37"/>
      <c r="P789" s="37"/>
      <c r="Q789" s="37"/>
      <c r="R789" s="37"/>
      <c r="S789" s="37"/>
      <c r="T789" s="37"/>
      <c r="U789" s="37"/>
      <c r="V789" s="37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M789" s="60"/>
      <c r="AN789" s="61"/>
      <c r="AO789" s="37"/>
      <c r="AP789" s="37"/>
      <c r="AQ789" s="37"/>
      <c r="AR789" s="37"/>
      <c r="AS789" s="37"/>
    </row>
    <row r="790" spans="1:45" ht="14.25" customHeight="1">
      <c r="A790" s="30">
        <v>6</v>
      </c>
      <c r="B790" s="36"/>
      <c r="C790">
        <f t="shared" si="281"/>
        <v>0</v>
      </c>
      <c r="D790" s="28"/>
      <c r="E790" s="44"/>
      <c r="F790" s="27">
        <v>100</v>
      </c>
      <c r="G790" s="27">
        <f t="shared" si="282"/>
        <v>0</v>
      </c>
      <c r="H790" s="28" t="e">
        <f t="shared" si="283"/>
        <v>#DIV/0!</v>
      </c>
      <c r="I790" s="29" t="e">
        <f t="shared" si="284"/>
        <v>#DIV/0!</v>
      </c>
      <c r="J790" s="29">
        <f t="shared" si="285"/>
        <v>0</v>
      </c>
      <c r="K790" s="45">
        <f>L790*Assumptions!$J$13</f>
        <v>0</v>
      </c>
      <c r="M790" s="61"/>
      <c r="N790" s="61"/>
      <c r="O790" s="37"/>
      <c r="Q790" s="37"/>
      <c r="S790" s="37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M790" s="46"/>
      <c r="AN790" s="61"/>
      <c r="AO790" s="37"/>
      <c r="AQ790" s="37"/>
      <c r="AS790" s="37"/>
    </row>
    <row r="791" spans="1:45" ht="14.25" customHeight="1">
      <c r="A791" s="30">
        <v>7</v>
      </c>
      <c r="B791" s="36"/>
      <c r="C791">
        <f t="shared" si="281"/>
        <v>0</v>
      </c>
      <c r="D791" s="28"/>
      <c r="E791" s="44"/>
      <c r="F791" s="27">
        <v>100</v>
      </c>
      <c r="G791" s="27">
        <f t="shared" si="282"/>
        <v>0</v>
      </c>
      <c r="H791" s="28" t="e">
        <f t="shared" si="283"/>
        <v>#DIV/0!</v>
      </c>
      <c r="I791" s="29" t="e">
        <f t="shared" si="284"/>
        <v>#DIV/0!</v>
      </c>
      <c r="J791" s="29">
        <f t="shared" si="285"/>
        <v>0</v>
      </c>
      <c r="K791" s="45">
        <f>L791*Assumptions!$J$13</f>
        <v>0</v>
      </c>
      <c r="M791" s="37"/>
      <c r="N791" s="61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M791" s="46"/>
      <c r="AN791" s="47"/>
    </row>
    <row r="792" spans="1:45" ht="14.25" customHeight="1">
      <c r="A792" s="18">
        <v>8</v>
      </c>
      <c r="B792" s="36"/>
      <c r="C792">
        <f t="shared" si="281"/>
        <v>0</v>
      </c>
      <c r="D792" s="28"/>
      <c r="E792" s="44"/>
      <c r="F792" s="27">
        <v>100</v>
      </c>
      <c r="G792" s="27">
        <f t="shared" si="282"/>
        <v>0</v>
      </c>
      <c r="H792" s="28" t="e">
        <f t="shared" si="283"/>
        <v>#DIV/0!</v>
      </c>
      <c r="I792" s="29" t="e">
        <f t="shared" si="284"/>
        <v>#DIV/0!</v>
      </c>
      <c r="J792" s="29">
        <f t="shared" si="285"/>
        <v>0</v>
      </c>
      <c r="K792" s="45">
        <f>L792*Assumptions!$J$13</f>
        <v>0</v>
      </c>
      <c r="M792" s="37"/>
      <c r="R792" s="37"/>
      <c r="S792" s="37"/>
      <c r="T792" s="37"/>
      <c r="AM792" s="46"/>
      <c r="AO792" s="37"/>
      <c r="AP792" s="37"/>
      <c r="AQ792" s="37"/>
      <c r="AR792" s="37"/>
      <c r="AS792" s="37"/>
    </row>
    <row r="793" spans="1:45" ht="14.25" customHeight="1">
      <c r="A793" s="18">
        <v>9</v>
      </c>
      <c r="B793" s="31"/>
      <c r="C793">
        <f t="shared" si="281"/>
        <v>0</v>
      </c>
      <c r="D793" s="28"/>
      <c r="E793" s="44"/>
      <c r="F793" s="27">
        <v>100</v>
      </c>
      <c r="G793" s="27">
        <f t="shared" si="282"/>
        <v>0</v>
      </c>
      <c r="H793" s="28" t="e">
        <f t="shared" si="283"/>
        <v>#DIV/0!</v>
      </c>
      <c r="I793" s="29" t="e">
        <f t="shared" si="284"/>
        <v>#DIV/0!</v>
      </c>
      <c r="J793" s="29">
        <f t="shared" si="285"/>
        <v>0</v>
      </c>
      <c r="K793" s="45">
        <f>L793*Assumptions!$J$13</f>
        <v>0</v>
      </c>
      <c r="L793" s="37"/>
      <c r="M793" s="37"/>
      <c r="R793" s="37"/>
      <c r="S793" s="37"/>
      <c r="T793" s="37"/>
      <c r="AM793" s="37"/>
      <c r="AN793" s="37"/>
      <c r="AO793" s="37"/>
    </row>
    <row r="794" spans="1:45" ht="14.25" customHeight="1">
      <c r="A794" s="35">
        <v>10</v>
      </c>
      <c r="B794" s="31"/>
      <c r="C794">
        <f t="shared" si="281"/>
        <v>0</v>
      </c>
      <c r="D794" s="28"/>
      <c r="E794" s="44"/>
      <c r="F794" s="27">
        <v>100</v>
      </c>
      <c r="G794" s="27">
        <f t="shared" si="282"/>
        <v>0</v>
      </c>
      <c r="H794" s="28" t="e">
        <f t="shared" si="283"/>
        <v>#DIV/0!</v>
      </c>
      <c r="I794" s="29" t="e">
        <f t="shared" si="284"/>
        <v>#DIV/0!</v>
      </c>
      <c r="J794" s="29">
        <f t="shared" si="285"/>
        <v>0</v>
      </c>
      <c r="K794" s="45">
        <f>L794*Assumptions!$J$13</f>
        <v>0</v>
      </c>
      <c r="L794" s="37"/>
      <c r="M794" s="37"/>
      <c r="O794" s="23"/>
      <c r="P794" s="37"/>
      <c r="Q794" s="37"/>
      <c r="R794" s="37"/>
      <c r="S794" s="37"/>
      <c r="T794" s="37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M794" s="23"/>
      <c r="AN794" s="37"/>
      <c r="AO794" s="37"/>
      <c r="AP794" s="37"/>
      <c r="AQ794" s="23"/>
      <c r="AR794" s="23"/>
      <c r="AS794" s="23"/>
    </row>
    <row r="795" spans="1:45" ht="14.25" customHeight="1">
      <c r="A795" s="35">
        <v>11</v>
      </c>
      <c r="B795" s="36"/>
      <c r="C795">
        <f t="shared" si="281"/>
        <v>0</v>
      </c>
      <c r="D795" s="28"/>
      <c r="E795" s="44"/>
      <c r="F795" s="27">
        <v>100</v>
      </c>
      <c r="G795" s="27">
        <f t="shared" si="282"/>
        <v>0</v>
      </c>
      <c r="H795" s="28" t="e">
        <f t="shared" si="283"/>
        <v>#DIV/0!</v>
      </c>
      <c r="I795" s="29" t="e">
        <f t="shared" si="284"/>
        <v>#DIV/0!</v>
      </c>
      <c r="J795" s="29">
        <f t="shared" si="285"/>
        <v>0</v>
      </c>
      <c r="K795" s="45">
        <f>L795*Assumptions!$J$13</f>
        <v>0</v>
      </c>
      <c r="L795" s="37"/>
      <c r="M795" s="37"/>
      <c r="O795" s="23"/>
      <c r="P795" s="37"/>
      <c r="Q795" s="37"/>
      <c r="R795" s="37"/>
      <c r="S795" s="37"/>
      <c r="T795" s="37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M795" s="23"/>
      <c r="AN795" s="37"/>
      <c r="AO795" s="37"/>
      <c r="AP795" s="37"/>
      <c r="AQ795" s="23"/>
      <c r="AR795" s="23"/>
      <c r="AS795" s="23"/>
    </row>
    <row r="796" spans="1:45" ht="14.25" customHeight="1">
      <c r="A796" s="35">
        <v>12</v>
      </c>
      <c r="B796" s="36"/>
      <c r="C796">
        <f t="shared" si="281"/>
        <v>0</v>
      </c>
      <c r="D796" s="28"/>
      <c r="E796" s="44"/>
      <c r="F796" s="27">
        <v>100</v>
      </c>
      <c r="G796" s="27">
        <f t="shared" si="282"/>
        <v>0</v>
      </c>
      <c r="H796" s="28" t="e">
        <f t="shared" si="283"/>
        <v>#DIV/0!</v>
      </c>
      <c r="I796" s="29" t="e">
        <f t="shared" si="284"/>
        <v>#DIV/0!</v>
      </c>
      <c r="J796" s="29">
        <f t="shared" si="285"/>
        <v>0</v>
      </c>
      <c r="K796" s="45">
        <f>L796*Assumptions!$J$13</f>
        <v>0</v>
      </c>
      <c r="L796" s="37"/>
      <c r="M796" s="37"/>
      <c r="O796" s="23"/>
      <c r="P796" s="37"/>
      <c r="Q796" s="37"/>
      <c r="R796" s="37"/>
      <c r="S796" s="37"/>
      <c r="T796" s="37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M796" s="23"/>
      <c r="AN796" s="37"/>
      <c r="AO796" s="37"/>
      <c r="AP796" s="37"/>
      <c r="AQ796" s="23"/>
      <c r="AR796" s="23"/>
      <c r="AS796" s="23"/>
    </row>
    <row r="797" spans="1:45" ht="14.25" customHeight="1">
      <c r="A797" s="35">
        <v>13</v>
      </c>
      <c r="B797" s="36"/>
      <c r="C797">
        <f t="shared" si="281"/>
        <v>0</v>
      </c>
      <c r="D797" s="28"/>
      <c r="E797" s="44"/>
      <c r="F797" s="27">
        <v>100</v>
      </c>
      <c r="G797" s="27">
        <f t="shared" si="282"/>
        <v>0</v>
      </c>
      <c r="H797" s="28" t="e">
        <f t="shared" si="283"/>
        <v>#DIV/0!</v>
      </c>
      <c r="I797" s="29" t="e">
        <f t="shared" si="284"/>
        <v>#DIV/0!</v>
      </c>
      <c r="J797" s="29">
        <f t="shared" si="285"/>
        <v>0</v>
      </c>
      <c r="K797" s="45">
        <f>L797*Assumptions!$J$13</f>
        <v>0</v>
      </c>
      <c r="L797" s="37"/>
      <c r="M797" s="37"/>
      <c r="O797" s="23"/>
      <c r="P797" s="37"/>
      <c r="Q797" s="37"/>
      <c r="R797" s="37"/>
      <c r="S797" s="37"/>
      <c r="T797" s="37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M797" s="23"/>
      <c r="AN797" s="37"/>
      <c r="AO797" s="37"/>
      <c r="AP797" s="37"/>
      <c r="AQ797" s="23"/>
      <c r="AR797" s="23"/>
      <c r="AS797" s="23"/>
    </row>
    <row r="798" spans="1:45" ht="14.25" customHeight="1">
      <c r="A798" s="35">
        <v>14</v>
      </c>
      <c r="B798" s="36"/>
      <c r="C798">
        <f t="shared" si="281"/>
        <v>0</v>
      </c>
      <c r="D798" s="28"/>
      <c r="E798" s="44"/>
      <c r="F798" s="27">
        <v>100</v>
      </c>
      <c r="G798" s="27">
        <f t="shared" si="282"/>
        <v>0</v>
      </c>
      <c r="H798" s="28" t="e">
        <f t="shared" si="283"/>
        <v>#DIV/0!</v>
      </c>
      <c r="I798" s="29" t="e">
        <f t="shared" si="284"/>
        <v>#DIV/0!</v>
      </c>
      <c r="J798" s="29">
        <f t="shared" si="285"/>
        <v>0</v>
      </c>
      <c r="K798" s="45">
        <f>L798*Assumptions!$J$13</f>
        <v>0</v>
      </c>
      <c r="L798" s="37"/>
      <c r="M798" s="37"/>
      <c r="P798" s="37"/>
      <c r="Q798" s="37"/>
      <c r="R798" s="37"/>
      <c r="S798" s="37"/>
      <c r="T798" s="37"/>
      <c r="AN798" s="37"/>
      <c r="AO798" s="37"/>
      <c r="AP798" s="37"/>
    </row>
    <row r="799" spans="1:45" ht="14.25" customHeight="1">
      <c r="A799" s="35">
        <v>15</v>
      </c>
      <c r="B799" s="36"/>
      <c r="C799">
        <f t="shared" si="281"/>
        <v>0</v>
      </c>
      <c r="D799" s="28"/>
      <c r="E799" s="44"/>
      <c r="F799" s="27">
        <v>100</v>
      </c>
      <c r="G799" s="27">
        <f t="shared" si="282"/>
        <v>0</v>
      </c>
      <c r="H799" s="28" t="e">
        <f t="shared" si="283"/>
        <v>#DIV/0!</v>
      </c>
      <c r="I799" s="29" t="e">
        <f t="shared" si="284"/>
        <v>#DIV/0!</v>
      </c>
      <c r="J799" s="29">
        <f t="shared" si="285"/>
        <v>0</v>
      </c>
      <c r="K799" s="45">
        <f>L799*Assumptions!$J$13</f>
        <v>0</v>
      </c>
      <c r="L799" s="37"/>
      <c r="M799" s="37"/>
      <c r="P799" s="37"/>
      <c r="Q799" s="37"/>
      <c r="R799" s="37"/>
      <c r="S799" s="37"/>
      <c r="T799" s="37"/>
      <c r="AN799" s="37"/>
      <c r="AO799" s="37"/>
      <c r="AP799" s="37"/>
    </row>
    <row r="800" spans="1:45" ht="14.25" customHeight="1">
      <c r="A800" s="35">
        <v>16</v>
      </c>
      <c r="B800" s="36"/>
      <c r="C800">
        <f t="shared" si="281"/>
        <v>0</v>
      </c>
      <c r="D800" s="28"/>
      <c r="E800" s="44"/>
      <c r="F800" s="27">
        <v>100</v>
      </c>
      <c r="G800" s="27">
        <f t="shared" si="282"/>
        <v>0</v>
      </c>
      <c r="H800" s="28" t="e">
        <f t="shared" si="283"/>
        <v>#DIV/0!</v>
      </c>
      <c r="I800" s="29" t="e">
        <f t="shared" si="284"/>
        <v>#DIV/0!</v>
      </c>
      <c r="J800" s="29">
        <f t="shared" si="285"/>
        <v>0</v>
      </c>
      <c r="K800" s="45">
        <f>L800*Assumptions!$J$13</f>
        <v>0</v>
      </c>
      <c r="L800" s="37"/>
      <c r="M800" s="37"/>
      <c r="P800" s="37"/>
      <c r="Q800" s="37"/>
      <c r="R800" s="37"/>
      <c r="S800" s="37"/>
      <c r="T800" s="37"/>
      <c r="AN800" s="37"/>
      <c r="AO800" s="37"/>
      <c r="AP800" s="37"/>
    </row>
    <row r="801" spans="1:45" ht="14.25" customHeight="1">
      <c r="A801" s="35"/>
      <c r="B801" s="39"/>
      <c r="C801" s="39"/>
      <c r="D801" s="28"/>
      <c r="E801" s="19"/>
      <c r="F801" s="27"/>
      <c r="G801" s="27"/>
      <c r="H801" s="18"/>
      <c r="I801" s="37"/>
      <c r="J801" s="37"/>
      <c r="K801" s="37"/>
      <c r="P801" s="37"/>
      <c r="Q801" s="37"/>
      <c r="R801" s="37"/>
      <c r="S801" s="37"/>
      <c r="T801" s="37"/>
      <c r="AN801" s="37"/>
      <c r="AO801" s="37"/>
      <c r="AP801" s="37"/>
    </row>
    <row r="802" spans="1:45" ht="14.25" customHeight="1">
      <c r="A802" s="35"/>
      <c r="B802" s="39"/>
      <c r="C802" s="39"/>
      <c r="D802" s="28"/>
      <c r="E802" s="19"/>
      <c r="F802" s="27"/>
      <c r="G802" s="27"/>
      <c r="H802" s="18"/>
      <c r="I802" s="37"/>
      <c r="J802" s="37"/>
      <c r="K802" s="37"/>
      <c r="P802" s="37"/>
      <c r="Q802" s="37"/>
      <c r="R802" s="37"/>
      <c r="S802" s="37"/>
      <c r="T802" s="37"/>
      <c r="AN802" s="37"/>
      <c r="AO802" s="37"/>
      <c r="AP802" s="37"/>
    </row>
    <row r="803" spans="1:45" ht="14.25" customHeight="1">
      <c r="A803" s="35"/>
      <c r="B803" s="31"/>
      <c r="C803" s="54"/>
      <c r="D803" s="28"/>
      <c r="E803" s="19"/>
      <c r="F803" s="27"/>
      <c r="G803" s="27"/>
      <c r="H803" s="28"/>
      <c r="I803" s="29"/>
      <c r="J803" s="29"/>
      <c r="K803" s="45"/>
      <c r="L803" s="51"/>
      <c r="P803" s="37"/>
      <c r="Q803" s="37"/>
      <c r="R803" s="37"/>
    </row>
    <row r="804" spans="1:45" ht="14.25" customHeight="1">
      <c r="A804" s="23"/>
      <c r="B804" s="31" t="s">
        <v>33</v>
      </c>
      <c r="C804" s="48"/>
      <c r="D804" s="28"/>
      <c r="E804" s="19"/>
      <c r="F804" s="27"/>
      <c r="G804" s="27"/>
      <c r="H804" s="28"/>
      <c r="I804" s="29"/>
      <c r="J804" s="29"/>
      <c r="K804" s="45"/>
      <c r="L804" s="51"/>
      <c r="P804" s="37"/>
      <c r="Q804" s="37"/>
      <c r="R804" s="37"/>
    </row>
    <row r="805" spans="1:45" ht="14.25" customHeight="1">
      <c r="A805" s="23"/>
      <c r="B805" s="31"/>
      <c r="C805" s="50"/>
      <c r="D805" s="34"/>
      <c r="E805" s="19"/>
      <c r="F805" s="25"/>
      <c r="G805" s="33"/>
      <c r="H805" s="19" t="s">
        <v>39</v>
      </c>
      <c r="I805" s="7" t="s">
        <v>40</v>
      </c>
      <c r="J805" s="32"/>
      <c r="K805" s="43"/>
      <c r="L805" s="51"/>
      <c r="M805" s="20"/>
    </row>
    <row r="806" spans="1:45" ht="14.25" hidden="1" customHeight="1">
      <c r="A806" s="35"/>
      <c r="B806" s="31"/>
      <c r="C806" s="26" t="str">
        <f>""&amp;ADDRESS($G808+ROW($A784),COLUMN())&amp;":"&amp;ADDRESS($G809+ROW($A784),COLUMN())</f>
        <v>$C$787:$C$790</v>
      </c>
      <c r="D806" s="26" t="str">
        <f>""&amp;ADDRESS($G808+ROW($A784),COLUMN())&amp;":"&amp;ADDRESS($G809+ROW($A784),COLUMN())</f>
        <v>$D$787:$D$790</v>
      </c>
      <c r="E806" s="26" t="str">
        <f>""&amp;ADDRESS($G808+ROW($A784),COLUMN())&amp;":"&amp;ADDRESS($G809+ROW($A784),COLUMN())</f>
        <v>$E$787:$E$790</v>
      </c>
      <c r="F806" s="26" t="str">
        <f>""&amp;ADDRESS($G808+ROW($A784),COLUMN())&amp;":"&amp;ADDRESS($G809+ROW($A784),COLUMN())</f>
        <v>$F$787:$F$790</v>
      </c>
      <c r="G806" s="26" t="str">
        <f>""&amp;ADDRESS($G808+ROW($A784),COLUMN())&amp;":"&amp;ADDRESS($G809+ROW($A784),COLUMN())</f>
        <v>$G$787:$G$790</v>
      </c>
      <c r="H806" s="19">
        <f ca="1">INDIRECT(ADDRESS($G$772+ROW($A$747),COLUMN(($L$747))))</f>
        <v>0</v>
      </c>
      <c r="I806" s="7">
        <f ca="1">INDIRECT(ADDRESS($G$772+ROW($A$747),COLUMN(($M$747))))</f>
        <v>0</v>
      </c>
      <c r="J806" s="26" t="str">
        <f t="shared" ref="J806:S806" si="286">""&amp;ADDRESS($G808+ROW($A784),COLUMN())&amp;":"&amp;ADDRESS($G809+ROW($A784),COLUMN())</f>
        <v>$J$787:$J$790</v>
      </c>
      <c r="K806" s="26" t="str">
        <f t="shared" si="286"/>
        <v>$K$787:$K$790</v>
      </c>
      <c r="L806" s="26" t="str">
        <f t="shared" si="286"/>
        <v>$L$787:$L$790</v>
      </c>
      <c r="M806" s="26" t="str">
        <f t="shared" si="286"/>
        <v>$M$787:$M$790</v>
      </c>
      <c r="N806" s="26" t="str">
        <f t="shared" si="286"/>
        <v>$N$787:$N$790</v>
      </c>
      <c r="O806" s="26" t="str">
        <f t="shared" si="286"/>
        <v>$O$787:$O$790</v>
      </c>
      <c r="P806" s="26" t="str">
        <f t="shared" si="286"/>
        <v>$P$787:$P$790</v>
      </c>
      <c r="Q806" s="26" t="str">
        <f t="shared" si="286"/>
        <v>$Q$787:$Q$790</v>
      </c>
      <c r="R806" s="26" t="str">
        <f t="shared" si="286"/>
        <v>$R$787:$R$790</v>
      </c>
      <c r="S806" s="26" t="str">
        <f t="shared" si="286"/>
        <v>$S$787:$S$790</v>
      </c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M806" s="35"/>
      <c r="AN806" s="35"/>
      <c r="AO806" s="35"/>
      <c r="AP806" s="35"/>
      <c r="AQ806" s="35"/>
      <c r="AR806" s="35"/>
      <c r="AS806" s="35"/>
    </row>
    <row r="807" spans="1:45" ht="14.25" customHeight="1">
      <c r="A807" s="35"/>
      <c r="B807" s="35" t="s">
        <v>34</v>
      </c>
      <c r="C807" s="18" t="e">
        <f ca="1">SLOPE(LN(INDIRECT(K806)),INDIRECT(C806))</f>
        <v>#NUM!</v>
      </c>
      <c r="D807" s="18" t="s">
        <v>33</v>
      </c>
      <c r="E807" s="35"/>
      <c r="F807" s="19" t="s">
        <v>35</v>
      </c>
      <c r="G807" s="19"/>
      <c r="H807" s="19">
        <f ca="1">INDIRECT(ADDRESS($G$809+ROW($A$784),COLUMN(($L$747))))</f>
        <v>0</v>
      </c>
      <c r="I807" s="7">
        <f ca="1">INDIRECT(ADDRESS($G$809+ROW($A$784),COLUMN(($M$747))))</f>
        <v>0</v>
      </c>
      <c r="J807" s="32"/>
      <c r="K807" s="35"/>
      <c r="L807" s="12" t="s">
        <v>36</v>
      </c>
      <c r="M807" s="18" t="e">
        <f t="shared" ref="M807:S807" ca="1" si="287">SLOPE(INDIRECT(M806),INDIRECT($K806))</f>
        <v>#DIV/0!</v>
      </c>
      <c r="N807" s="18" t="e">
        <f t="shared" ca="1" si="287"/>
        <v>#DIV/0!</v>
      </c>
      <c r="O807" s="18" t="e">
        <f t="shared" ca="1" si="287"/>
        <v>#DIV/0!</v>
      </c>
      <c r="P807" s="18" t="e">
        <f t="shared" ca="1" si="287"/>
        <v>#DIV/0!</v>
      </c>
      <c r="Q807" s="18" t="e">
        <f t="shared" ca="1" si="287"/>
        <v>#DIV/0!</v>
      </c>
      <c r="R807" s="18" t="e">
        <f t="shared" ca="1" si="287"/>
        <v>#DIV/0!</v>
      </c>
      <c r="S807" s="18" t="e">
        <f t="shared" ca="1" si="287"/>
        <v>#DIV/0!</v>
      </c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M807" s="35"/>
      <c r="AN807" s="35"/>
      <c r="AO807" s="35"/>
      <c r="AP807" s="35"/>
      <c r="AQ807" s="35"/>
      <c r="AR807" s="35"/>
      <c r="AS807" s="35"/>
    </row>
    <row r="808" spans="1:45" ht="14.25" customHeight="1">
      <c r="A808" s="35"/>
      <c r="B808" s="35" t="s">
        <v>37</v>
      </c>
      <c r="C808" s="52" t="e">
        <f ca="1">EXP(INTERCEPT(LN(INDIRECT(K806)),INDIRECT(C806)))</f>
        <v>#NUM!</v>
      </c>
      <c r="D808" s="35" t="s">
        <v>38</v>
      </c>
      <c r="E808" s="35"/>
      <c r="F808" s="18" t="s">
        <v>38</v>
      </c>
      <c r="G808" s="25">
        <v>3</v>
      </c>
      <c r="H808" s="21"/>
      <c r="I808" s="11"/>
      <c r="J808" s="11"/>
      <c r="K808" s="35"/>
      <c r="L808" s="12" t="s">
        <v>41</v>
      </c>
      <c r="M808" s="18" t="e">
        <f t="shared" ref="M808:S808" ca="1" si="288">M807*$C807</f>
        <v>#DIV/0!</v>
      </c>
      <c r="N808" s="18" t="e">
        <f t="shared" ca="1" si="288"/>
        <v>#DIV/0!</v>
      </c>
      <c r="O808" s="18" t="e">
        <f t="shared" ca="1" si="288"/>
        <v>#DIV/0!</v>
      </c>
      <c r="P808" s="18" t="e">
        <f t="shared" ca="1" si="288"/>
        <v>#DIV/0!</v>
      </c>
      <c r="Q808" s="18" t="e">
        <f t="shared" ca="1" si="288"/>
        <v>#DIV/0!</v>
      </c>
      <c r="R808" s="18" t="e">
        <f t="shared" ca="1" si="288"/>
        <v>#DIV/0!</v>
      </c>
      <c r="S808" s="18" t="e">
        <f t="shared" ca="1" si="288"/>
        <v>#DIV/0!</v>
      </c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M808" s="35"/>
      <c r="AN808" s="35"/>
      <c r="AO808" s="35"/>
      <c r="AP808" s="35"/>
      <c r="AQ808" s="35"/>
      <c r="AR808" s="35"/>
      <c r="AS808" s="35"/>
    </row>
    <row r="809" spans="1:45" ht="14.25" customHeight="1">
      <c r="A809" s="35"/>
      <c r="B809" s="35" t="s">
        <v>42</v>
      </c>
      <c r="C809" s="52" t="e">
        <f ca="1">RSQ(LN(INDIRECT(K806)),INDIRECT(C806))</f>
        <v>#NUM!</v>
      </c>
      <c r="D809" s="35" t="s">
        <v>43</v>
      </c>
      <c r="E809" s="35"/>
      <c r="F809" s="18" t="s">
        <v>43</v>
      </c>
      <c r="G809" s="25">
        <v>6</v>
      </c>
      <c r="H809" s="21"/>
      <c r="I809" s="11"/>
      <c r="J809" s="11"/>
      <c r="K809" s="35"/>
      <c r="L809" s="12" t="s">
        <v>44</v>
      </c>
      <c r="M809" s="18" t="e">
        <f t="shared" ref="M809:S809" ca="1" si="289">RSQ(INDIRECT(M806),INDIRECT($K806))</f>
        <v>#DIV/0!</v>
      </c>
      <c r="N809" s="18" t="e">
        <f t="shared" ca="1" si="289"/>
        <v>#DIV/0!</v>
      </c>
      <c r="O809" s="18" t="e">
        <f t="shared" ca="1" si="289"/>
        <v>#DIV/0!</v>
      </c>
      <c r="P809" s="18" t="e">
        <f t="shared" ca="1" si="289"/>
        <v>#DIV/0!</v>
      </c>
      <c r="Q809" s="18" t="e">
        <f t="shared" ca="1" si="289"/>
        <v>#DIV/0!</v>
      </c>
      <c r="R809" s="18" t="e">
        <f t="shared" ca="1" si="289"/>
        <v>#DIV/0!</v>
      </c>
      <c r="S809" s="18" t="e">
        <f t="shared" ca="1" si="289"/>
        <v>#DIV/0!</v>
      </c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M809" s="35"/>
      <c r="AN809" s="35"/>
      <c r="AO809" s="35"/>
      <c r="AP809" s="35"/>
      <c r="AQ809" s="35"/>
      <c r="AR809" s="35"/>
      <c r="AS809" s="35"/>
    </row>
    <row r="810" spans="1:45" ht="14.25" customHeight="1">
      <c r="A810" s="35"/>
      <c r="B810" s="35"/>
      <c r="C810" s="52"/>
      <c r="D810" s="35"/>
      <c r="E810" s="35"/>
      <c r="F810" s="18"/>
      <c r="G810" s="25"/>
      <c r="H810" s="21"/>
      <c r="I810" s="11"/>
      <c r="J810" s="11"/>
      <c r="K810" s="35"/>
      <c r="L810" s="12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M810" s="35"/>
      <c r="AN810" s="35"/>
      <c r="AO810" s="35"/>
      <c r="AP810" s="35"/>
      <c r="AQ810" s="35"/>
      <c r="AR810" s="35"/>
      <c r="AS810" s="35"/>
    </row>
    <row r="811" spans="1:45" ht="14.25" hidden="1" customHeight="1">
      <c r="A811" s="35"/>
      <c r="B811" s="31"/>
      <c r="C811" s="26" t="str">
        <f t="shared" ref="C811:S811" si="290">""&amp;ADDRESS($G813+ROW($A784),COLUMN())&amp;":"&amp;ADDRESS($G814+ROW($A784),COLUMN())</f>
        <v>$C$785:$C$788</v>
      </c>
      <c r="D811" s="26" t="str">
        <f t="shared" si="290"/>
        <v>$D$785:$D$788</v>
      </c>
      <c r="E811" s="26" t="str">
        <f t="shared" si="290"/>
        <v>$E$785:$E$788</v>
      </c>
      <c r="F811" s="26" t="str">
        <f t="shared" si="290"/>
        <v>$F$785:$F$788</v>
      </c>
      <c r="G811" s="26" t="str">
        <f t="shared" si="290"/>
        <v>$G$785:$G$788</v>
      </c>
      <c r="H811" s="26" t="str">
        <f t="shared" si="290"/>
        <v>$H$785:$H$788</v>
      </c>
      <c r="I811" s="26" t="str">
        <f t="shared" si="290"/>
        <v>$I$785:$I$788</v>
      </c>
      <c r="J811" s="26" t="str">
        <f t="shared" si="290"/>
        <v>$J$785:$J$788</v>
      </c>
      <c r="K811" s="26" t="str">
        <f t="shared" si="290"/>
        <v>$K$785:$K$788</v>
      </c>
      <c r="L811" s="26" t="str">
        <f t="shared" si="290"/>
        <v>$L$785:$L$788</v>
      </c>
      <c r="M811" s="26" t="str">
        <f t="shared" si="290"/>
        <v>$M$785:$M$788</v>
      </c>
      <c r="N811" s="26" t="str">
        <f t="shared" si="290"/>
        <v>$N$785:$N$788</v>
      </c>
      <c r="O811" s="26" t="str">
        <f t="shared" si="290"/>
        <v>$O$785:$O$788</v>
      </c>
      <c r="P811" s="26" t="str">
        <f t="shared" si="290"/>
        <v>$P$785:$P$788</v>
      </c>
      <c r="Q811" s="26" t="str">
        <f t="shared" si="290"/>
        <v>$Q$785:$Q$788</v>
      </c>
      <c r="R811" s="26" t="str">
        <f t="shared" si="290"/>
        <v>$R$785:$R$788</v>
      </c>
      <c r="S811" s="26" t="str">
        <f t="shared" si="290"/>
        <v>$S$785:$S$788</v>
      </c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M811" s="35"/>
      <c r="AN811" s="35"/>
      <c r="AO811" s="35"/>
      <c r="AP811" s="35"/>
      <c r="AQ811" s="35"/>
      <c r="AR811" s="35"/>
      <c r="AS811" s="35"/>
    </row>
    <row r="812" spans="1:45" ht="14.25" customHeight="1">
      <c r="A812" s="35"/>
      <c r="B812" s="35" t="s">
        <v>45</v>
      </c>
      <c r="C812" s="18" t="e">
        <f ca="1">SLOPE(LN(INDIRECT(K811)),INDIRECT(C811))</f>
        <v>#NUM!</v>
      </c>
      <c r="D812" s="35"/>
      <c r="E812" s="35"/>
      <c r="F812" s="19" t="s">
        <v>35</v>
      </c>
      <c r="G812" s="19"/>
      <c r="H812" s="21"/>
      <c r="I812" s="32"/>
      <c r="J812" s="32"/>
      <c r="K812" s="35"/>
      <c r="L812" s="12" t="s">
        <v>36</v>
      </c>
      <c r="M812" s="35" t="e">
        <f t="shared" ref="M812:S812" ca="1" si="291">SLOPE(INDIRECT(M811),INDIRECT($K811))</f>
        <v>#DIV/0!</v>
      </c>
      <c r="N812" s="35" t="e">
        <f t="shared" ca="1" si="291"/>
        <v>#DIV/0!</v>
      </c>
      <c r="O812" s="35" t="e">
        <f t="shared" ca="1" si="291"/>
        <v>#DIV/0!</v>
      </c>
      <c r="P812" s="35" t="e">
        <f t="shared" ca="1" si="291"/>
        <v>#DIV/0!</v>
      </c>
      <c r="Q812" s="35" t="e">
        <f t="shared" ca="1" si="291"/>
        <v>#DIV/0!</v>
      </c>
      <c r="R812" s="35" t="e">
        <f t="shared" ca="1" si="291"/>
        <v>#DIV/0!</v>
      </c>
      <c r="S812" s="35" t="e">
        <f t="shared" ca="1" si="291"/>
        <v>#DIV/0!</v>
      </c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M812" s="35"/>
      <c r="AN812" s="35"/>
      <c r="AO812" s="35"/>
      <c r="AP812" s="35"/>
      <c r="AQ812" s="35"/>
      <c r="AR812" s="35"/>
      <c r="AS812" s="35"/>
    </row>
    <row r="813" spans="1:45" ht="14.25" customHeight="1">
      <c r="A813" s="35"/>
      <c r="B813" s="35" t="s">
        <v>37</v>
      </c>
      <c r="C813" s="52" t="e">
        <f ca="1">EXP(INTERCEPT(LN(INDIRECT(K811)),INDIRECT(C811)))</f>
        <v>#NUM!</v>
      </c>
      <c r="D813" s="35"/>
      <c r="E813" s="35"/>
      <c r="F813" s="18" t="s">
        <v>38</v>
      </c>
      <c r="G813" s="25">
        <v>1</v>
      </c>
      <c r="H813" s="21"/>
      <c r="I813" s="11"/>
      <c r="J813" s="11"/>
      <c r="K813" s="35"/>
      <c r="L813" s="12" t="s">
        <v>41</v>
      </c>
      <c r="M813" s="35" t="e">
        <f t="shared" ref="M813:S813" ca="1" si="292">M812*$C812</f>
        <v>#DIV/0!</v>
      </c>
      <c r="N813" s="35" t="e">
        <f t="shared" ca="1" si="292"/>
        <v>#DIV/0!</v>
      </c>
      <c r="O813" s="35" t="e">
        <f t="shared" ca="1" si="292"/>
        <v>#DIV/0!</v>
      </c>
      <c r="P813" s="35" t="e">
        <f t="shared" ca="1" si="292"/>
        <v>#DIV/0!</v>
      </c>
      <c r="Q813" s="35" t="e">
        <f t="shared" ca="1" si="292"/>
        <v>#DIV/0!</v>
      </c>
      <c r="R813" s="35" t="e">
        <f t="shared" ca="1" si="292"/>
        <v>#DIV/0!</v>
      </c>
      <c r="S813" s="35" t="e">
        <f t="shared" ca="1" si="292"/>
        <v>#DIV/0!</v>
      </c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M813" s="35"/>
      <c r="AN813" s="35"/>
      <c r="AO813" s="35"/>
      <c r="AP813" s="35"/>
      <c r="AQ813" s="35"/>
      <c r="AR813" s="35"/>
      <c r="AS813" s="35"/>
    </row>
    <row r="814" spans="1:45" ht="14.25" customHeight="1">
      <c r="A814" s="35"/>
      <c r="B814" s="35" t="s">
        <v>42</v>
      </c>
      <c r="C814" s="52" t="e">
        <f ca="1">RSQ(LN(INDIRECT(K811)),INDIRECT(C811))</f>
        <v>#NUM!</v>
      </c>
      <c r="D814" s="35"/>
      <c r="E814" s="35"/>
      <c r="F814" s="18" t="s">
        <v>43</v>
      </c>
      <c r="G814" s="25">
        <v>4</v>
      </c>
      <c r="H814" s="21"/>
      <c r="I814" s="11"/>
      <c r="J814" s="11"/>
      <c r="K814" s="35"/>
      <c r="L814" s="12" t="s">
        <v>44</v>
      </c>
      <c r="M814" s="35" t="e">
        <f t="shared" ref="M814:S814" ca="1" si="293">RSQ(INDIRECT(M811),INDIRECT($K811))</f>
        <v>#DIV/0!</v>
      </c>
      <c r="N814" s="35" t="e">
        <f t="shared" ca="1" si="293"/>
        <v>#DIV/0!</v>
      </c>
      <c r="O814" s="35" t="e">
        <f t="shared" ca="1" si="293"/>
        <v>#DIV/0!</v>
      </c>
      <c r="P814" s="35" t="e">
        <f t="shared" ca="1" si="293"/>
        <v>#DIV/0!</v>
      </c>
      <c r="Q814" s="35" t="e">
        <f t="shared" ca="1" si="293"/>
        <v>#DIV/0!</v>
      </c>
      <c r="R814" s="35" t="e">
        <f t="shared" ca="1" si="293"/>
        <v>#DIV/0!</v>
      </c>
      <c r="S814" s="35" t="e">
        <f t="shared" ca="1" si="293"/>
        <v>#DIV/0!</v>
      </c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M814" s="35"/>
      <c r="AN814" s="35"/>
      <c r="AO814" s="35"/>
      <c r="AP814" s="35"/>
      <c r="AQ814" s="35"/>
      <c r="AR814" s="35"/>
      <c r="AS814" s="35"/>
    </row>
    <row r="815" spans="1:45" ht="14.25" customHeight="1" thickBot="1">
      <c r="A815" s="13"/>
      <c r="B815" s="13"/>
      <c r="C815" s="55"/>
      <c r="D815" s="13"/>
      <c r="E815" s="13"/>
      <c r="F815" s="14"/>
      <c r="G815" s="14"/>
      <c r="H815" s="14"/>
      <c r="I815" s="15"/>
      <c r="J815" s="15"/>
      <c r="K815" s="1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M815" s="13"/>
      <c r="AN815" s="13"/>
      <c r="AO815" s="13"/>
      <c r="AP815" s="13"/>
      <c r="AQ815" s="13"/>
      <c r="AR815" s="13"/>
      <c r="AS815" s="13"/>
    </row>
    <row r="816" spans="1:45" ht="14.25" customHeight="1" thickTop="1">
      <c r="A816" s="35"/>
      <c r="B816" s="35"/>
      <c r="C816" s="56"/>
      <c r="D816" s="35"/>
      <c r="E816" s="35"/>
      <c r="F816" s="21"/>
      <c r="G816" s="21"/>
      <c r="H816" s="21"/>
      <c r="I816" s="11"/>
      <c r="J816" s="11"/>
      <c r="K816" s="12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M816" s="35"/>
      <c r="AN816" s="35"/>
      <c r="AO816" s="35"/>
      <c r="AP816" s="35"/>
      <c r="AQ816" s="35"/>
      <c r="AR816" s="35"/>
      <c r="AS816" s="35"/>
    </row>
    <row r="817" spans="1:45" ht="14.25" customHeight="1">
      <c r="A817" s="3" t="s">
        <v>83</v>
      </c>
      <c r="C817" s="20"/>
      <c r="D817" s="20"/>
      <c r="E817" s="20"/>
      <c r="F817" s="25"/>
      <c r="G817" s="25"/>
      <c r="H817" s="25"/>
      <c r="I817" s="9"/>
      <c r="J817" s="9"/>
      <c r="K817" s="20"/>
      <c r="L817" s="20"/>
      <c r="M817" s="20"/>
      <c r="N817" s="20"/>
      <c r="O817" s="20"/>
      <c r="P817" s="20"/>
      <c r="Q817" s="20"/>
      <c r="R817" s="20"/>
      <c r="S817" s="20"/>
      <c r="AG817" s="35"/>
      <c r="AM817" s="35" t="s">
        <v>29</v>
      </c>
      <c r="AN817" s="35"/>
      <c r="AO817" s="35"/>
      <c r="AP817" s="35"/>
      <c r="AQ817" s="35"/>
      <c r="AR817" s="35"/>
      <c r="AS817" s="35"/>
    </row>
    <row r="818" spans="1:45" ht="14.25" customHeight="1" thickBot="1">
      <c r="A818" s="39"/>
      <c r="B818" s="20" t="s">
        <v>1</v>
      </c>
      <c r="C818" s="20" t="s">
        <v>2</v>
      </c>
      <c r="D818" s="20" t="s">
        <v>3</v>
      </c>
      <c r="E818" s="20" t="s">
        <v>4</v>
      </c>
      <c r="F818" s="20" t="s">
        <v>5</v>
      </c>
      <c r="G818" s="20" t="s">
        <v>6</v>
      </c>
      <c r="H818" s="20" t="s">
        <v>7</v>
      </c>
      <c r="I818" s="20" t="s">
        <v>8</v>
      </c>
      <c r="J818" s="20" t="s">
        <v>9</v>
      </c>
      <c r="K818" s="20" t="s">
        <v>10</v>
      </c>
      <c r="L818" s="20" t="s">
        <v>11</v>
      </c>
      <c r="M818" s="10" t="s">
        <v>12</v>
      </c>
      <c r="N818" s="10" t="s">
        <v>13</v>
      </c>
      <c r="O818" s="10" t="s">
        <v>14</v>
      </c>
      <c r="P818" s="10" t="s">
        <v>15</v>
      </c>
      <c r="Q818" s="10" t="s">
        <v>16</v>
      </c>
      <c r="R818" s="10" t="s">
        <v>17</v>
      </c>
      <c r="S818" s="10" t="s">
        <v>18</v>
      </c>
      <c r="AM818" s="4" t="s">
        <v>12</v>
      </c>
      <c r="AN818" s="4" t="s">
        <v>13</v>
      </c>
      <c r="AO818" s="4" t="s">
        <v>14</v>
      </c>
      <c r="AP818" s="4" t="s">
        <v>15</v>
      </c>
      <c r="AQ818" s="4" t="s">
        <v>16</v>
      </c>
      <c r="AR818" s="4" t="s">
        <v>17</v>
      </c>
      <c r="AS818" s="4" t="s">
        <v>18</v>
      </c>
    </row>
    <row r="819" spans="1:45" ht="14.25" customHeight="1" thickTop="1">
      <c r="A819" s="20"/>
      <c r="B819" s="20"/>
      <c r="C819" s="20" t="s">
        <v>19</v>
      </c>
      <c r="D819" s="20" t="s">
        <v>20</v>
      </c>
      <c r="E819" s="20" t="s">
        <v>21</v>
      </c>
      <c r="F819" s="20" t="s">
        <v>22</v>
      </c>
      <c r="G819" s="20" t="s">
        <v>21</v>
      </c>
      <c r="H819" s="20" t="s">
        <v>23</v>
      </c>
      <c r="I819" s="20" t="s">
        <v>24</v>
      </c>
      <c r="J819" s="20" t="s">
        <v>24</v>
      </c>
      <c r="K819" s="20" t="s">
        <v>25</v>
      </c>
      <c r="L819" s="20" t="s">
        <v>26</v>
      </c>
      <c r="M819" s="20" t="s">
        <v>27</v>
      </c>
      <c r="N819" s="20" t="s">
        <v>27</v>
      </c>
      <c r="O819" s="20" t="s">
        <v>27</v>
      </c>
      <c r="P819" s="20" t="s">
        <v>27</v>
      </c>
      <c r="Q819" s="20" t="s">
        <v>27</v>
      </c>
      <c r="R819" s="20" t="s">
        <v>27</v>
      </c>
      <c r="S819" s="20" t="s">
        <v>27</v>
      </c>
      <c r="AM819" s="18" t="s">
        <v>27</v>
      </c>
      <c r="AN819" s="18" t="s">
        <v>27</v>
      </c>
      <c r="AO819" s="18" t="s">
        <v>27</v>
      </c>
      <c r="AP819" s="18" t="s">
        <v>27</v>
      </c>
      <c r="AQ819" s="18" t="s">
        <v>27</v>
      </c>
      <c r="AR819" s="18" t="s">
        <v>27</v>
      </c>
      <c r="AS819" s="18" t="s">
        <v>27</v>
      </c>
    </row>
    <row r="820" spans="1:45" ht="14.25" customHeight="1">
      <c r="A820" s="35">
        <v>-1</v>
      </c>
      <c r="B820" s="31"/>
      <c r="C820" s="35"/>
      <c r="D820" s="34"/>
      <c r="E820" s="21"/>
      <c r="F820" s="33"/>
      <c r="G820" s="33"/>
      <c r="H820" s="33"/>
      <c r="I820" s="22" t="s">
        <v>32</v>
      </c>
      <c r="J820" s="22" t="s">
        <v>32</v>
      </c>
      <c r="K820" s="41"/>
      <c r="L820" s="21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M820" s="10"/>
      <c r="AN820" s="10"/>
      <c r="AO820" s="10"/>
      <c r="AP820" s="10"/>
      <c r="AQ820" s="10"/>
      <c r="AR820" s="10"/>
      <c r="AS820" s="10"/>
    </row>
    <row r="821" spans="1:45" ht="14.25" customHeight="1">
      <c r="A821" s="35">
        <v>0</v>
      </c>
      <c r="B821" s="36"/>
      <c r="C821">
        <f t="shared" ref="C821:C837" si="294">(B821-$B$821)*24</f>
        <v>0</v>
      </c>
      <c r="D821" s="34"/>
      <c r="E821" s="42"/>
      <c r="F821" s="33">
        <v>100</v>
      </c>
      <c r="G821" s="33">
        <f t="shared" ref="G821:G837" si="295">E821/(F821/100)</f>
        <v>0</v>
      </c>
      <c r="H821" s="34"/>
      <c r="I821" s="32">
        <v>0</v>
      </c>
      <c r="J821" s="32">
        <v>0</v>
      </c>
      <c r="K821" s="43">
        <f>L821*Assumptions!$J$13</f>
        <v>0</v>
      </c>
      <c r="L821" s="57"/>
      <c r="M821" s="37"/>
      <c r="N821" s="37"/>
      <c r="O821" s="37"/>
      <c r="P821" s="37"/>
      <c r="Q821" s="37"/>
      <c r="R821" s="37"/>
      <c r="S821" s="37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M821" s="20"/>
      <c r="AN821" s="20"/>
      <c r="AO821" s="20"/>
      <c r="AP821" s="20"/>
      <c r="AQ821" s="20"/>
      <c r="AR821" s="20"/>
      <c r="AS821" s="20"/>
    </row>
    <row r="822" spans="1:45" ht="14.25" customHeight="1">
      <c r="A822" s="30">
        <v>1</v>
      </c>
      <c r="B822" s="36"/>
      <c r="C822">
        <f t="shared" si="294"/>
        <v>0</v>
      </c>
      <c r="D822" s="28"/>
      <c r="E822" s="44"/>
      <c r="F822" s="27">
        <v>100</v>
      </c>
      <c r="G822" s="27">
        <f t="shared" si="295"/>
        <v>0</v>
      </c>
      <c r="H822" s="28" t="e">
        <f t="shared" ref="H822:H837" si="296">LN(E822/E821)/(C822-C821)</f>
        <v>#DIV/0!</v>
      </c>
      <c r="I822" s="29" t="e">
        <f t="shared" ref="I822:I837" si="297">((E822-E821)/H822)+I821</f>
        <v>#DIV/0!</v>
      </c>
      <c r="J822" s="29">
        <f t="shared" ref="J822:J837" si="298">(0.5*(C822-C821)*(E822+E821))+J821</f>
        <v>0</v>
      </c>
      <c r="K822" s="45">
        <f>L822*Assumptions!$J$13</f>
        <v>0</v>
      </c>
      <c r="L822" s="57"/>
      <c r="M822" s="37"/>
      <c r="N822" s="37"/>
      <c r="O822" s="37"/>
      <c r="P822" s="37"/>
      <c r="Q822" s="37"/>
      <c r="R822" s="37"/>
      <c r="S822" s="37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S822" s="35"/>
    </row>
    <row r="823" spans="1:45" ht="14.25" customHeight="1">
      <c r="A823" s="30">
        <v>2</v>
      </c>
      <c r="B823" s="36"/>
      <c r="C823">
        <f t="shared" si="294"/>
        <v>0</v>
      </c>
      <c r="D823" s="28"/>
      <c r="E823" s="44"/>
      <c r="F823" s="33">
        <v>100</v>
      </c>
      <c r="G823" s="27">
        <f t="shared" si="295"/>
        <v>0</v>
      </c>
      <c r="H823" s="28" t="e">
        <f t="shared" si="296"/>
        <v>#DIV/0!</v>
      </c>
      <c r="I823" s="29" t="e">
        <f t="shared" si="297"/>
        <v>#DIV/0!</v>
      </c>
      <c r="J823" s="29">
        <f t="shared" si="298"/>
        <v>0</v>
      </c>
      <c r="K823" s="45">
        <f>L823*Assumptions!$J$13</f>
        <v>0</v>
      </c>
      <c r="L823" s="57"/>
      <c r="M823" s="37"/>
      <c r="N823" s="37"/>
      <c r="O823" s="37"/>
      <c r="P823" s="37"/>
      <c r="Q823" s="37"/>
      <c r="R823" s="37"/>
      <c r="S823" s="37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M823" s="37"/>
      <c r="AN823" s="37"/>
      <c r="AO823" s="37"/>
      <c r="AP823" s="37"/>
      <c r="AQ823" s="37"/>
      <c r="AR823" s="37"/>
    </row>
    <row r="824" spans="1:45" ht="14.25" customHeight="1">
      <c r="A824" s="30">
        <v>3</v>
      </c>
      <c r="B824" s="36"/>
      <c r="C824">
        <f t="shared" si="294"/>
        <v>0</v>
      </c>
      <c r="D824" s="28"/>
      <c r="E824" s="44"/>
      <c r="F824" s="27">
        <v>100</v>
      </c>
      <c r="G824" s="27">
        <f t="shared" si="295"/>
        <v>0</v>
      </c>
      <c r="H824" s="28" t="e">
        <f t="shared" si="296"/>
        <v>#DIV/0!</v>
      </c>
      <c r="I824" s="29" t="e">
        <f t="shared" si="297"/>
        <v>#DIV/0!</v>
      </c>
      <c r="J824" s="29">
        <f t="shared" si="298"/>
        <v>0</v>
      </c>
      <c r="K824" s="45">
        <f>L824*Assumptions!$J$13</f>
        <v>0</v>
      </c>
      <c r="L824" s="57"/>
      <c r="M824" s="37"/>
      <c r="N824" s="37"/>
      <c r="O824" s="37"/>
      <c r="P824" s="37"/>
      <c r="Q824" s="37"/>
      <c r="R824" s="37"/>
      <c r="S824" s="37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M824" s="60"/>
      <c r="AN824" s="61"/>
      <c r="AO824" s="37"/>
      <c r="AP824" s="37"/>
      <c r="AQ824" s="37"/>
      <c r="AR824" s="37"/>
      <c r="AS824" s="37"/>
    </row>
    <row r="825" spans="1:45" ht="14.25" customHeight="1">
      <c r="A825" s="30">
        <v>4</v>
      </c>
      <c r="B825" s="36"/>
      <c r="C825">
        <f t="shared" si="294"/>
        <v>0</v>
      </c>
      <c r="D825" s="28"/>
      <c r="E825" s="44"/>
      <c r="F825" s="33">
        <v>100</v>
      </c>
      <c r="G825" s="27">
        <f t="shared" si="295"/>
        <v>0</v>
      </c>
      <c r="H825" s="28" t="e">
        <f t="shared" si="296"/>
        <v>#DIV/0!</v>
      </c>
      <c r="I825" s="29" t="e">
        <f t="shared" si="297"/>
        <v>#DIV/0!</v>
      </c>
      <c r="J825" s="29">
        <f t="shared" si="298"/>
        <v>0</v>
      </c>
      <c r="K825" s="45">
        <f>L825*Assumptions!$J$13</f>
        <v>0</v>
      </c>
      <c r="L825" s="5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M825" s="60"/>
      <c r="AN825" s="61"/>
      <c r="AO825" s="37"/>
      <c r="AP825" s="37"/>
      <c r="AQ825" s="37"/>
      <c r="AR825" s="37"/>
      <c r="AS825" s="37"/>
    </row>
    <row r="826" spans="1:45" ht="14.25" customHeight="1">
      <c r="A826" s="30">
        <v>5</v>
      </c>
      <c r="B826" s="36"/>
      <c r="C826">
        <f t="shared" si="294"/>
        <v>0</v>
      </c>
      <c r="D826" s="28"/>
      <c r="E826" s="44"/>
      <c r="F826" s="27">
        <v>100</v>
      </c>
      <c r="G826" s="27">
        <f t="shared" si="295"/>
        <v>0</v>
      </c>
      <c r="H826" s="28" t="e">
        <f t="shared" si="296"/>
        <v>#DIV/0!</v>
      </c>
      <c r="I826" s="29" t="e">
        <f t="shared" si="297"/>
        <v>#DIV/0!</v>
      </c>
      <c r="J826" s="29">
        <f t="shared" si="298"/>
        <v>0</v>
      </c>
      <c r="K826" s="45">
        <f>L826*Assumptions!$J$13</f>
        <v>0</v>
      </c>
      <c r="L826" s="5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M826" s="60"/>
      <c r="AN826" s="61"/>
      <c r="AO826" s="37"/>
      <c r="AP826" s="37"/>
      <c r="AQ826" s="37"/>
      <c r="AR826" s="37"/>
      <c r="AS826" s="37"/>
    </row>
    <row r="827" spans="1:45" ht="14.25" customHeight="1">
      <c r="A827" s="30">
        <v>6</v>
      </c>
      <c r="B827" s="36"/>
      <c r="C827">
        <f t="shared" si="294"/>
        <v>0</v>
      </c>
      <c r="D827" s="28"/>
      <c r="E827" s="44"/>
      <c r="F827" s="27">
        <v>100</v>
      </c>
      <c r="G827" s="27">
        <f t="shared" si="295"/>
        <v>0</v>
      </c>
      <c r="H827" s="28" t="e">
        <f t="shared" si="296"/>
        <v>#DIV/0!</v>
      </c>
      <c r="I827" s="29" t="e">
        <f t="shared" si="297"/>
        <v>#DIV/0!</v>
      </c>
      <c r="J827" s="29">
        <f t="shared" si="298"/>
        <v>0</v>
      </c>
      <c r="K827" s="45">
        <f>L827*Assumptions!$J$13</f>
        <v>0</v>
      </c>
      <c r="L827" s="57"/>
      <c r="M827" s="40"/>
      <c r="N827" s="37"/>
      <c r="O827" s="37"/>
      <c r="P827" s="40"/>
      <c r="Q827" s="37"/>
      <c r="R827" s="40"/>
      <c r="S827" s="37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M827" s="60"/>
      <c r="AN827" s="61"/>
      <c r="AO827" s="37"/>
      <c r="AP827" s="37"/>
      <c r="AQ827" s="37"/>
      <c r="AR827" s="37"/>
      <c r="AS827" s="37"/>
    </row>
    <row r="828" spans="1:45" ht="14.25" customHeight="1">
      <c r="A828" s="30">
        <v>7</v>
      </c>
      <c r="B828" s="36"/>
      <c r="C828">
        <f t="shared" si="294"/>
        <v>0</v>
      </c>
      <c r="D828" s="28"/>
      <c r="E828" s="44"/>
      <c r="F828" s="27">
        <v>100</v>
      </c>
      <c r="G828" s="27">
        <f t="shared" si="295"/>
        <v>0</v>
      </c>
      <c r="H828" s="28" t="e">
        <f t="shared" si="296"/>
        <v>#DIV/0!</v>
      </c>
      <c r="I828" s="29" t="e">
        <f t="shared" si="297"/>
        <v>#DIV/0!</v>
      </c>
      <c r="J828" s="29">
        <f t="shared" si="298"/>
        <v>0</v>
      </c>
      <c r="K828" s="45">
        <f>L828*Assumptions!$J$13</f>
        <v>0</v>
      </c>
      <c r="L828" s="37"/>
      <c r="M828" s="40"/>
      <c r="N828" s="40"/>
      <c r="O828" s="40"/>
      <c r="P828" s="40"/>
      <c r="Q828" s="40"/>
      <c r="R828" s="40"/>
      <c r="S828" s="4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M828" s="60"/>
      <c r="AN828" s="61"/>
      <c r="AO828" s="37"/>
      <c r="AP828" s="37"/>
      <c r="AQ828" s="37"/>
      <c r="AR828" s="37"/>
      <c r="AS828" s="37"/>
    </row>
    <row r="829" spans="1:45" ht="14.25" customHeight="1">
      <c r="A829" s="18">
        <v>8</v>
      </c>
      <c r="B829" s="36"/>
      <c r="C829">
        <f t="shared" si="294"/>
        <v>0</v>
      </c>
      <c r="D829" s="28"/>
      <c r="E829" s="44"/>
      <c r="F829" s="27">
        <v>100</v>
      </c>
      <c r="G829" s="27">
        <f t="shared" si="295"/>
        <v>0</v>
      </c>
      <c r="H829" s="28" t="e">
        <f t="shared" si="296"/>
        <v>#DIV/0!</v>
      </c>
      <c r="I829" s="29" t="e">
        <f t="shared" si="297"/>
        <v>#DIV/0!</v>
      </c>
      <c r="J829" s="29">
        <f t="shared" si="298"/>
        <v>0</v>
      </c>
      <c r="K829" s="45">
        <f>L829*Assumptions!$J$13</f>
        <v>0</v>
      </c>
      <c r="L829" s="37"/>
      <c r="M829" s="46"/>
      <c r="N829" s="35"/>
      <c r="R829" s="37"/>
      <c r="S829" s="37"/>
      <c r="T829" s="37"/>
      <c r="AM829" s="46"/>
      <c r="AN829" s="61"/>
      <c r="AO829" s="37"/>
      <c r="AQ829" s="37"/>
      <c r="AS829" s="37"/>
    </row>
    <row r="830" spans="1:45" ht="14.25" customHeight="1">
      <c r="A830" s="18">
        <v>9</v>
      </c>
      <c r="B830" s="31"/>
      <c r="C830">
        <f t="shared" si="294"/>
        <v>0</v>
      </c>
      <c r="D830" s="28"/>
      <c r="E830" s="44"/>
      <c r="F830" s="27">
        <v>100</v>
      </c>
      <c r="G830" s="27">
        <f t="shared" si="295"/>
        <v>0</v>
      </c>
      <c r="H830" s="28" t="e">
        <f t="shared" si="296"/>
        <v>#DIV/0!</v>
      </c>
      <c r="I830" s="29" t="e">
        <f t="shared" si="297"/>
        <v>#DIV/0!</v>
      </c>
      <c r="J830" s="29">
        <f t="shared" si="298"/>
        <v>0</v>
      </c>
      <c r="K830" s="45">
        <f>L830*Assumptions!$J$13</f>
        <v>0</v>
      </c>
      <c r="L830" s="37"/>
      <c r="P830" s="37"/>
      <c r="Q830" s="37"/>
      <c r="R830" s="37"/>
      <c r="S830" s="37"/>
      <c r="T830" s="37"/>
      <c r="AM830" s="46"/>
      <c r="AN830" s="47"/>
    </row>
    <row r="831" spans="1:45" ht="14.25" customHeight="1">
      <c r="A831" s="35">
        <v>10</v>
      </c>
      <c r="B831" s="31"/>
      <c r="C831">
        <f t="shared" si="294"/>
        <v>0</v>
      </c>
      <c r="D831" s="28"/>
      <c r="E831" s="44"/>
      <c r="F831" s="27">
        <v>100</v>
      </c>
      <c r="G831" s="27">
        <f t="shared" si="295"/>
        <v>0</v>
      </c>
      <c r="H831" s="28" t="e">
        <f t="shared" si="296"/>
        <v>#DIV/0!</v>
      </c>
      <c r="I831" s="29" t="e">
        <f t="shared" si="297"/>
        <v>#DIV/0!</v>
      </c>
      <c r="J831" s="29">
        <f t="shared" si="298"/>
        <v>0</v>
      </c>
      <c r="K831" s="45">
        <f>L831*Assumptions!$J$13</f>
        <v>0</v>
      </c>
      <c r="L831" s="37"/>
      <c r="P831" s="37"/>
      <c r="Q831" s="37"/>
      <c r="R831" s="37"/>
      <c r="S831" s="37"/>
      <c r="T831" s="37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M831" s="46"/>
      <c r="AO831" s="37"/>
      <c r="AP831" s="37"/>
      <c r="AQ831" s="37"/>
      <c r="AR831" s="37"/>
      <c r="AS831" s="37"/>
    </row>
    <row r="832" spans="1:45" ht="14.25" customHeight="1">
      <c r="A832" s="35">
        <v>11</v>
      </c>
      <c r="B832" s="36"/>
      <c r="C832">
        <f t="shared" si="294"/>
        <v>0</v>
      </c>
      <c r="D832" s="28"/>
      <c r="E832" s="44"/>
      <c r="F832" s="27">
        <v>100</v>
      </c>
      <c r="G832" s="27">
        <f t="shared" si="295"/>
        <v>0</v>
      </c>
      <c r="H832" s="28" t="e">
        <f t="shared" si="296"/>
        <v>#DIV/0!</v>
      </c>
      <c r="I832" s="29" t="e">
        <f t="shared" si="297"/>
        <v>#DIV/0!</v>
      </c>
      <c r="J832" s="29">
        <f t="shared" si="298"/>
        <v>0</v>
      </c>
      <c r="K832" s="45">
        <f>L832*Assumptions!$J$13</f>
        <v>0</v>
      </c>
      <c r="L832" s="37"/>
      <c r="P832" s="37"/>
      <c r="Q832" s="37"/>
      <c r="R832" s="37"/>
      <c r="S832" s="37"/>
      <c r="T832" s="37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M832" s="46"/>
      <c r="AO832" s="37"/>
      <c r="AP832" s="37"/>
      <c r="AQ832" s="37"/>
      <c r="AR832" s="37"/>
      <c r="AS832" s="37"/>
    </row>
    <row r="833" spans="1:45" ht="14.25" customHeight="1">
      <c r="A833" s="35">
        <v>12</v>
      </c>
      <c r="B833" s="36"/>
      <c r="C833">
        <f t="shared" si="294"/>
        <v>0</v>
      </c>
      <c r="D833" s="28"/>
      <c r="E833" s="44"/>
      <c r="F833" s="27">
        <v>100</v>
      </c>
      <c r="G833" s="27">
        <f t="shared" si="295"/>
        <v>0</v>
      </c>
      <c r="H833" s="28" t="e">
        <f t="shared" si="296"/>
        <v>#DIV/0!</v>
      </c>
      <c r="I833" s="29" t="e">
        <f t="shared" si="297"/>
        <v>#DIV/0!</v>
      </c>
      <c r="J833" s="29">
        <f t="shared" si="298"/>
        <v>0</v>
      </c>
      <c r="K833" s="45">
        <f>L833*Assumptions!$J$13</f>
        <v>0</v>
      </c>
      <c r="L833" s="37"/>
      <c r="P833" s="37"/>
      <c r="Q833" s="37"/>
      <c r="R833" s="37"/>
      <c r="S833" s="37"/>
      <c r="T833" s="37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M833" s="46"/>
      <c r="AO833" s="37"/>
      <c r="AP833" s="37"/>
      <c r="AQ833" s="37"/>
      <c r="AR833" s="37"/>
      <c r="AS833" s="37"/>
    </row>
    <row r="834" spans="1:45" ht="14.25" customHeight="1">
      <c r="A834" s="35">
        <v>13</v>
      </c>
      <c r="B834" s="36"/>
      <c r="C834">
        <f t="shared" si="294"/>
        <v>0</v>
      </c>
      <c r="D834" s="28"/>
      <c r="E834" s="44"/>
      <c r="F834" s="27">
        <v>100</v>
      </c>
      <c r="G834" s="27">
        <f t="shared" si="295"/>
        <v>0</v>
      </c>
      <c r="H834" s="28" t="e">
        <f t="shared" si="296"/>
        <v>#DIV/0!</v>
      </c>
      <c r="I834" s="29" t="e">
        <f t="shared" si="297"/>
        <v>#DIV/0!</v>
      </c>
      <c r="J834" s="29">
        <f t="shared" si="298"/>
        <v>0</v>
      </c>
      <c r="K834" s="45">
        <f>L834*Assumptions!$J$13</f>
        <v>0</v>
      </c>
      <c r="L834" s="37"/>
      <c r="P834" s="37"/>
      <c r="Q834" s="37"/>
      <c r="R834" s="37"/>
      <c r="S834" s="37"/>
      <c r="T834" s="37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M834" s="46"/>
      <c r="AO834" s="37"/>
      <c r="AP834" s="37"/>
      <c r="AQ834" s="37"/>
      <c r="AR834" s="37"/>
      <c r="AS834" s="37"/>
    </row>
    <row r="835" spans="1:45" ht="14.25" customHeight="1">
      <c r="A835" s="35">
        <v>14</v>
      </c>
      <c r="B835" s="36"/>
      <c r="C835">
        <f t="shared" si="294"/>
        <v>0</v>
      </c>
      <c r="D835" s="28"/>
      <c r="E835" s="44"/>
      <c r="F835" s="27">
        <v>100</v>
      </c>
      <c r="G835" s="27">
        <f t="shared" si="295"/>
        <v>0</v>
      </c>
      <c r="H835" s="28" t="e">
        <f t="shared" si="296"/>
        <v>#DIV/0!</v>
      </c>
      <c r="I835" s="29" t="e">
        <f t="shared" si="297"/>
        <v>#DIV/0!</v>
      </c>
      <c r="J835" s="29">
        <f t="shared" si="298"/>
        <v>0</v>
      </c>
      <c r="K835" s="45">
        <f>L835*Assumptions!$J$13</f>
        <v>0</v>
      </c>
      <c r="L835" s="37"/>
      <c r="P835" s="37"/>
      <c r="Q835" s="37"/>
      <c r="R835" s="37"/>
      <c r="S835" s="37"/>
      <c r="T835" s="37"/>
      <c r="AM835" s="37"/>
      <c r="AN835" s="37"/>
      <c r="AO835" s="37"/>
    </row>
    <row r="836" spans="1:45" ht="14.25" customHeight="1">
      <c r="A836" s="35">
        <v>15</v>
      </c>
      <c r="B836" s="36"/>
      <c r="C836">
        <f t="shared" si="294"/>
        <v>0</v>
      </c>
      <c r="D836" s="28"/>
      <c r="E836" s="44"/>
      <c r="F836" s="27">
        <v>100</v>
      </c>
      <c r="G836" s="27">
        <f t="shared" si="295"/>
        <v>0</v>
      </c>
      <c r="H836" s="28" t="e">
        <f t="shared" si="296"/>
        <v>#DIV/0!</v>
      </c>
      <c r="I836" s="29" t="e">
        <f t="shared" si="297"/>
        <v>#DIV/0!</v>
      </c>
      <c r="J836" s="29">
        <f t="shared" si="298"/>
        <v>0</v>
      </c>
      <c r="K836" s="45">
        <f>L836*Assumptions!$J$13</f>
        <v>0</v>
      </c>
      <c r="L836" s="37"/>
      <c r="P836" s="37"/>
      <c r="Q836" s="37"/>
      <c r="R836" s="37"/>
      <c r="S836" s="37"/>
      <c r="T836" s="37"/>
      <c r="AM836" s="37"/>
      <c r="AN836" s="37"/>
      <c r="AO836" s="37"/>
    </row>
    <row r="837" spans="1:45" ht="14.25" customHeight="1">
      <c r="A837" s="35">
        <v>16</v>
      </c>
      <c r="B837" s="36"/>
      <c r="C837">
        <f t="shared" si="294"/>
        <v>0</v>
      </c>
      <c r="D837" s="28"/>
      <c r="E837" s="44"/>
      <c r="F837" s="27">
        <v>100</v>
      </c>
      <c r="G837" s="27">
        <f t="shared" si="295"/>
        <v>0</v>
      </c>
      <c r="H837" s="28" t="e">
        <f t="shared" si="296"/>
        <v>#DIV/0!</v>
      </c>
      <c r="I837" s="29" t="e">
        <f t="shared" si="297"/>
        <v>#DIV/0!</v>
      </c>
      <c r="J837" s="29">
        <f t="shared" si="298"/>
        <v>0</v>
      </c>
      <c r="K837" s="45">
        <f>L837*Assumptions!$J$13</f>
        <v>0</v>
      </c>
      <c r="L837" s="37"/>
      <c r="P837" s="37"/>
      <c r="Q837" s="37"/>
      <c r="R837" s="37"/>
      <c r="S837" s="37"/>
      <c r="T837" s="37"/>
      <c r="AM837" s="37"/>
      <c r="AN837" s="37"/>
      <c r="AO837" s="37"/>
    </row>
    <row r="838" spans="1:45" ht="14.25" customHeight="1">
      <c r="A838" s="35"/>
      <c r="B838" s="31"/>
      <c r="C838" s="54"/>
      <c r="D838" s="28"/>
      <c r="E838" s="19"/>
      <c r="F838" s="33"/>
      <c r="G838" s="27"/>
      <c r="J838" s="37"/>
      <c r="K838" s="37"/>
      <c r="L838" s="37"/>
      <c r="P838" s="37"/>
      <c r="Q838" s="37"/>
      <c r="R838" s="37"/>
      <c r="S838" s="37"/>
      <c r="T838" s="37"/>
      <c r="AM838" s="23"/>
      <c r="AN838" s="37"/>
      <c r="AO838" s="37"/>
      <c r="AP838" s="37"/>
      <c r="AQ838" s="23"/>
      <c r="AR838" s="23"/>
      <c r="AS838" s="23"/>
    </row>
    <row r="839" spans="1:45" ht="14.25" customHeight="1">
      <c r="A839" s="35"/>
      <c r="B839" s="31"/>
      <c r="C839" s="54"/>
      <c r="D839" s="28"/>
      <c r="E839" s="19"/>
      <c r="F839" s="33"/>
      <c r="G839" s="27"/>
      <c r="J839" s="37"/>
      <c r="K839" s="37"/>
      <c r="L839" s="37"/>
      <c r="P839" s="37"/>
      <c r="Q839" s="37"/>
      <c r="R839" s="37"/>
      <c r="S839" s="37"/>
      <c r="T839" s="37"/>
      <c r="AM839" s="23"/>
      <c r="AN839" s="37"/>
      <c r="AO839" s="37"/>
      <c r="AP839" s="37"/>
      <c r="AQ839" s="23"/>
      <c r="AR839" s="23"/>
      <c r="AS839" s="23"/>
    </row>
    <row r="840" spans="1:45" ht="14.25" customHeight="1">
      <c r="A840" s="35"/>
      <c r="B840" s="31"/>
      <c r="C840" s="54"/>
      <c r="D840" s="28"/>
      <c r="E840" s="19"/>
      <c r="F840" s="27"/>
      <c r="G840" s="27"/>
      <c r="H840" s="19"/>
      <c r="J840" s="37"/>
      <c r="K840" s="37"/>
      <c r="L840" s="37"/>
      <c r="P840" s="37"/>
      <c r="Q840" s="37"/>
      <c r="R840" s="37"/>
      <c r="S840" s="37"/>
      <c r="T840" s="37"/>
      <c r="AN840" s="37"/>
      <c r="AO840" s="37"/>
      <c r="AP840" s="37"/>
    </row>
    <row r="841" spans="1:45" ht="14.25" customHeight="1">
      <c r="A841" s="23"/>
      <c r="B841" s="31" t="s">
        <v>33</v>
      </c>
      <c r="C841" s="48"/>
      <c r="D841" s="28"/>
      <c r="E841" s="19"/>
      <c r="F841" s="33"/>
      <c r="G841" s="27"/>
      <c r="H841" s="28"/>
      <c r="J841" s="37"/>
      <c r="K841" s="37"/>
      <c r="L841" s="37"/>
      <c r="P841" s="37"/>
      <c r="Q841" s="37"/>
      <c r="R841" s="37"/>
      <c r="AN841" s="37"/>
      <c r="AO841" s="37"/>
      <c r="AP841" s="37"/>
    </row>
    <row r="842" spans="1:45" ht="14.25" customHeight="1">
      <c r="A842" s="23"/>
      <c r="B842" s="31"/>
      <c r="C842" s="50"/>
      <c r="D842" s="34"/>
      <c r="E842" s="19"/>
      <c r="F842" s="25"/>
      <c r="G842" s="33"/>
      <c r="H842" s="19" t="s">
        <v>39</v>
      </c>
      <c r="I842" s="7" t="s">
        <v>40</v>
      </c>
      <c r="J842" s="37"/>
      <c r="K842" s="43"/>
      <c r="L842" s="51"/>
      <c r="M842" s="20"/>
    </row>
    <row r="843" spans="1:45" ht="14.25" hidden="1" customHeight="1">
      <c r="B843" s="31"/>
      <c r="C843" s="26" t="str">
        <f>""&amp;ADDRESS($G845+ROW($A821),COLUMN())&amp;":"&amp;ADDRESS($G846+ROW($A821),COLUMN())</f>
        <v>$C$821:$C$825</v>
      </c>
      <c r="D843" s="26" t="str">
        <f>""&amp;ADDRESS($G845+ROW($A821),COLUMN())&amp;":"&amp;ADDRESS($G846+ROW($A821),COLUMN())</f>
        <v>$D$821:$D$825</v>
      </c>
      <c r="E843" s="26" t="str">
        <f>""&amp;ADDRESS($G845+ROW($A821),COLUMN())&amp;":"&amp;ADDRESS($G846+ROW($A821),COLUMN())</f>
        <v>$E$821:$E$825</v>
      </c>
      <c r="F843" s="26" t="str">
        <f>""&amp;ADDRESS($G845+ROW($A821),COLUMN())&amp;":"&amp;ADDRESS($G846+ROW($A821),COLUMN())</f>
        <v>$F$821:$F$825</v>
      </c>
      <c r="G843" s="26" t="str">
        <f>""&amp;ADDRESS($G845+ROW($A821),COLUMN())&amp;":"&amp;ADDRESS($G846+ROW($A821),COLUMN())</f>
        <v>$G$821:$G$825</v>
      </c>
      <c r="H843" s="19">
        <f ca="1">INDIRECT(ADDRESS($G$772+ROW($A$747),COLUMN(($L$747))))</f>
        <v>0</v>
      </c>
      <c r="I843" s="7">
        <f ca="1">INDIRECT(ADDRESS($G$772+ROW($A$747),COLUMN(($M$747))))</f>
        <v>0</v>
      </c>
      <c r="J843" s="37" t="str">
        <f t="shared" ref="J843:S843" si="299">""&amp;ADDRESS($G845+ROW($A821),COLUMN())&amp;":"&amp;ADDRESS($G846+ROW($A821),COLUMN())</f>
        <v>$J$821:$J$825</v>
      </c>
      <c r="K843" s="26" t="str">
        <f t="shared" si="299"/>
        <v>$K$821:$K$825</v>
      </c>
      <c r="L843" s="26" t="str">
        <f t="shared" si="299"/>
        <v>$L$821:$L$825</v>
      </c>
      <c r="M843" s="26" t="str">
        <f t="shared" si="299"/>
        <v>$M$821:$M$825</v>
      </c>
      <c r="N843" s="26" t="str">
        <f t="shared" si="299"/>
        <v>$N$821:$N$825</v>
      </c>
      <c r="O843" s="26" t="str">
        <f t="shared" si="299"/>
        <v>$O$821:$O$825</v>
      </c>
      <c r="P843" s="26" t="str">
        <f t="shared" si="299"/>
        <v>$P$821:$P$825</v>
      </c>
      <c r="Q843" s="26" t="str">
        <f t="shared" si="299"/>
        <v>$Q$821:$Q$825</v>
      </c>
      <c r="R843" s="26" t="str">
        <f t="shared" si="299"/>
        <v>$R$821:$R$825</v>
      </c>
      <c r="S843" s="26" t="str">
        <f t="shared" si="299"/>
        <v>$S$821:$S$825</v>
      </c>
    </row>
    <row r="844" spans="1:45" ht="14.25" customHeight="1">
      <c r="B844" s="35" t="s">
        <v>34</v>
      </c>
      <c r="C844" s="18" t="e">
        <f ca="1">SLOPE(LN(INDIRECT(K843)),INDIRECT(C843))</f>
        <v>#NUM!</v>
      </c>
      <c r="D844" s="18" t="s">
        <v>33</v>
      </c>
      <c r="F844" s="19" t="s">
        <v>35</v>
      </c>
      <c r="G844" s="19"/>
      <c r="H844" s="19">
        <f ca="1">INDIRECT(ADDRESS($G$846+ROW($A$821),COLUMN(($L$747))))</f>
        <v>0</v>
      </c>
      <c r="I844" s="7">
        <f ca="1">INDIRECT(ADDRESS($G$846+ROW($A$821),COLUMN(($M$747))))</f>
        <v>0</v>
      </c>
      <c r="J844" s="37"/>
      <c r="L844" s="3" t="s">
        <v>36</v>
      </c>
      <c r="M844" s="18" t="e">
        <f t="shared" ref="M844:S844" ca="1" si="300">SLOPE(INDIRECT(M843),INDIRECT($K843))</f>
        <v>#DIV/0!</v>
      </c>
      <c r="N844" s="18" t="e">
        <f t="shared" ca="1" si="300"/>
        <v>#DIV/0!</v>
      </c>
      <c r="O844" s="18" t="e">
        <f t="shared" ca="1" si="300"/>
        <v>#DIV/0!</v>
      </c>
      <c r="P844" s="18" t="e">
        <f t="shared" ca="1" si="300"/>
        <v>#DIV/0!</v>
      </c>
      <c r="Q844" s="18" t="e">
        <f t="shared" ca="1" si="300"/>
        <v>#DIV/0!</v>
      </c>
      <c r="R844" s="18" t="e">
        <f t="shared" ca="1" si="300"/>
        <v>#DIV/0!</v>
      </c>
      <c r="S844" s="18" t="e">
        <f t="shared" ca="1" si="300"/>
        <v>#DIV/0!</v>
      </c>
    </row>
    <row r="845" spans="1:45" ht="14.25" customHeight="1">
      <c r="B845" s="35" t="s">
        <v>37</v>
      </c>
      <c r="C845" s="52" t="e">
        <f ca="1">EXP(INTERCEPT(LN(INDIRECT(K843)),INDIRECT(C843)))</f>
        <v>#NUM!</v>
      </c>
      <c r="D845" s="18" t="s">
        <v>38</v>
      </c>
      <c r="F845" s="18" t="s">
        <v>38</v>
      </c>
      <c r="G845" s="25">
        <v>0</v>
      </c>
      <c r="H845" s="19"/>
      <c r="J845" s="37"/>
      <c r="L845" s="3" t="s">
        <v>41</v>
      </c>
      <c r="M845" s="18" t="e">
        <f t="shared" ref="M845:S845" ca="1" si="301">M844*$C844</f>
        <v>#DIV/0!</v>
      </c>
      <c r="N845" s="18" t="e">
        <f t="shared" ca="1" si="301"/>
        <v>#DIV/0!</v>
      </c>
      <c r="O845" s="18" t="e">
        <f t="shared" ca="1" si="301"/>
        <v>#DIV/0!</v>
      </c>
      <c r="P845" s="18" t="e">
        <f t="shared" ca="1" si="301"/>
        <v>#DIV/0!</v>
      </c>
      <c r="Q845" s="18" t="e">
        <f t="shared" ca="1" si="301"/>
        <v>#DIV/0!</v>
      </c>
      <c r="R845" s="18" t="e">
        <f t="shared" ca="1" si="301"/>
        <v>#DIV/0!</v>
      </c>
      <c r="S845" s="18" t="e">
        <f t="shared" ca="1" si="301"/>
        <v>#DIV/0!</v>
      </c>
    </row>
    <row r="846" spans="1:45" ht="14.25" customHeight="1">
      <c r="B846" s="35" t="s">
        <v>42</v>
      </c>
      <c r="C846" s="52" t="e">
        <f ca="1">RSQ(LN(INDIRECT(K843)),INDIRECT(C843))</f>
        <v>#NUM!</v>
      </c>
      <c r="D846" s="18" t="s">
        <v>43</v>
      </c>
      <c r="F846" s="18" t="s">
        <v>43</v>
      </c>
      <c r="G846" s="25">
        <v>4</v>
      </c>
      <c r="H846" s="19"/>
      <c r="L846" s="3" t="s">
        <v>44</v>
      </c>
      <c r="M846" s="18" t="e">
        <f t="shared" ref="M846:S846" ca="1" si="302">RSQ(INDIRECT(M843),INDIRECT($K843))</f>
        <v>#DIV/0!</v>
      </c>
      <c r="N846" s="18" t="e">
        <f t="shared" ca="1" si="302"/>
        <v>#DIV/0!</v>
      </c>
      <c r="O846" s="18" t="e">
        <f t="shared" ca="1" si="302"/>
        <v>#DIV/0!</v>
      </c>
      <c r="P846" s="18" t="e">
        <f t="shared" ca="1" si="302"/>
        <v>#DIV/0!</v>
      </c>
      <c r="Q846" s="18" t="e">
        <f t="shared" ca="1" si="302"/>
        <v>#DIV/0!</v>
      </c>
      <c r="R846" s="18" t="e">
        <f t="shared" ca="1" si="302"/>
        <v>#DIV/0!</v>
      </c>
      <c r="S846" s="18" t="e">
        <f t="shared" ca="1" si="302"/>
        <v>#DIV/0!</v>
      </c>
    </row>
    <row r="847" spans="1:45" ht="14.25" customHeight="1">
      <c r="B847" s="35"/>
      <c r="C847" s="52"/>
      <c r="F847" s="18"/>
      <c r="G847" s="25"/>
      <c r="H847" s="19"/>
      <c r="L847" s="3"/>
    </row>
    <row r="848" spans="1:45" ht="14.25" hidden="1" customHeight="1">
      <c r="B848" s="31"/>
      <c r="C848" s="26" t="str">
        <f t="shared" ref="C848:S848" si="303">""&amp;ADDRESS($G850+ROW($A821),COLUMN())&amp;":"&amp;ADDRESS($G851+ROW($A821),COLUMN())</f>
        <v>$C$821:$C$826</v>
      </c>
      <c r="D848" s="26" t="str">
        <f t="shared" si="303"/>
        <v>$D$821:$D$826</v>
      </c>
      <c r="E848" s="26" t="str">
        <f t="shared" si="303"/>
        <v>$E$821:$E$826</v>
      </c>
      <c r="F848" s="26" t="str">
        <f t="shared" si="303"/>
        <v>$F$821:$F$826</v>
      </c>
      <c r="G848" s="26" t="str">
        <f t="shared" si="303"/>
        <v>$G$821:$G$826</v>
      </c>
      <c r="H848" s="26" t="str">
        <f t="shared" si="303"/>
        <v>$H$821:$H$826</v>
      </c>
      <c r="I848" s="26" t="str">
        <f t="shared" si="303"/>
        <v>$I$821:$I$826</v>
      </c>
      <c r="J848" s="26" t="str">
        <f t="shared" si="303"/>
        <v>$J$821:$J$826</v>
      </c>
      <c r="K848" s="26" t="str">
        <f t="shared" si="303"/>
        <v>$K$821:$K$826</v>
      </c>
      <c r="L848" s="26" t="str">
        <f t="shared" si="303"/>
        <v>$L$821:$L$826</v>
      </c>
      <c r="M848" s="26" t="str">
        <f t="shared" si="303"/>
        <v>$M$821:$M$826</v>
      </c>
      <c r="N848" s="26" t="str">
        <f t="shared" si="303"/>
        <v>$N$821:$N$826</v>
      </c>
      <c r="O848" s="26" t="str">
        <f t="shared" si="303"/>
        <v>$O$821:$O$826</v>
      </c>
      <c r="P848" s="26" t="str">
        <f t="shared" si="303"/>
        <v>$P$821:$P$826</v>
      </c>
      <c r="Q848" s="26" t="str">
        <f t="shared" si="303"/>
        <v>$Q$821:$Q$826</v>
      </c>
      <c r="R848" s="26" t="str">
        <f t="shared" si="303"/>
        <v>$R$821:$R$826</v>
      </c>
      <c r="S848" s="26" t="str">
        <f t="shared" si="303"/>
        <v>$S$821:$S$826</v>
      </c>
    </row>
    <row r="849" spans="1:45" ht="14.25" customHeight="1">
      <c r="B849" s="35" t="s">
        <v>45</v>
      </c>
      <c r="C849" s="18" t="e">
        <f ca="1">SLOPE(LN(INDIRECT(K848)),INDIRECT(C848))</f>
        <v>#NUM!</v>
      </c>
      <c r="F849" s="19" t="s">
        <v>35</v>
      </c>
      <c r="G849" s="19"/>
      <c r="H849" s="19"/>
      <c r="I849" s="9"/>
      <c r="J849" s="9"/>
      <c r="L849" s="3" t="s">
        <v>36</v>
      </c>
      <c r="M849" s="35" t="e">
        <f t="shared" ref="M849:S849" ca="1" si="304">SLOPE(INDIRECT(M848),INDIRECT($K848))</f>
        <v>#DIV/0!</v>
      </c>
      <c r="N849" s="35" t="e">
        <f t="shared" ca="1" si="304"/>
        <v>#DIV/0!</v>
      </c>
      <c r="O849" s="35" t="e">
        <f t="shared" ca="1" si="304"/>
        <v>#DIV/0!</v>
      </c>
      <c r="P849" s="35" t="e">
        <f t="shared" ca="1" si="304"/>
        <v>#DIV/0!</v>
      </c>
      <c r="Q849" s="35" t="e">
        <f t="shared" ca="1" si="304"/>
        <v>#DIV/0!</v>
      </c>
      <c r="R849" s="35" t="e">
        <f t="shared" ca="1" si="304"/>
        <v>#DIV/0!</v>
      </c>
      <c r="S849" s="35" t="e">
        <f t="shared" ca="1" si="304"/>
        <v>#DIV/0!</v>
      </c>
    </row>
    <row r="850" spans="1:45" ht="14.25" customHeight="1">
      <c r="B850" s="35" t="s">
        <v>37</v>
      </c>
      <c r="C850" s="52" t="e">
        <f ca="1">EXP(INTERCEPT(LN(INDIRECT(K848)),INDIRECT(C848)))</f>
        <v>#NUM!</v>
      </c>
      <c r="F850" s="18" t="s">
        <v>38</v>
      </c>
      <c r="G850" s="25">
        <v>0</v>
      </c>
      <c r="H850" s="19"/>
      <c r="L850" s="3" t="s">
        <v>41</v>
      </c>
      <c r="M850" s="35" t="e">
        <f t="shared" ref="M850:S850" ca="1" si="305">M849*$C849</f>
        <v>#DIV/0!</v>
      </c>
      <c r="N850" s="35" t="e">
        <f t="shared" ca="1" si="305"/>
        <v>#DIV/0!</v>
      </c>
      <c r="O850" s="35" t="e">
        <f t="shared" ca="1" si="305"/>
        <v>#DIV/0!</v>
      </c>
      <c r="P850" s="35" t="e">
        <f t="shared" ca="1" si="305"/>
        <v>#DIV/0!</v>
      </c>
      <c r="Q850" s="35" t="e">
        <f t="shared" ca="1" si="305"/>
        <v>#DIV/0!</v>
      </c>
      <c r="R850" s="35" t="e">
        <f t="shared" ca="1" si="305"/>
        <v>#DIV/0!</v>
      </c>
      <c r="S850" s="35" t="e">
        <f t="shared" ca="1" si="305"/>
        <v>#DIV/0!</v>
      </c>
    </row>
    <row r="851" spans="1:45" ht="14.25" customHeight="1">
      <c r="B851" s="35" t="s">
        <v>42</v>
      </c>
      <c r="C851" s="52" t="e">
        <f ca="1">RSQ(LN(INDIRECT(K848)),INDIRECT(C848))</f>
        <v>#NUM!</v>
      </c>
      <c r="F851" s="18" t="s">
        <v>43</v>
      </c>
      <c r="G851" s="25">
        <v>5</v>
      </c>
      <c r="H851" s="19"/>
      <c r="L851" s="3" t="s">
        <v>44</v>
      </c>
      <c r="M851" s="35" t="e">
        <f t="shared" ref="M851:S851" ca="1" si="306">RSQ(INDIRECT(M848),INDIRECT($K848))</f>
        <v>#DIV/0!</v>
      </c>
      <c r="N851" s="35" t="e">
        <f t="shared" ca="1" si="306"/>
        <v>#DIV/0!</v>
      </c>
      <c r="O851" s="35" t="e">
        <f t="shared" ca="1" si="306"/>
        <v>#DIV/0!</v>
      </c>
      <c r="P851" s="35" t="e">
        <f t="shared" ca="1" si="306"/>
        <v>#DIV/0!</v>
      </c>
      <c r="Q851" s="35" t="e">
        <f t="shared" ca="1" si="306"/>
        <v>#DIV/0!</v>
      </c>
      <c r="R851" s="35" t="e">
        <f t="shared" ca="1" si="306"/>
        <v>#DIV/0!</v>
      </c>
      <c r="S851" s="35" t="e">
        <f t="shared" ca="1" si="306"/>
        <v>#DIV/0!</v>
      </c>
    </row>
    <row r="852" spans="1:45" ht="14.25" customHeight="1" thickBot="1">
      <c r="A852" s="4"/>
      <c r="B852" s="4"/>
      <c r="C852" s="53"/>
      <c r="D852" s="4"/>
      <c r="E852" s="4"/>
      <c r="F852" s="5"/>
      <c r="G852" s="5"/>
      <c r="H852" s="5"/>
      <c r="I852" s="8"/>
      <c r="J852" s="8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45" ht="14.25" customHeight="1" thickTop="1">
      <c r="C853" s="52"/>
      <c r="F853" s="19"/>
      <c r="G853" s="19"/>
      <c r="H853" s="19"/>
      <c r="K853" s="3"/>
    </row>
    <row r="854" spans="1:45" ht="14.25" customHeight="1">
      <c r="A854" s="3" t="s">
        <v>84</v>
      </c>
      <c r="AM854" s="35" t="s">
        <v>29</v>
      </c>
      <c r="AN854" s="35"/>
      <c r="AO854" s="35"/>
      <c r="AP854" s="35"/>
      <c r="AQ854" s="35"/>
      <c r="AR854" s="35"/>
      <c r="AS854" s="35"/>
    </row>
    <row r="855" spans="1:45" ht="14.25" customHeight="1" thickBot="1">
      <c r="A855" s="39"/>
      <c r="B855" s="20" t="s">
        <v>1</v>
      </c>
      <c r="C855" s="20" t="s">
        <v>2</v>
      </c>
      <c r="D855" s="20" t="s">
        <v>3</v>
      </c>
      <c r="E855" s="20" t="s">
        <v>4</v>
      </c>
      <c r="F855" s="20" t="s">
        <v>5</v>
      </c>
      <c r="G855" s="20" t="s">
        <v>6</v>
      </c>
      <c r="H855" s="20" t="s">
        <v>7</v>
      </c>
      <c r="I855" s="20" t="s">
        <v>8</v>
      </c>
      <c r="J855" s="20" t="s">
        <v>9</v>
      </c>
      <c r="K855" s="20" t="s">
        <v>10</v>
      </c>
      <c r="L855" s="20" t="s">
        <v>11</v>
      </c>
      <c r="M855" s="10" t="s">
        <v>12</v>
      </c>
      <c r="N855" s="10" t="s">
        <v>13</v>
      </c>
      <c r="O855" s="10" t="s">
        <v>14</v>
      </c>
      <c r="P855" s="10" t="s">
        <v>15</v>
      </c>
      <c r="Q855" s="10" t="s">
        <v>16</v>
      </c>
      <c r="R855" s="10" t="s">
        <v>17</v>
      </c>
      <c r="S855" s="10" t="s">
        <v>18</v>
      </c>
      <c r="AM855" s="4" t="s">
        <v>12</v>
      </c>
      <c r="AN855" s="4" t="s">
        <v>13</v>
      </c>
      <c r="AO855" s="4" t="s">
        <v>14</v>
      </c>
      <c r="AP855" s="4" t="s">
        <v>15</v>
      </c>
      <c r="AQ855" s="4" t="s">
        <v>16</v>
      </c>
      <c r="AR855" s="4" t="s">
        <v>17</v>
      </c>
      <c r="AS855" s="4" t="s">
        <v>18</v>
      </c>
    </row>
    <row r="856" spans="1:45" ht="14.25" customHeight="1" thickTop="1">
      <c r="A856" s="20"/>
      <c r="B856" s="20"/>
      <c r="C856" s="20" t="s">
        <v>19</v>
      </c>
      <c r="D856" s="20" t="s">
        <v>20</v>
      </c>
      <c r="E856" s="20" t="s">
        <v>21</v>
      </c>
      <c r="F856" s="20" t="s">
        <v>22</v>
      </c>
      <c r="G856" s="20" t="s">
        <v>21</v>
      </c>
      <c r="H856" s="20" t="s">
        <v>23</v>
      </c>
      <c r="I856" s="20" t="s">
        <v>24</v>
      </c>
      <c r="J856" s="20" t="s">
        <v>24</v>
      </c>
      <c r="K856" s="20" t="s">
        <v>25</v>
      </c>
      <c r="L856" s="20" t="s">
        <v>26</v>
      </c>
      <c r="M856" s="20" t="s">
        <v>27</v>
      </c>
      <c r="N856" s="20" t="s">
        <v>27</v>
      </c>
      <c r="O856" s="20" t="s">
        <v>27</v>
      </c>
      <c r="P856" s="20" t="s">
        <v>27</v>
      </c>
      <c r="Q856" s="20" t="s">
        <v>27</v>
      </c>
      <c r="R856" s="20" t="s">
        <v>27</v>
      </c>
      <c r="S856" s="20" t="s">
        <v>27</v>
      </c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M856" s="18" t="s">
        <v>27</v>
      </c>
      <c r="AN856" s="18" t="s">
        <v>27</v>
      </c>
      <c r="AO856" s="18" t="s">
        <v>27</v>
      </c>
      <c r="AP856" s="18" t="s">
        <v>27</v>
      </c>
      <c r="AQ856" s="18" t="s">
        <v>27</v>
      </c>
      <c r="AR856" s="18" t="s">
        <v>27</v>
      </c>
      <c r="AS856" s="18" t="s">
        <v>27</v>
      </c>
    </row>
    <row r="857" spans="1:45" ht="14.25" customHeight="1">
      <c r="A857" s="35">
        <v>-1</v>
      </c>
      <c r="B857" s="31"/>
      <c r="C857" s="35"/>
      <c r="D857" s="34"/>
      <c r="E857" s="21"/>
      <c r="F857" s="33"/>
      <c r="G857" s="33"/>
      <c r="H857" s="33"/>
      <c r="I857" s="22" t="s">
        <v>32</v>
      </c>
      <c r="J857" s="22" t="s">
        <v>32</v>
      </c>
      <c r="K857" s="41"/>
      <c r="L857" s="21"/>
      <c r="M857" s="35"/>
      <c r="N857" s="35"/>
      <c r="O857" s="35"/>
      <c r="P857" s="35"/>
      <c r="Q857" s="24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M857" s="37"/>
      <c r="AN857" s="37"/>
      <c r="AO857" s="37"/>
      <c r="AP857" s="37"/>
    </row>
    <row r="858" spans="1:45" ht="14.25" customHeight="1">
      <c r="A858" s="35">
        <v>0</v>
      </c>
      <c r="B858" s="36"/>
      <c r="C858">
        <f t="shared" ref="C858:C874" si="307">(B858-$B$858)*24</f>
        <v>0</v>
      </c>
      <c r="D858" s="34"/>
      <c r="E858" s="42"/>
      <c r="F858" s="33">
        <v>100</v>
      </c>
      <c r="G858" s="33">
        <f t="shared" ref="G858:G874" si="308">E858/(F858/100)</f>
        <v>0</v>
      </c>
      <c r="H858" s="34"/>
      <c r="I858" s="32">
        <v>0</v>
      </c>
      <c r="J858" s="32">
        <f>0.5*(C858-C857)*(E858+E857)</f>
        <v>0</v>
      </c>
      <c r="K858" s="43">
        <f>L858*Assumptions!$J$13</f>
        <v>0</v>
      </c>
      <c r="L858" s="57"/>
      <c r="M858" s="37"/>
      <c r="N858" s="37"/>
      <c r="O858" s="37"/>
      <c r="P858" s="37"/>
      <c r="Q858" s="37"/>
      <c r="R858" s="37"/>
      <c r="S858" s="37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M858" s="37"/>
      <c r="AN858" s="37"/>
      <c r="AO858" s="37"/>
      <c r="AP858" s="37"/>
    </row>
    <row r="859" spans="1:45" ht="14.25" customHeight="1">
      <c r="A859" s="30">
        <v>1</v>
      </c>
      <c r="B859" s="36"/>
      <c r="C859">
        <f t="shared" si="307"/>
        <v>0</v>
      </c>
      <c r="D859" s="28"/>
      <c r="E859" s="44"/>
      <c r="F859" s="27">
        <v>100</v>
      </c>
      <c r="G859" s="27">
        <f t="shared" si="308"/>
        <v>0</v>
      </c>
      <c r="H859" s="28" t="e">
        <f t="shared" ref="H859:H874" si="309">LN(E859/E858)/(C859-C858)</f>
        <v>#DIV/0!</v>
      </c>
      <c r="I859" s="29" t="e">
        <f t="shared" ref="I859:I874" si="310">((E859-E858)/H859)+I858</f>
        <v>#DIV/0!</v>
      </c>
      <c r="J859" s="29">
        <f t="shared" ref="J859:J874" si="311">(0.5*(C859-C858)*(E859+E858))+J858</f>
        <v>0</v>
      </c>
      <c r="K859" s="45">
        <f>L859*Assumptions!$J$13</f>
        <v>0</v>
      </c>
      <c r="L859" s="57"/>
      <c r="M859" s="37"/>
      <c r="N859" s="37"/>
      <c r="O859" s="37"/>
      <c r="P859" s="37"/>
      <c r="Q859" s="37"/>
      <c r="R859" s="37"/>
      <c r="S859" s="37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M859" s="37"/>
      <c r="AN859" s="37"/>
      <c r="AO859" s="37"/>
      <c r="AP859" s="37"/>
    </row>
    <row r="860" spans="1:45" ht="14.25" customHeight="1">
      <c r="A860" s="30">
        <v>2</v>
      </c>
      <c r="B860" s="36"/>
      <c r="C860">
        <f t="shared" si="307"/>
        <v>0</v>
      </c>
      <c r="D860" s="28"/>
      <c r="E860" s="44"/>
      <c r="F860" s="27">
        <v>100</v>
      </c>
      <c r="G860" s="27">
        <f t="shared" si="308"/>
        <v>0</v>
      </c>
      <c r="H860" s="28" t="e">
        <f t="shared" si="309"/>
        <v>#DIV/0!</v>
      </c>
      <c r="I860" s="29" t="e">
        <f t="shared" si="310"/>
        <v>#DIV/0!</v>
      </c>
      <c r="J860" s="29">
        <f t="shared" si="311"/>
        <v>0</v>
      </c>
      <c r="K860" s="45">
        <f>L860*Assumptions!$J$13</f>
        <v>0</v>
      </c>
      <c r="L860" s="57"/>
      <c r="M860" s="37"/>
      <c r="N860" s="37"/>
      <c r="O860" s="37"/>
      <c r="P860" s="37"/>
      <c r="Q860" s="37"/>
      <c r="R860" s="37"/>
      <c r="S860" s="37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M860" s="37"/>
      <c r="AN860" s="37"/>
      <c r="AO860" s="37"/>
      <c r="AP860" s="37"/>
    </row>
    <row r="861" spans="1:45" ht="14.25" customHeight="1">
      <c r="A861" s="30">
        <v>3</v>
      </c>
      <c r="B861" s="36"/>
      <c r="C861">
        <f t="shared" si="307"/>
        <v>0</v>
      </c>
      <c r="D861" s="28"/>
      <c r="E861" s="44"/>
      <c r="F861" s="27">
        <v>100</v>
      </c>
      <c r="G861" s="27">
        <f t="shared" si="308"/>
        <v>0</v>
      </c>
      <c r="H861" s="28" t="e">
        <f t="shared" si="309"/>
        <v>#DIV/0!</v>
      </c>
      <c r="I861" s="29" t="e">
        <f t="shared" si="310"/>
        <v>#DIV/0!</v>
      </c>
      <c r="J861" s="29">
        <f t="shared" si="311"/>
        <v>0</v>
      </c>
      <c r="K861" s="45">
        <f>L861*Assumptions!$J$13</f>
        <v>0</v>
      </c>
      <c r="L861" s="57"/>
      <c r="M861" s="37"/>
      <c r="N861" s="37"/>
      <c r="O861" s="37"/>
      <c r="P861" s="37"/>
      <c r="Q861" s="37"/>
      <c r="R861" s="37"/>
      <c r="S861" s="37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M861" s="37"/>
      <c r="AN861" s="37"/>
      <c r="AO861" s="37"/>
      <c r="AP861" s="37"/>
    </row>
    <row r="862" spans="1:45" ht="14.25" customHeight="1">
      <c r="A862" s="30">
        <v>4</v>
      </c>
      <c r="B862" s="36"/>
      <c r="C862">
        <f t="shared" si="307"/>
        <v>0</v>
      </c>
      <c r="D862" s="28"/>
      <c r="E862" s="44"/>
      <c r="F862" s="27">
        <v>100</v>
      </c>
      <c r="G862" s="27">
        <f t="shared" si="308"/>
        <v>0</v>
      </c>
      <c r="H862" s="28" t="e">
        <f t="shared" si="309"/>
        <v>#DIV/0!</v>
      </c>
      <c r="I862" s="29" t="e">
        <f t="shared" si="310"/>
        <v>#DIV/0!</v>
      </c>
      <c r="J862" s="29">
        <f t="shared" si="311"/>
        <v>0</v>
      </c>
      <c r="K862" s="45">
        <f>L862*Assumptions!$J$13</f>
        <v>0</v>
      </c>
      <c r="L862" s="5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M862" s="37"/>
      <c r="AN862" s="37"/>
      <c r="AO862" s="37"/>
      <c r="AP862" s="37"/>
    </row>
    <row r="863" spans="1:45" ht="14.25" customHeight="1">
      <c r="A863" s="30">
        <v>5</v>
      </c>
      <c r="B863" s="36"/>
      <c r="C863">
        <f t="shared" si="307"/>
        <v>0</v>
      </c>
      <c r="D863" s="28"/>
      <c r="E863" s="44"/>
      <c r="F863" s="27">
        <v>100</v>
      </c>
      <c r="G863" s="27">
        <f t="shared" si="308"/>
        <v>0</v>
      </c>
      <c r="H863" s="28" t="e">
        <f t="shared" si="309"/>
        <v>#DIV/0!</v>
      </c>
      <c r="I863" s="29" t="e">
        <f t="shared" si="310"/>
        <v>#DIV/0!</v>
      </c>
      <c r="J863" s="29">
        <f t="shared" si="311"/>
        <v>0</v>
      </c>
      <c r="K863" s="45">
        <f>L863*Assumptions!$J$13</f>
        <v>0</v>
      </c>
      <c r="L863" s="5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M863" s="37"/>
      <c r="AN863" s="37"/>
      <c r="AO863" s="37"/>
    </row>
    <row r="864" spans="1:45" ht="14.25" customHeight="1">
      <c r="A864" s="30">
        <v>6</v>
      </c>
      <c r="B864" s="36"/>
      <c r="C864">
        <f t="shared" si="307"/>
        <v>0</v>
      </c>
      <c r="D864" s="28"/>
      <c r="E864" s="44"/>
      <c r="F864" s="27">
        <v>100</v>
      </c>
      <c r="G864" s="27">
        <f t="shared" si="308"/>
        <v>0</v>
      </c>
      <c r="H864" s="28" t="e">
        <f t="shared" si="309"/>
        <v>#DIV/0!</v>
      </c>
      <c r="I864" s="29" t="e">
        <f t="shared" si="310"/>
        <v>#DIV/0!</v>
      </c>
      <c r="J864" s="29">
        <f t="shared" si="311"/>
        <v>0</v>
      </c>
      <c r="K864" s="45">
        <f>L864*Assumptions!$J$13</f>
        <v>0</v>
      </c>
      <c r="L864" s="57"/>
      <c r="M864" s="40"/>
      <c r="N864" s="37"/>
      <c r="O864" s="37"/>
      <c r="P864" s="40"/>
      <c r="Q864" s="37"/>
      <c r="R864" s="40"/>
      <c r="S864" s="37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M864" s="37"/>
      <c r="AN864" s="37"/>
      <c r="AO864" s="37"/>
    </row>
    <row r="865" spans="1:41" ht="14.25" customHeight="1">
      <c r="A865" s="30">
        <v>7</v>
      </c>
      <c r="B865" s="36"/>
      <c r="C865">
        <f t="shared" si="307"/>
        <v>0</v>
      </c>
      <c r="D865" s="28"/>
      <c r="E865" s="44"/>
      <c r="F865" s="27">
        <v>100</v>
      </c>
      <c r="G865" s="27">
        <f t="shared" si="308"/>
        <v>0</v>
      </c>
      <c r="H865" s="28" t="e">
        <f t="shared" si="309"/>
        <v>#DIV/0!</v>
      </c>
      <c r="I865" s="29" t="e">
        <f t="shared" si="310"/>
        <v>#DIV/0!</v>
      </c>
      <c r="J865" s="29">
        <f t="shared" si="311"/>
        <v>0</v>
      </c>
      <c r="K865" s="45">
        <f>L865*Assumptions!$J$13</f>
        <v>0</v>
      </c>
      <c r="L865" s="57"/>
      <c r="M865" s="40"/>
      <c r="N865" s="40"/>
      <c r="O865" s="40"/>
      <c r="P865" s="40"/>
      <c r="Q865" s="40"/>
      <c r="R865" s="40"/>
      <c r="S865" s="4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M865" s="37"/>
      <c r="AN865" s="37"/>
      <c r="AO865" s="37"/>
    </row>
    <row r="866" spans="1:41" ht="14.25" customHeight="1">
      <c r="A866" s="18">
        <v>8</v>
      </c>
      <c r="B866" s="36"/>
      <c r="C866">
        <f t="shared" si="307"/>
        <v>0</v>
      </c>
      <c r="D866" s="28"/>
      <c r="E866" s="44"/>
      <c r="F866" s="27">
        <v>100</v>
      </c>
      <c r="G866" s="27">
        <f t="shared" si="308"/>
        <v>0</v>
      </c>
      <c r="H866" s="28" t="e">
        <f t="shared" si="309"/>
        <v>#DIV/0!</v>
      </c>
      <c r="I866" s="29" t="e">
        <f t="shared" si="310"/>
        <v>#DIV/0!</v>
      </c>
      <c r="J866" s="29">
        <f t="shared" si="311"/>
        <v>0</v>
      </c>
      <c r="K866" s="45">
        <f>L866*Assumptions!$J$13</f>
        <v>0</v>
      </c>
      <c r="L866" s="37"/>
      <c r="M866" s="46"/>
      <c r="AM866" s="37"/>
      <c r="AN866" s="37"/>
      <c r="AO866" s="37"/>
    </row>
    <row r="867" spans="1:41" ht="14.25" customHeight="1">
      <c r="A867" s="18">
        <v>9</v>
      </c>
      <c r="B867" s="31"/>
      <c r="C867">
        <f t="shared" si="307"/>
        <v>0</v>
      </c>
      <c r="D867" s="28"/>
      <c r="E867" s="44"/>
      <c r="F867" s="27">
        <v>100</v>
      </c>
      <c r="G867" s="27">
        <f t="shared" si="308"/>
        <v>0</v>
      </c>
      <c r="H867" s="28" t="e">
        <f t="shared" si="309"/>
        <v>#DIV/0!</v>
      </c>
      <c r="I867" s="29" t="e">
        <f t="shared" si="310"/>
        <v>#DIV/0!</v>
      </c>
      <c r="J867" s="29">
        <f t="shared" si="311"/>
        <v>0</v>
      </c>
      <c r="K867" s="45">
        <f>L867*Assumptions!$J$13</f>
        <v>0</v>
      </c>
      <c r="L867" s="37"/>
      <c r="P867" s="37"/>
      <c r="Q867" s="37"/>
      <c r="R867" s="37"/>
      <c r="S867" s="37"/>
      <c r="T867" s="37"/>
      <c r="U867" s="37"/>
      <c r="AM867" s="37"/>
      <c r="AN867" s="37"/>
      <c r="AO867" s="37"/>
    </row>
    <row r="868" spans="1:41" ht="14.25" customHeight="1">
      <c r="A868" s="35">
        <v>10</v>
      </c>
      <c r="B868" s="31"/>
      <c r="C868">
        <f t="shared" si="307"/>
        <v>0</v>
      </c>
      <c r="D868" s="28"/>
      <c r="E868" s="44"/>
      <c r="F868" s="27">
        <v>100</v>
      </c>
      <c r="G868" s="27">
        <f t="shared" si="308"/>
        <v>0</v>
      </c>
      <c r="H868" s="28" t="e">
        <f t="shared" si="309"/>
        <v>#DIV/0!</v>
      </c>
      <c r="I868" s="29" t="e">
        <f t="shared" si="310"/>
        <v>#DIV/0!</v>
      </c>
      <c r="J868" s="29">
        <f t="shared" si="311"/>
        <v>0</v>
      </c>
      <c r="K868" s="45">
        <f>L868*Assumptions!$J$13</f>
        <v>0</v>
      </c>
      <c r="L868" s="37"/>
      <c r="P868" s="37"/>
      <c r="Q868" s="37"/>
      <c r="R868" s="37"/>
      <c r="S868" s="37"/>
      <c r="T868" s="37"/>
      <c r="U868" s="37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spans="1:41" ht="14.25" customHeight="1">
      <c r="A869" s="35">
        <v>11</v>
      </c>
      <c r="B869" s="36"/>
      <c r="C869">
        <f t="shared" si="307"/>
        <v>0</v>
      </c>
      <c r="D869" s="28"/>
      <c r="E869" s="44"/>
      <c r="F869" s="27">
        <v>100</v>
      </c>
      <c r="G869" s="27">
        <f t="shared" si="308"/>
        <v>0</v>
      </c>
      <c r="H869" s="28" t="e">
        <f t="shared" si="309"/>
        <v>#DIV/0!</v>
      </c>
      <c r="I869" s="29" t="e">
        <f t="shared" si="310"/>
        <v>#DIV/0!</v>
      </c>
      <c r="J869" s="29">
        <f t="shared" si="311"/>
        <v>0</v>
      </c>
      <c r="K869" s="45">
        <f>L869*Assumptions!$J$13</f>
        <v>0</v>
      </c>
      <c r="L869" s="37"/>
      <c r="P869" s="37"/>
      <c r="Q869" s="37"/>
      <c r="R869" s="37"/>
      <c r="S869" s="37"/>
      <c r="T869" s="37"/>
      <c r="U869" s="37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spans="1:41" ht="14.25" customHeight="1">
      <c r="A870" s="35">
        <v>12</v>
      </c>
      <c r="B870" s="36"/>
      <c r="C870">
        <f t="shared" si="307"/>
        <v>0</v>
      </c>
      <c r="D870" s="28"/>
      <c r="E870" s="44"/>
      <c r="F870" s="27">
        <v>100</v>
      </c>
      <c r="G870" s="27">
        <f t="shared" si="308"/>
        <v>0</v>
      </c>
      <c r="H870" s="28" t="e">
        <f t="shared" si="309"/>
        <v>#DIV/0!</v>
      </c>
      <c r="I870" s="29" t="e">
        <f t="shared" si="310"/>
        <v>#DIV/0!</v>
      </c>
      <c r="J870" s="29">
        <f t="shared" si="311"/>
        <v>0</v>
      </c>
      <c r="K870" s="45">
        <f>L870*Assumptions!$J$13</f>
        <v>0</v>
      </c>
      <c r="L870" s="37"/>
      <c r="P870" s="37"/>
      <c r="Q870" s="37"/>
      <c r="R870" s="37"/>
      <c r="S870" s="37"/>
      <c r="T870" s="37"/>
      <c r="U870" s="37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spans="1:41" ht="14.25" customHeight="1">
      <c r="A871" s="35">
        <v>13</v>
      </c>
      <c r="B871" s="36"/>
      <c r="C871">
        <f t="shared" si="307"/>
        <v>0</v>
      </c>
      <c r="D871" s="28"/>
      <c r="E871" s="44"/>
      <c r="F871" s="27">
        <v>100</v>
      </c>
      <c r="G871" s="27">
        <f t="shared" si="308"/>
        <v>0</v>
      </c>
      <c r="H871" s="28" t="e">
        <f t="shared" si="309"/>
        <v>#DIV/0!</v>
      </c>
      <c r="I871" s="29" t="e">
        <f t="shared" si="310"/>
        <v>#DIV/0!</v>
      </c>
      <c r="J871" s="29">
        <f t="shared" si="311"/>
        <v>0</v>
      </c>
      <c r="K871" s="45">
        <f>L871*Assumptions!$J$13</f>
        <v>0</v>
      </c>
      <c r="L871" s="37"/>
      <c r="P871" s="37"/>
      <c r="Q871" s="37"/>
      <c r="R871" s="37"/>
      <c r="S871" s="37"/>
      <c r="T871" s="37"/>
      <c r="U871" s="37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spans="1:41" ht="14.25" customHeight="1">
      <c r="A872" s="35">
        <v>14</v>
      </c>
      <c r="B872" s="36"/>
      <c r="C872">
        <f t="shared" si="307"/>
        <v>0</v>
      </c>
      <c r="D872" s="28"/>
      <c r="E872" s="44"/>
      <c r="F872" s="27">
        <v>100</v>
      </c>
      <c r="G872" s="27">
        <f t="shared" si="308"/>
        <v>0</v>
      </c>
      <c r="H872" s="28" t="e">
        <f t="shared" si="309"/>
        <v>#DIV/0!</v>
      </c>
      <c r="I872" s="29" t="e">
        <f t="shared" si="310"/>
        <v>#DIV/0!</v>
      </c>
      <c r="J872" s="29">
        <f t="shared" si="311"/>
        <v>0</v>
      </c>
      <c r="K872" s="45">
        <f>L872*Assumptions!$J$13</f>
        <v>0</v>
      </c>
      <c r="L872" s="37"/>
      <c r="P872" s="37"/>
      <c r="Q872" s="37"/>
      <c r="R872" s="37"/>
      <c r="S872" s="37"/>
      <c r="T872" s="37"/>
      <c r="U872" s="37"/>
    </row>
    <row r="873" spans="1:41" ht="14.25" customHeight="1">
      <c r="A873" s="35">
        <v>15</v>
      </c>
      <c r="B873" s="36"/>
      <c r="C873">
        <f t="shared" si="307"/>
        <v>0</v>
      </c>
      <c r="D873" s="28"/>
      <c r="E873" s="44"/>
      <c r="F873" s="27">
        <v>100</v>
      </c>
      <c r="G873" s="27">
        <f t="shared" si="308"/>
        <v>0</v>
      </c>
      <c r="H873" s="28" t="e">
        <f t="shared" si="309"/>
        <v>#DIV/0!</v>
      </c>
      <c r="I873" s="29" t="e">
        <f t="shared" si="310"/>
        <v>#DIV/0!</v>
      </c>
      <c r="J873" s="29">
        <f t="shared" si="311"/>
        <v>0</v>
      </c>
      <c r="K873" s="45">
        <f>L873*Assumptions!$J$13</f>
        <v>0</v>
      </c>
      <c r="L873" s="37"/>
      <c r="P873" s="37"/>
      <c r="Q873" s="37"/>
      <c r="R873" s="37"/>
      <c r="S873" s="37"/>
      <c r="T873" s="37"/>
      <c r="U873" s="37"/>
    </row>
    <row r="874" spans="1:41" ht="14.25" customHeight="1">
      <c r="A874" s="35">
        <v>16</v>
      </c>
      <c r="B874" s="36"/>
      <c r="C874">
        <f t="shared" si="307"/>
        <v>0</v>
      </c>
      <c r="D874" s="28"/>
      <c r="E874" s="44"/>
      <c r="F874" s="27">
        <v>100</v>
      </c>
      <c r="G874" s="27">
        <f t="shared" si="308"/>
        <v>0</v>
      </c>
      <c r="H874" s="28" t="e">
        <f t="shared" si="309"/>
        <v>#DIV/0!</v>
      </c>
      <c r="I874" s="29" t="e">
        <f t="shared" si="310"/>
        <v>#DIV/0!</v>
      </c>
      <c r="J874" s="29">
        <f t="shared" si="311"/>
        <v>0</v>
      </c>
      <c r="K874" s="45">
        <f>L874*Assumptions!$J$13</f>
        <v>0</v>
      </c>
      <c r="L874" s="37"/>
      <c r="P874" s="37"/>
      <c r="Q874" s="37"/>
      <c r="R874" s="37"/>
      <c r="S874" s="37"/>
      <c r="T874" s="37"/>
      <c r="U874" s="37"/>
    </row>
    <row r="875" spans="1:41" ht="14.25" customHeight="1">
      <c r="A875" s="35"/>
      <c r="B875" s="39"/>
      <c r="C875" s="39"/>
      <c r="D875" s="28"/>
      <c r="E875" s="19"/>
      <c r="F875" s="27"/>
      <c r="G875" s="27"/>
      <c r="H875" s="28"/>
      <c r="J875" s="37"/>
      <c r="K875" s="37"/>
      <c r="L875" s="37"/>
      <c r="P875" s="37"/>
      <c r="Q875" s="37"/>
      <c r="R875" s="37"/>
      <c r="S875" s="37"/>
      <c r="T875" s="37"/>
      <c r="U875" s="37"/>
    </row>
    <row r="876" spans="1:41" ht="14.25" customHeight="1">
      <c r="A876" s="35"/>
      <c r="B876" s="39"/>
      <c r="C876" s="39"/>
      <c r="D876" s="28"/>
      <c r="E876" s="19"/>
      <c r="F876" s="27"/>
      <c r="G876" s="27"/>
      <c r="H876" s="28"/>
      <c r="J876" s="37"/>
      <c r="K876" s="37"/>
      <c r="L876" s="37"/>
      <c r="P876" s="37"/>
      <c r="Q876" s="37"/>
      <c r="R876" s="37"/>
      <c r="S876" s="37"/>
      <c r="T876" s="37"/>
      <c r="U876" s="37"/>
    </row>
    <row r="877" spans="1:41" ht="14.25" customHeight="1">
      <c r="A877" s="35"/>
      <c r="B877" s="31"/>
      <c r="C877" s="54"/>
      <c r="D877" s="28"/>
      <c r="E877" s="19"/>
      <c r="F877" s="27"/>
      <c r="G877" s="27"/>
      <c r="H877" s="28"/>
      <c r="J877" s="37"/>
      <c r="K877" s="37"/>
      <c r="L877" s="37"/>
      <c r="P877" s="37"/>
      <c r="Q877" s="37"/>
      <c r="R877" s="37"/>
      <c r="S877" s="37"/>
      <c r="T877" s="37"/>
      <c r="U877" s="37"/>
    </row>
    <row r="878" spans="1:41" ht="14.25" customHeight="1">
      <c r="A878" s="23"/>
      <c r="B878" s="31" t="s">
        <v>33</v>
      </c>
      <c r="C878" s="48"/>
      <c r="D878" s="28"/>
      <c r="E878" s="19"/>
      <c r="F878" s="27"/>
      <c r="G878" s="27"/>
      <c r="H878" s="28"/>
      <c r="J878" s="37"/>
      <c r="K878" s="37"/>
      <c r="L878" s="37"/>
      <c r="P878" s="37"/>
      <c r="Q878" s="37"/>
      <c r="R878" s="37"/>
      <c r="S878" s="37"/>
      <c r="T878" s="37"/>
      <c r="U878" s="37"/>
    </row>
    <row r="879" spans="1:41" ht="14.25" customHeight="1">
      <c r="A879" s="23"/>
      <c r="B879" s="31"/>
      <c r="C879" s="50"/>
      <c r="D879" s="34"/>
      <c r="E879" s="19"/>
      <c r="F879" s="25"/>
      <c r="G879" s="33"/>
      <c r="H879" s="34"/>
      <c r="I879" s="34"/>
      <c r="J879" s="32"/>
      <c r="K879" s="43"/>
      <c r="L879" s="51"/>
      <c r="M879" s="20"/>
    </row>
    <row r="880" spans="1:41" ht="14.25" hidden="1" customHeight="1">
      <c r="A880" s="35"/>
      <c r="B880" s="31"/>
      <c r="C880" s="26" t="str">
        <f t="shared" ref="C880:S880" si="312">""&amp;ADDRESS($G882+ROW($A858),COLUMN())&amp;":"&amp;ADDRESS($G883+ROW($A858),COLUMN())</f>
        <v>$C$858:$C$862</v>
      </c>
      <c r="D880" s="26" t="str">
        <f t="shared" si="312"/>
        <v>$D$858:$D$862</v>
      </c>
      <c r="E880" s="26" t="str">
        <f t="shared" si="312"/>
        <v>$E$858:$E$862</v>
      </c>
      <c r="F880" s="26" t="str">
        <f t="shared" si="312"/>
        <v>$F$858:$F$862</v>
      </c>
      <c r="G880" s="26" t="str">
        <f t="shared" si="312"/>
        <v>$G$858:$G$862</v>
      </c>
      <c r="H880" s="26" t="str">
        <f t="shared" si="312"/>
        <v>$H$858:$H$862</v>
      </c>
      <c r="I880" s="26" t="str">
        <f t="shared" si="312"/>
        <v>$I$858:$I$862</v>
      </c>
      <c r="J880" s="26" t="str">
        <f t="shared" si="312"/>
        <v>$J$858:$J$862</v>
      </c>
      <c r="K880" s="26" t="str">
        <f t="shared" si="312"/>
        <v>$K$858:$K$862</v>
      </c>
      <c r="L880" s="26" t="str">
        <f t="shared" si="312"/>
        <v>$L$858:$L$862</v>
      </c>
      <c r="M880" s="26" t="str">
        <f t="shared" si="312"/>
        <v>$M$858:$M$862</v>
      </c>
      <c r="N880" s="26" t="str">
        <f t="shared" si="312"/>
        <v>$N$858:$N$862</v>
      </c>
      <c r="O880" s="26" t="str">
        <f t="shared" si="312"/>
        <v>$O$858:$O$862</v>
      </c>
      <c r="P880" s="26" t="str">
        <f t="shared" si="312"/>
        <v>$P$858:$P$862</v>
      </c>
      <c r="Q880" s="26" t="str">
        <f t="shared" si="312"/>
        <v>$Q$858:$Q$862</v>
      </c>
      <c r="R880" s="26" t="str">
        <f t="shared" si="312"/>
        <v>$R$858:$R$862</v>
      </c>
      <c r="S880" s="26" t="str">
        <f t="shared" si="312"/>
        <v>$S$858:$S$862</v>
      </c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spans="1:45" ht="14.25" customHeight="1">
      <c r="A881" s="35"/>
      <c r="B881" s="35" t="s">
        <v>34</v>
      </c>
      <c r="C881" s="18" t="e">
        <f ca="1">SLOPE(LN(INDIRECT(K880)),INDIRECT(C880))</f>
        <v>#NUM!</v>
      </c>
      <c r="D881" s="18" t="s">
        <v>33</v>
      </c>
      <c r="E881" s="35"/>
      <c r="F881" s="19" t="s">
        <v>35</v>
      </c>
      <c r="G881" s="19"/>
      <c r="H881" s="19" t="s">
        <v>39</v>
      </c>
      <c r="I881" s="7" t="s">
        <v>40</v>
      </c>
      <c r="J881" s="32"/>
      <c r="K881" s="35"/>
      <c r="L881" s="12" t="s">
        <v>36</v>
      </c>
      <c r="M881" s="18" t="e">
        <f t="shared" ref="M881:S881" ca="1" si="313">SLOPE(INDIRECT(M880),INDIRECT($K880))</f>
        <v>#DIV/0!</v>
      </c>
      <c r="N881" s="18" t="e">
        <f t="shared" ca="1" si="313"/>
        <v>#DIV/0!</v>
      </c>
      <c r="O881" s="18" t="e">
        <f t="shared" ca="1" si="313"/>
        <v>#DIV/0!</v>
      </c>
      <c r="P881" s="18" t="e">
        <f t="shared" ca="1" si="313"/>
        <v>#DIV/0!</v>
      </c>
      <c r="Q881" s="18" t="e">
        <f t="shared" ca="1" si="313"/>
        <v>#DIV/0!</v>
      </c>
      <c r="R881" s="18" t="e">
        <f t="shared" ca="1" si="313"/>
        <v>#DIV/0!</v>
      </c>
      <c r="S881" s="18" t="e">
        <f t="shared" ca="1" si="313"/>
        <v>#DIV/0!</v>
      </c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spans="1:45" ht="14.25" customHeight="1">
      <c r="A882" s="35"/>
      <c r="B882" s="35" t="s">
        <v>37</v>
      </c>
      <c r="C882" s="52" t="e">
        <f ca="1">EXP(INTERCEPT(LN(INDIRECT(K880)),INDIRECT(C880)))</f>
        <v>#NUM!</v>
      </c>
      <c r="D882" s="35" t="s">
        <v>38</v>
      </c>
      <c r="E882" s="35"/>
      <c r="F882" s="18" t="s">
        <v>38</v>
      </c>
      <c r="G882" s="25">
        <v>0</v>
      </c>
      <c r="H882" s="19">
        <f ca="1">INDIRECT(ADDRESS($G$883+ROW($A$858),COLUMN(($L$747))))</f>
        <v>0</v>
      </c>
      <c r="I882" s="7">
        <f ca="1">INDIRECT(ADDRESS($G$883+ROW($A$858),COLUMN(($M$747))))</f>
        <v>0</v>
      </c>
      <c r="J882" s="11"/>
      <c r="K882" s="35"/>
      <c r="L882" s="12" t="s">
        <v>41</v>
      </c>
      <c r="M882" s="18" t="e">
        <f t="shared" ref="M882:S882" ca="1" si="314">M881*$C881</f>
        <v>#DIV/0!</v>
      </c>
      <c r="N882" s="18" t="e">
        <f t="shared" ca="1" si="314"/>
        <v>#DIV/0!</v>
      </c>
      <c r="O882" s="18" t="e">
        <f t="shared" ca="1" si="314"/>
        <v>#DIV/0!</v>
      </c>
      <c r="P882" s="18" t="e">
        <f t="shared" ca="1" si="314"/>
        <v>#DIV/0!</v>
      </c>
      <c r="Q882" s="18" t="e">
        <f t="shared" ca="1" si="314"/>
        <v>#DIV/0!</v>
      </c>
      <c r="R882" s="18" t="e">
        <f t="shared" ca="1" si="314"/>
        <v>#DIV/0!</v>
      </c>
      <c r="S882" s="18" t="e">
        <f t="shared" ca="1" si="314"/>
        <v>#DIV/0!</v>
      </c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spans="1:45" ht="14.25" customHeight="1">
      <c r="A883" s="35"/>
      <c r="B883" s="35" t="s">
        <v>42</v>
      </c>
      <c r="C883" s="52" t="e">
        <f ca="1">RSQ(LN(INDIRECT(K880)),INDIRECT(C880))</f>
        <v>#NUM!</v>
      </c>
      <c r="D883" s="35" t="s">
        <v>43</v>
      </c>
      <c r="E883" s="35"/>
      <c r="F883" s="18" t="s">
        <v>43</v>
      </c>
      <c r="G883" s="25">
        <v>4</v>
      </c>
      <c r="H883" s="19"/>
      <c r="J883" s="11"/>
      <c r="K883" s="35"/>
      <c r="L883" s="12" t="s">
        <v>44</v>
      </c>
      <c r="M883" s="18" t="e">
        <f t="shared" ref="M883:S883" ca="1" si="315">RSQ(INDIRECT(M880),INDIRECT($K880))</f>
        <v>#DIV/0!</v>
      </c>
      <c r="N883" s="18" t="e">
        <f t="shared" ca="1" si="315"/>
        <v>#DIV/0!</v>
      </c>
      <c r="O883" s="18" t="e">
        <f t="shared" ca="1" si="315"/>
        <v>#DIV/0!</v>
      </c>
      <c r="P883" s="18" t="e">
        <f t="shared" ca="1" si="315"/>
        <v>#DIV/0!</v>
      </c>
      <c r="Q883" s="18" t="e">
        <f t="shared" ca="1" si="315"/>
        <v>#DIV/0!</v>
      </c>
      <c r="R883" s="18" t="e">
        <f t="shared" ca="1" si="315"/>
        <v>#DIV/0!</v>
      </c>
      <c r="S883" s="18" t="e">
        <f t="shared" ca="1" si="315"/>
        <v>#DIV/0!</v>
      </c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spans="1:45" ht="14.25" customHeight="1">
      <c r="A884" s="35"/>
      <c r="B884" s="35"/>
      <c r="C884" s="52"/>
      <c r="D884" s="35"/>
      <c r="E884" s="35"/>
      <c r="F884" s="18"/>
      <c r="G884" s="25"/>
      <c r="H884" s="21"/>
      <c r="I884" s="11"/>
      <c r="J884" s="11"/>
      <c r="K884" s="35"/>
      <c r="L884" s="12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spans="1:45" ht="14.25" hidden="1" customHeight="1">
      <c r="A885" s="35"/>
      <c r="B885" s="31"/>
      <c r="C885" s="26" t="str">
        <f t="shared" ref="C885:S885" si="316">""&amp;ADDRESS($G887+ROW($A858),COLUMN())&amp;":"&amp;ADDRESS($G888+ROW($A858),COLUMN())</f>
        <v>$C$859:$C$862</v>
      </c>
      <c r="D885" s="26" t="str">
        <f t="shared" si="316"/>
        <v>$D$859:$D$862</v>
      </c>
      <c r="E885" s="26" t="str">
        <f t="shared" si="316"/>
        <v>$E$859:$E$862</v>
      </c>
      <c r="F885" s="26" t="str">
        <f t="shared" si="316"/>
        <v>$F$859:$F$862</v>
      </c>
      <c r="G885" s="26" t="str">
        <f t="shared" si="316"/>
        <v>$G$859:$G$862</v>
      </c>
      <c r="H885" s="26" t="str">
        <f t="shared" si="316"/>
        <v>$H$859:$H$862</v>
      </c>
      <c r="I885" s="26" t="str">
        <f t="shared" si="316"/>
        <v>$I$859:$I$862</v>
      </c>
      <c r="J885" s="26" t="str">
        <f t="shared" si="316"/>
        <v>$J$859:$J$862</v>
      </c>
      <c r="K885" s="26" t="str">
        <f t="shared" si="316"/>
        <v>$K$859:$K$862</v>
      </c>
      <c r="L885" s="26" t="str">
        <f t="shared" si="316"/>
        <v>$L$859:$L$862</v>
      </c>
      <c r="M885" s="26" t="str">
        <f t="shared" si="316"/>
        <v>$M$859:$M$862</v>
      </c>
      <c r="N885" s="26" t="str">
        <f t="shared" si="316"/>
        <v>$N$859:$N$862</v>
      </c>
      <c r="O885" s="26" t="str">
        <f t="shared" si="316"/>
        <v>$O$859:$O$862</v>
      </c>
      <c r="P885" s="26" t="str">
        <f t="shared" si="316"/>
        <v>$P$859:$P$862</v>
      </c>
      <c r="Q885" s="26" t="str">
        <f t="shared" si="316"/>
        <v>$Q$859:$Q$862</v>
      </c>
      <c r="R885" s="26" t="str">
        <f t="shared" si="316"/>
        <v>$R$859:$R$862</v>
      </c>
      <c r="S885" s="26" t="str">
        <f t="shared" si="316"/>
        <v>$S$859:$S$862</v>
      </c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spans="1:45" ht="14.25" customHeight="1">
      <c r="A886" s="35"/>
      <c r="B886" s="35" t="s">
        <v>45</v>
      </c>
      <c r="C886" s="18" t="e">
        <f ca="1">SLOPE(LN(INDIRECT(K885)),INDIRECT(C885))</f>
        <v>#NUM!</v>
      </c>
      <c r="D886" s="35"/>
      <c r="E886" s="35"/>
      <c r="F886" s="19" t="s">
        <v>35</v>
      </c>
      <c r="G886" s="19"/>
      <c r="H886" s="21"/>
      <c r="I886" s="32"/>
      <c r="J886" s="32"/>
      <c r="K886" s="35"/>
      <c r="L886" s="12" t="s">
        <v>36</v>
      </c>
      <c r="M886" s="35" t="e">
        <f t="shared" ref="M886:S886" ca="1" si="317">SLOPE(INDIRECT(M885),INDIRECT($K885))</f>
        <v>#DIV/0!</v>
      </c>
      <c r="N886" s="35" t="e">
        <f t="shared" ca="1" si="317"/>
        <v>#DIV/0!</v>
      </c>
      <c r="O886" s="35" t="e">
        <f t="shared" ca="1" si="317"/>
        <v>#DIV/0!</v>
      </c>
      <c r="P886" s="35" t="e">
        <f t="shared" ca="1" si="317"/>
        <v>#DIV/0!</v>
      </c>
      <c r="Q886" s="35" t="e">
        <f t="shared" ca="1" si="317"/>
        <v>#DIV/0!</v>
      </c>
      <c r="R886" s="35" t="e">
        <f t="shared" ca="1" si="317"/>
        <v>#DIV/0!</v>
      </c>
      <c r="S886" s="35" t="e">
        <f t="shared" ca="1" si="317"/>
        <v>#DIV/0!</v>
      </c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spans="1:45" ht="14.25" customHeight="1">
      <c r="A887" s="35"/>
      <c r="B887" s="35" t="s">
        <v>37</v>
      </c>
      <c r="C887" s="52" t="e">
        <f ca="1">EXP(INTERCEPT(LN(INDIRECT(K885)),INDIRECT(C885)))</f>
        <v>#NUM!</v>
      </c>
      <c r="D887" s="35"/>
      <c r="E887" s="35"/>
      <c r="F887" s="18" t="s">
        <v>38</v>
      </c>
      <c r="G887" s="25">
        <v>1</v>
      </c>
      <c r="H887" s="21"/>
      <c r="I887" s="11"/>
      <c r="J887" s="11"/>
      <c r="K887" s="35"/>
      <c r="L887" s="12" t="s">
        <v>41</v>
      </c>
      <c r="M887" s="35" t="e">
        <f t="shared" ref="M887:S887" ca="1" si="318">M886*$C886</f>
        <v>#DIV/0!</v>
      </c>
      <c r="N887" s="35" t="e">
        <f t="shared" ca="1" si="318"/>
        <v>#DIV/0!</v>
      </c>
      <c r="O887" s="35" t="e">
        <f t="shared" ca="1" si="318"/>
        <v>#DIV/0!</v>
      </c>
      <c r="P887" s="35" t="e">
        <f t="shared" ca="1" si="318"/>
        <v>#DIV/0!</v>
      </c>
      <c r="Q887" s="35" t="e">
        <f t="shared" ca="1" si="318"/>
        <v>#DIV/0!</v>
      </c>
      <c r="R887" s="35" t="e">
        <f t="shared" ca="1" si="318"/>
        <v>#DIV/0!</v>
      </c>
      <c r="S887" s="35" t="e">
        <f t="shared" ca="1" si="318"/>
        <v>#DIV/0!</v>
      </c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spans="1:45" ht="14.25" customHeight="1">
      <c r="A888" s="35"/>
      <c r="B888" s="35" t="s">
        <v>42</v>
      </c>
      <c r="C888" s="52" t="e">
        <f ca="1">RSQ(LN(INDIRECT(K885)),INDIRECT(C885))</f>
        <v>#NUM!</v>
      </c>
      <c r="D888" s="35"/>
      <c r="E888" s="35"/>
      <c r="F888" s="18" t="s">
        <v>43</v>
      </c>
      <c r="G888" s="25">
        <v>4</v>
      </c>
      <c r="H888" s="21"/>
      <c r="I888" s="11"/>
      <c r="J888" s="11"/>
      <c r="K888" s="35"/>
      <c r="L888" s="12" t="s">
        <v>44</v>
      </c>
      <c r="M888" s="35" t="e">
        <f t="shared" ref="M888:S888" ca="1" si="319">RSQ(INDIRECT(M885),INDIRECT($K885))</f>
        <v>#DIV/0!</v>
      </c>
      <c r="N888" s="35" t="e">
        <f t="shared" ca="1" si="319"/>
        <v>#DIV/0!</v>
      </c>
      <c r="O888" s="35" t="e">
        <f t="shared" ca="1" si="319"/>
        <v>#DIV/0!</v>
      </c>
      <c r="P888" s="35" t="e">
        <f t="shared" ca="1" si="319"/>
        <v>#DIV/0!</v>
      </c>
      <c r="Q888" s="35" t="e">
        <f t="shared" ca="1" si="319"/>
        <v>#DIV/0!</v>
      </c>
      <c r="R888" s="35" t="e">
        <f t="shared" ca="1" si="319"/>
        <v>#DIV/0!</v>
      </c>
      <c r="S888" s="35" t="e">
        <f t="shared" ca="1" si="319"/>
        <v>#DIV/0!</v>
      </c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spans="1:45" ht="14.25" customHeight="1" thickBot="1">
      <c r="A889" s="13"/>
      <c r="B889" s="13"/>
      <c r="C889" s="55"/>
      <c r="D889" s="13"/>
      <c r="E889" s="13"/>
      <c r="F889" s="14"/>
      <c r="G889" s="14"/>
      <c r="H889" s="14"/>
      <c r="I889" s="15"/>
      <c r="J889" s="15"/>
      <c r="K889" s="1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45" ht="14.25" customHeight="1" thickTop="1" thickBot="1">
      <c r="A890" s="13"/>
      <c r="B890" s="13"/>
      <c r="C890" s="55"/>
      <c r="D890" s="13"/>
      <c r="E890" s="13"/>
      <c r="F890" s="14"/>
      <c r="G890" s="14"/>
      <c r="H890" s="14"/>
      <c r="I890" s="15"/>
      <c r="J890" s="15"/>
      <c r="K890" s="1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45" ht="14.25" customHeight="1" thickTop="1">
      <c r="A891" s="3" t="s">
        <v>85</v>
      </c>
      <c r="C891" s="20"/>
      <c r="D891" s="20"/>
      <c r="E891" s="20"/>
      <c r="F891" s="25"/>
      <c r="G891" s="25"/>
      <c r="H891" s="25"/>
      <c r="I891" s="9"/>
      <c r="J891" s="9"/>
      <c r="K891" s="20"/>
      <c r="L891" s="20"/>
      <c r="M891" s="20"/>
      <c r="N891" s="20"/>
      <c r="O891" s="20"/>
      <c r="P891" s="20"/>
      <c r="Q891" s="20"/>
      <c r="R891" s="20"/>
      <c r="S891" s="20"/>
      <c r="AM891" s="18" t="s">
        <v>29</v>
      </c>
    </row>
    <row r="892" spans="1:45" ht="14.25" customHeight="1">
      <c r="A892" s="39"/>
      <c r="B892" s="20" t="s">
        <v>1</v>
      </c>
      <c r="C892" s="20" t="s">
        <v>2</v>
      </c>
      <c r="D892" s="20" t="s">
        <v>3</v>
      </c>
      <c r="E892" s="20" t="s">
        <v>4</v>
      </c>
      <c r="F892" s="20" t="s">
        <v>5</v>
      </c>
      <c r="G892" s="20" t="s">
        <v>6</v>
      </c>
      <c r="H892" s="20" t="s">
        <v>7</v>
      </c>
      <c r="I892" s="20" t="s">
        <v>8</v>
      </c>
      <c r="J892" s="20" t="s">
        <v>9</v>
      </c>
      <c r="K892" s="20" t="s">
        <v>10</v>
      </c>
      <c r="L892" s="20" t="s">
        <v>11</v>
      </c>
      <c r="M892" s="10" t="s">
        <v>12</v>
      </c>
      <c r="N892" s="10" t="s">
        <v>13</v>
      </c>
      <c r="O892" s="10" t="s">
        <v>14</v>
      </c>
      <c r="P892" s="10" t="s">
        <v>15</v>
      </c>
      <c r="Q892" s="10" t="s">
        <v>16</v>
      </c>
      <c r="R892" s="10" t="s">
        <v>17</v>
      </c>
      <c r="S892" s="10" t="s">
        <v>18</v>
      </c>
      <c r="AM892" s="10" t="s">
        <v>12</v>
      </c>
      <c r="AN892" s="10" t="s">
        <v>13</v>
      </c>
      <c r="AO892" s="10" t="s">
        <v>14</v>
      </c>
      <c r="AP892" s="10" t="s">
        <v>15</v>
      </c>
      <c r="AQ892" s="10" t="s">
        <v>16</v>
      </c>
      <c r="AR892" s="10" t="s">
        <v>17</v>
      </c>
      <c r="AS892" s="10" t="s">
        <v>18</v>
      </c>
    </row>
    <row r="893" spans="1:45" ht="14.25" customHeight="1">
      <c r="A893" s="20"/>
      <c r="B893" s="20"/>
      <c r="C893" s="20" t="s">
        <v>19</v>
      </c>
      <c r="D893" s="20" t="s">
        <v>20</v>
      </c>
      <c r="E893" s="20" t="s">
        <v>21</v>
      </c>
      <c r="F893" s="20" t="s">
        <v>22</v>
      </c>
      <c r="G893" s="20" t="s">
        <v>21</v>
      </c>
      <c r="H893" s="20" t="s">
        <v>23</v>
      </c>
      <c r="I893" s="20" t="s">
        <v>24</v>
      </c>
      <c r="J893" s="20" t="s">
        <v>24</v>
      </c>
      <c r="K893" s="20" t="s">
        <v>25</v>
      </c>
      <c r="L893" s="20" t="s">
        <v>26</v>
      </c>
      <c r="M893" s="20" t="s">
        <v>27</v>
      </c>
      <c r="N893" s="20" t="s">
        <v>27</v>
      </c>
      <c r="O893" s="20" t="s">
        <v>27</v>
      </c>
      <c r="P893" s="20" t="s">
        <v>27</v>
      </c>
      <c r="Q893" s="20" t="s">
        <v>27</v>
      </c>
      <c r="R893" s="20" t="s">
        <v>27</v>
      </c>
      <c r="S893" s="20" t="s">
        <v>27</v>
      </c>
      <c r="AM893" s="20" t="s">
        <v>27</v>
      </c>
      <c r="AN893" s="20" t="s">
        <v>27</v>
      </c>
      <c r="AO893" s="20" t="s">
        <v>27</v>
      </c>
      <c r="AP893" s="20" t="s">
        <v>27</v>
      </c>
      <c r="AQ893" s="20" t="s">
        <v>27</v>
      </c>
      <c r="AR893" s="20" t="s">
        <v>27</v>
      </c>
      <c r="AS893" s="20" t="s">
        <v>27</v>
      </c>
    </row>
    <row r="894" spans="1:45" ht="14.25" customHeight="1">
      <c r="A894" s="35">
        <v>-1</v>
      </c>
      <c r="B894" s="31"/>
      <c r="C894" s="35"/>
      <c r="D894" s="34"/>
      <c r="E894" s="21"/>
      <c r="F894" s="33"/>
      <c r="G894" s="33"/>
      <c r="H894" s="33"/>
      <c r="I894" s="22" t="s">
        <v>32</v>
      </c>
      <c r="J894" s="22" t="s">
        <v>32</v>
      </c>
      <c r="K894" s="41"/>
      <c r="L894" s="21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S894" s="35"/>
    </row>
    <row r="895" spans="1:45" ht="14.25" customHeight="1">
      <c r="A895" s="35">
        <v>0</v>
      </c>
      <c r="B895" s="36"/>
      <c r="C895">
        <f t="shared" ref="C895:C911" si="320">(B895-$B$895)*24</f>
        <v>0</v>
      </c>
      <c r="D895" s="34"/>
      <c r="E895" s="42"/>
      <c r="F895" s="33">
        <v>100</v>
      </c>
      <c r="G895" s="33">
        <f t="shared" ref="G895:G911" si="321">E895/(F895/100)</f>
        <v>0</v>
      </c>
      <c r="H895" s="34"/>
      <c r="I895" s="32">
        <v>0</v>
      </c>
      <c r="J895" s="32">
        <v>0</v>
      </c>
      <c r="K895" s="43">
        <f>L895*Assumptions!$J$13</f>
        <v>0</v>
      </c>
      <c r="M895" s="37"/>
      <c r="N895" s="37"/>
      <c r="O895" s="37"/>
      <c r="P895" s="37"/>
      <c r="Q895" s="37"/>
      <c r="R895" s="37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M895" s="37"/>
      <c r="AN895" s="37"/>
      <c r="AO895" s="37"/>
      <c r="AP895" s="37"/>
      <c r="AQ895" s="37"/>
      <c r="AR895" s="37"/>
    </row>
    <row r="896" spans="1:45" ht="14.25" customHeight="1">
      <c r="A896" s="30">
        <v>1</v>
      </c>
      <c r="B896" s="36"/>
      <c r="C896">
        <f t="shared" si="320"/>
        <v>0</v>
      </c>
      <c r="D896" s="28"/>
      <c r="E896" s="44"/>
      <c r="F896" s="27">
        <v>100</v>
      </c>
      <c r="G896" s="27">
        <f t="shared" si="321"/>
        <v>0</v>
      </c>
      <c r="H896" s="28" t="e">
        <f t="shared" ref="H896:H911" si="322">LN(E896/E895)/(C896-C895)</f>
        <v>#DIV/0!</v>
      </c>
      <c r="I896" s="29" t="e">
        <f t="shared" ref="I896:I911" si="323">((E896-E895)/H896)+I895</f>
        <v>#DIV/0!</v>
      </c>
      <c r="J896" s="29">
        <f t="shared" ref="J896:J911" si="324">(0.5*(C896-C895)*(E896+E895))+J895</f>
        <v>0</v>
      </c>
      <c r="K896" s="45">
        <f>L896*Assumptions!$J$13</f>
        <v>0</v>
      </c>
      <c r="M896" s="60"/>
      <c r="N896" s="61"/>
      <c r="O896" s="37"/>
      <c r="P896" s="37"/>
      <c r="Q896" s="37"/>
      <c r="R896" s="37"/>
      <c r="S896" s="37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M896" s="60"/>
      <c r="AN896" s="61"/>
      <c r="AO896" s="37"/>
      <c r="AP896" s="37"/>
      <c r="AQ896" s="37"/>
      <c r="AR896" s="37"/>
      <c r="AS896" s="37"/>
    </row>
    <row r="897" spans="1:45" ht="14.25" customHeight="1">
      <c r="A897" s="30">
        <v>2</v>
      </c>
      <c r="B897" s="36"/>
      <c r="C897">
        <f t="shared" si="320"/>
        <v>0</v>
      </c>
      <c r="D897" s="28"/>
      <c r="E897" s="44"/>
      <c r="F897" s="33">
        <v>100</v>
      </c>
      <c r="G897" s="27">
        <f t="shared" si="321"/>
        <v>0</v>
      </c>
      <c r="H897" s="28" t="e">
        <f t="shared" si="322"/>
        <v>#DIV/0!</v>
      </c>
      <c r="I897" s="29" t="e">
        <f t="shared" si="323"/>
        <v>#DIV/0!</v>
      </c>
      <c r="J897" s="29">
        <f t="shared" si="324"/>
        <v>0</v>
      </c>
      <c r="K897" s="45">
        <f>L897*Assumptions!$J$13</f>
        <v>0</v>
      </c>
      <c r="M897" s="60"/>
      <c r="N897" s="61"/>
      <c r="O897" s="37"/>
      <c r="P897" s="37"/>
      <c r="Q897" s="37"/>
      <c r="R897" s="37"/>
      <c r="S897" s="37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M897" s="60"/>
      <c r="AN897" s="61"/>
      <c r="AO897" s="37"/>
      <c r="AP897" s="37"/>
      <c r="AQ897" s="37"/>
      <c r="AR897" s="37"/>
      <c r="AS897" s="37"/>
    </row>
    <row r="898" spans="1:45" ht="14.25" customHeight="1">
      <c r="A898" s="30">
        <v>3</v>
      </c>
      <c r="B898" s="36"/>
      <c r="C898">
        <f t="shared" si="320"/>
        <v>0</v>
      </c>
      <c r="D898" s="28"/>
      <c r="E898" s="44"/>
      <c r="F898" s="27">
        <v>100</v>
      </c>
      <c r="G898" s="27">
        <f t="shared" si="321"/>
        <v>0</v>
      </c>
      <c r="H898" s="28" t="e">
        <f t="shared" si="322"/>
        <v>#DIV/0!</v>
      </c>
      <c r="I898" s="29" t="e">
        <f t="shared" si="323"/>
        <v>#DIV/0!</v>
      </c>
      <c r="J898" s="29">
        <f t="shared" si="324"/>
        <v>0</v>
      </c>
      <c r="K898" s="45">
        <f>L898*Assumptions!$J$13</f>
        <v>0</v>
      </c>
      <c r="M898" s="60"/>
      <c r="N898" s="61"/>
      <c r="O898" s="37"/>
      <c r="P898" s="37"/>
      <c r="Q898" s="37"/>
      <c r="R898" s="37"/>
      <c r="S898" s="37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M898" s="60"/>
      <c r="AN898" s="61"/>
      <c r="AO898" s="37"/>
      <c r="AP898" s="37"/>
      <c r="AQ898" s="37"/>
      <c r="AR898" s="37"/>
      <c r="AS898" s="37"/>
    </row>
    <row r="899" spans="1:45" ht="14.25" customHeight="1">
      <c r="A899" s="30">
        <v>4</v>
      </c>
      <c r="B899" s="36"/>
      <c r="C899">
        <f t="shared" si="320"/>
        <v>0</v>
      </c>
      <c r="D899" s="28"/>
      <c r="E899" s="44"/>
      <c r="F899" s="33">
        <v>100</v>
      </c>
      <c r="G899" s="27">
        <f t="shared" si="321"/>
        <v>0</v>
      </c>
      <c r="H899" s="28" t="e">
        <f t="shared" si="322"/>
        <v>#DIV/0!</v>
      </c>
      <c r="I899" s="29" t="e">
        <f t="shared" si="323"/>
        <v>#DIV/0!</v>
      </c>
      <c r="J899" s="29">
        <f t="shared" si="324"/>
        <v>0</v>
      </c>
      <c r="K899" s="45">
        <f>L899*Assumptions!$J$13</f>
        <v>0</v>
      </c>
      <c r="M899" s="60"/>
      <c r="N899" s="61"/>
      <c r="O899" s="37"/>
      <c r="P899" s="37"/>
      <c r="Q899" s="37"/>
      <c r="R899" s="37"/>
      <c r="S899" s="37"/>
      <c r="T899" s="37"/>
      <c r="U899" s="37"/>
      <c r="V899" s="37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M899" s="60"/>
      <c r="AN899" s="61"/>
      <c r="AO899" s="37"/>
      <c r="AP899" s="37"/>
      <c r="AQ899" s="37"/>
      <c r="AR899" s="37"/>
      <c r="AS899" s="37"/>
    </row>
    <row r="900" spans="1:45" ht="14.25" customHeight="1">
      <c r="A900" s="30">
        <v>5</v>
      </c>
      <c r="B900" s="36"/>
      <c r="C900">
        <f t="shared" si="320"/>
        <v>0</v>
      </c>
      <c r="D900" s="28"/>
      <c r="E900" s="44"/>
      <c r="F900" s="27">
        <v>100</v>
      </c>
      <c r="G900" s="27">
        <f t="shared" si="321"/>
        <v>0</v>
      </c>
      <c r="H900" s="28" t="e">
        <f t="shared" si="322"/>
        <v>#DIV/0!</v>
      </c>
      <c r="I900" s="29" t="e">
        <f t="shared" si="323"/>
        <v>#DIV/0!</v>
      </c>
      <c r="J900" s="29">
        <f t="shared" si="324"/>
        <v>0</v>
      </c>
      <c r="K900" s="45">
        <f>L900*Assumptions!$J$13</f>
        <v>0</v>
      </c>
      <c r="M900" s="60"/>
      <c r="N900" s="61"/>
      <c r="O900" s="37"/>
      <c r="P900" s="37"/>
      <c r="Q900" s="37"/>
      <c r="R900" s="37"/>
      <c r="S900" s="37"/>
      <c r="T900" s="37"/>
      <c r="U900" s="37"/>
      <c r="V900" s="37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M900" s="60"/>
      <c r="AN900" s="61"/>
      <c r="AO900" s="37"/>
      <c r="AP900" s="37"/>
      <c r="AQ900" s="37"/>
      <c r="AR900" s="37"/>
      <c r="AS900" s="37"/>
    </row>
    <row r="901" spans="1:45" ht="14.25" customHeight="1">
      <c r="A901" s="30">
        <v>6</v>
      </c>
      <c r="B901" s="36"/>
      <c r="C901">
        <f t="shared" si="320"/>
        <v>0</v>
      </c>
      <c r="D901" s="28"/>
      <c r="E901" s="44"/>
      <c r="F901" s="27">
        <v>100</v>
      </c>
      <c r="G901" s="27">
        <f t="shared" si="321"/>
        <v>0</v>
      </c>
      <c r="H901" s="28" t="e">
        <f t="shared" si="322"/>
        <v>#DIV/0!</v>
      </c>
      <c r="I901" s="29" t="e">
        <f t="shared" si="323"/>
        <v>#DIV/0!</v>
      </c>
      <c r="J901" s="29">
        <f t="shared" si="324"/>
        <v>0</v>
      </c>
      <c r="K901" s="45">
        <f>L901*Assumptions!$J$13</f>
        <v>0</v>
      </c>
      <c r="M901" s="46"/>
      <c r="N901" s="61"/>
      <c r="O901" s="37"/>
      <c r="Q901" s="37"/>
      <c r="S901" s="37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M901" s="46"/>
      <c r="AN901" s="61"/>
      <c r="AO901" s="37"/>
      <c r="AQ901" s="37"/>
      <c r="AS901" s="37"/>
    </row>
    <row r="902" spans="1:45" ht="14.25" customHeight="1">
      <c r="A902" s="30">
        <v>7</v>
      </c>
      <c r="B902" s="36"/>
      <c r="C902">
        <f t="shared" si="320"/>
        <v>0</v>
      </c>
      <c r="D902" s="28"/>
      <c r="E902" s="44"/>
      <c r="F902" s="27">
        <v>100</v>
      </c>
      <c r="G902" s="27">
        <f t="shared" si="321"/>
        <v>0</v>
      </c>
      <c r="H902" s="28" t="e">
        <f t="shared" si="322"/>
        <v>#DIV/0!</v>
      </c>
      <c r="I902" s="29" t="e">
        <f t="shared" si="323"/>
        <v>#DIV/0!</v>
      </c>
      <c r="J902" s="29">
        <f t="shared" si="324"/>
        <v>0</v>
      </c>
      <c r="K902" s="45">
        <f>L902*Assumptions!$J$13</f>
        <v>0</v>
      </c>
      <c r="M902" s="46"/>
      <c r="N902" s="47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M902" s="46"/>
      <c r="AN902" s="47"/>
    </row>
    <row r="903" spans="1:45" ht="14.25" customHeight="1">
      <c r="A903" s="18">
        <v>8</v>
      </c>
      <c r="B903" s="36"/>
      <c r="C903">
        <f t="shared" si="320"/>
        <v>0</v>
      </c>
      <c r="D903" s="28"/>
      <c r="E903" s="44"/>
      <c r="F903" s="27">
        <v>100</v>
      </c>
      <c r="G903" s="27">
        <f t="shared" si="321"/>
        <v>0</v>
      </c>
      <c r="H903" s="28" t="e">
        <f t="shared" si="322"/>
        <v>#DIV/0!</v>
      </c>
      <c r="I903" s="29" t="e">
        <f t="shared" si="323"/>
        <v>#DIV/0!</v>
      </c>
      <c r="J903" s="29">
        <f t="shared" si="324"/>
        <v>0</v>
      </c>
      <c r="K903" s="45">
        <f>L903*Assumptions!$J$13</f>
        <v>0</v>
      </c>
      <c r="L903" s="57"/>
      <c r="M903" s="46"/>
      <c r="O903" s="37"/>
      <c r="P903" s="37"/>
      <c r="Q903" s="37"/>
      <c r="R903" s="37"/>
      <c r="S903" s="37"/>
      <c r="T903" s="37"/>
      <c r="AM903" s="46"/>
      <c r="AO903" s="37"/>
      <c r="AP903" s="37"/>
      <c r="AQ903" s="37"/>
      <c r="AR903" s="37"/>
      <c r="AS903" s="37"/>
    </row>
    <row r="904" spans="1:45" ht="14.25" customHeight="1">
      <c r="A904" s="18">
        <v>9</v>
      </c>
      <c r="B904" s="31"/>
      <c r="C904">
        <f t="shared" si="320"/>
        <v>0</v>
      </c>
      <c r="D904" s="28"/>
      <c r="E904" s="44"/>
      <c r="F904" s="27">
        <v>100</v>
      </c>
      <c r="G904" s="27">
        <f t="shared" si="321"/>
        <v>0</v>
      </c>
      <c r="H904" s="28" t="e">
        <f t="shared" si="322"/>
        <v>#DIV/0!</v>
      </c>
      <c r="I904" s="29" t="e">
        <f t="shared" si="323"/>
        <v>#DIV/0!</v>
      </c>
      <c r="J904" s="29">
        <f t="shared" si="324"/>
        <v>0</v>
      </c>
      <c r="K904" s="45">
        <f>L904*Assumptions!$J$13</f>
        <v>0</v>
      </c>
      <c r="L904" s="49"/>
      <c r="O904" s="37"/>
      <c r="P904" s="37"/>
      <c r="Q904" s="37"/>
      <c r="R904" s="37"/>
      <c r="S904" s="37"/>
      <c r="T904" s="37"/>
      <c r="AM904" s="37"/>
      <c r="AN904" s="37"/>
      <c r="AO904" s="37"/>
    </row>
    <row r="905" spans="1:45" ht="14.25" customHeight="1">
      <c r="A905" s="35">
        <v>10</v>
      </c>
      <c r="B905" s="31"/>
      <c r="C905">
        <f t="shared" si="320"/>
        <v>0</v>
      </c>
      <c r="D905" s="28"/>
      <c r="E905" s="44"/>
      <c r="F905" s="27">
        <v>100</v>
      </c>
      <c r="G905" s="27">
        <f t="shared" si="321"/>
        <v>0</v>
      </c>
      <c r="H905" s="28" t="e">
        <f t="shared" si="322"/>
        <v>#DIV/0!</v>
      </c>
      <c r="I905" s="29" t="e">
        <f t="shared" si="323"/>
        <v>#DIV/0!</v>
      </c>
      <c r="J905" s="29">
        <f t="shared" si="324"/>
        <v>0</v>
      </c>
      <c r="K905" s="45">
        <f>L905*Assumptions!$J$13</f>
        <v>0</v>
      </c>
      <c r="L905" s="49"/>
      <c r="N905" s="23"/>
      <c r="O905" s="37"/>
      <c r="P905" s="37"/>
      <c r="Q905" s="37"/>
      <c r="R905" s="37"/>
      <c r="S905" s="37"/>
      <c r="T905" s="37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M905" s="23"/>
      <c r="AN905" s="37"/>
      <c r="AO905" s="37"/>
      <c r="AP905" s="37"/>
      <c r="AQ905" s="23"/>
      <c r="AR905" s="23"/>
      <c r="AS905" s="23"/>
    </row>
    <row r="906" spans="1:45" ht="14.25" customHeight="1">
      <c r="A906" s="35">
        <v>11</v>
      </c>
      <c r="B906" s="36"/>
      <c r="C906">
        <f t="shared" si="320"/>
        <v>0</v>
      </c>
      <c r="D906" s="28"/>
      <c r="E906" s="44"/>
      <c r="F906" s="27">
        <v>100</v>
      </c>
      <c r="G906" s="27">
        <f t="shared" si="321"/>
        <v>0</v>
      </c>
      <c r="H906" s="28" t="e">
        <f t="shared" si="322"/>
        <v>#DIV/0!</v>
      </c>
      <c r="I906" s="29" t="e">
        <f t="shared" si="323"/>
        <v>#DIV/0!</v>
      </c>
      <c r="J906" s="29">
        <f t="shared" si="324"/>
        <v>0</v>
      </c>
      <c r="K906" s="45">
        <f>L906*Assumptions!$J$13</f>
        <v>0</v>
      </c>
      <c r="L906" s="49"/>
      <c r="N906" s="23"/>
      <c r="O906" s="37"/>
      <c r="P906" s="37"/>
      <c r="Q906" s="37"/>
      <c r="R906" s="37"/>
      <c r="S906" s="37"/>
      <c r="T906" s="37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M906" s="23"/>
      <c r="AN906" s="37"/>
      <c r="AO906" s="37"/>
      <c r="AP906" s="37"/>
      <c r="AQ906" s="23"/>
      <c r="AR906" s="23"/>
      <c r="AS906" s="23"/>
    </row>
    <row r="907" spans="1:45" ht="14.25" customHeight="1">
      <c r="A907" s="35">
        <v>12</v>
      </c>
      <c r="B907" s="36"/>
      <c r="C907">
        <f t="shared" si="320"/>
        <v>0</v>
      </c>
      <c r="D907" s="28"/>
      <c r="E907" s="44"/>
      <c r="F907" s="27">
        <v>100</v>
      </c>
      <c r="G907" s="27">
        <f t="shared" si="321"/>
        <v>0</v>
      </c>
      <c r="H907" s="28" t="e">
        <f t="shared" si="322"/>
        <v>#DIV/0!</v>
      </c>
      <c r="I907" s="29" t="e">
        <f t="shared" si="323"/>
        <v>#DIV/0!</v>
      </c>
      <c r="J907" s="29">
        <f t="shared" si="324"/>
        <v>0</v>
      </c>
      <c r="K907" s="45">
        <f>L907*Assumptions!$J$13</f>
        <v>0</v>
      </c>
      <c r="L907" s="49"/>
      <c r="N907" s="23"/>
      <c r="O907" s="37"/>
      <c r="P907" s="37"/>
      <c r="Q907" s="37"/>
      <c r="R907" s="37"/>
      <c r="S907" s="37"/>
      <c r="T907" s="37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M907" s="23"/>
      <c r="AN907" s="37"/>
      <c r="AO907" s="37"/>
      <c r="AP907" s="37"/>
      <c r="AQ907" s="23"/>
      <c r="AR907" s="23"/>
      <c r="AS907" s="23"/>
    </row>
    <row r="908" spans="1:45" ht="14.25" customHeight="1">
      <c r="A908" s="35">
        <v>13</v>
      </c>
      <c r="B908" s="36"/>
      <c r="C908">
        <f t="shared" si="320"/>
        <v>0</v>
      </c>
      <c r="D908" s="28"/>
      <c r="E908" s="44"/>
      <c r="F908" s="27">
        <v>100</v>
      </c>
      <c r="G908" s="27">
        <f t="shared" si="321"/>
        <v>0</v>
      </c>
      <c r="H908" s="28" t="e">
        <f t="shared" si="322"/>
        <v>#DIV/0!</v>
      </c>
      <c r="I908" s="29" t="e">
        <f t="shared" si="323"/>
        <v>#DIV/0!</v>
      </c>
      <c r="J908" s="29">
        <f t="shared" si="324"/>
        <v>0</v>
      </c>
      <c r="K908" s="45">
        <f>L908*Assumptions!$J$13</f>
        <v>0</v>
      </c>
      <c r="L908" s="49"/>
      <c r="N908" s="23"/>
      <c r="O908" s="37"/>
      <c r="P908" s="37"/>
      <c r="Q908" s="37"/>
      <c r="R908" s="37"/>
      <c r="S908" s="37"/>
      <c r="T908" s="37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M908" s="23"/>
      <c r="AN908" s="37"/>
      <c r="AO908" s="37"/>
      <c r="AP908" s="37"/>
      <c r="AQ908" s="23"/>
      <c r="AR908" s="23"/>
      <c r="AS908" s="23"/>
    </row>
    <row r="909" spans="1:45" ht="14.25" customHeight="1">
      <c r="A909" s="35">
        <v>14</v>
      </c>
      <c r="B909" s="36"/>
      <c r="C909">
        <f t="shared" si="320"/>
        <v>0</v>
      </c>
      <c r="D909" s="28"/>
      <c r="E909" s="44"/>
      <c r="F909" s="27">
        <v>100</v>
      </c>
      <c r="G909" s="27">
        <f t="shared" si="321"/>
        <v>0</v>
      </c>
      <c r="H909" s="28" t="e">
        <f t="shared" si="322"/>
        <v>#DIV/0!</v>
      </c>
      <c r="I909" s="29" t="e">
        <f t="shared" si="323"/>
        <v>#DIV/0!</v>
      </c>
      <c r="J909" s="29">
        <f t="shared" si="324"/>
        <v>0</v>
      </c>
      <c r="K909" s="45">
        <f>L909*Assumptions!$J$13</f>
        <v>0</v>
      </c>
      <c r="L909" s="49"/>
      <c r="O909" s="37"/>
      <c r="P909" s="37"/>
      <c r="Q909" s="37"/>
      <c r="R909" s="37"/>
      <c r="S909" s="37"/>
      <c r="T909" s="37"/>
      <c r="AN909" s="37"/>
      <c r="AO909" s="37"/>
      <c r="AP909" s="37"/>
    </row>
    <row r="910" spans="1:45" ht="14.25" customHeight="1">
      <c r="A910" s="35">
        <v>15</v>
      </c>
      <c r="B910" s="36"/>
      <c r="C910">
        <f t="shared" si="320"/>
        <v>0</v>
      </c>
      <c r="D910" s="28"/>
      <c r="E910" s="44"/>
      <c r="F910" s="27">
        <v>100</v>
      </c>
      <c r="G910" s="27">
        <f t="shared" si="321"/>
        <v>0</v>
      </c>
      <c r="H910" s="28" t="e">
        <f t="shared" si="322"/>
        <v>#DIV/0!</v>
      </c>
      <c r="I910" s="29" t="e">
        <f t="shared" si="323"/>
        <v>#DIV/0!</v>
      </c>
      <c r="J910" s="29">
        <f t="shared" si="324"/>
        <v>0</v>
      </c>
      <c r="K910" s="45">
        <f>L910*Assumptions!$J$13</f>
        <v>0</v>
      </c>
      <c r="L910" s="49"/>
      <c r="O910" s="37"/>
      <c r="P910" s="37"/>
      <c r="Q910" s="37"/>
      <c r="R910" s="37"/>
      <c r="S910" s="37"/>
      <c r="T910" s="37"/>
      <c r="AN910" s="37"/>
      <c r="AO910" s="37"/>
      <c r="AP910" s="37"/>
    </row>
    <row r="911" spans="1:45" ht="14.25" customHeight="1">
      <c r="A911" s="35">
        <v>16</v>
      </c>
      <c r="B911" s="36"/>
      <c r="C911">
        <f t="shared" si="320"/>
        <v>0</v>
      </c>
      <c r="D911" s="28"/>
      <c r="E911" s="44"/>
      <c r="F911" s="27">
        <v>100</v>
      </c>
      <c r="G911" s="27">
        <f t="shared" si="321"/>
        <v>0</v>
      </c>
      <c r="H911" s="28" t="e">
        <f t="shared" si="322"/>
        <v>#DIV/0!</v>
      </c>
      <c r="I911" s="29" t="e">
        <f t="shared" si="323"/>
        <v>#DIV/0!</v>
      </c>
      <c r="J911" s="29">
        <f t="shared" si="324"/>
        <v>0</v>
      </c>
      <c r="K911" s="45">
        <f>L911*Assumptions!$J$13</f>
        <v>0</v>
      </c>
      <c r="L911" s="49"/>
      <c r="O911" s="37"/>
      <c r="P911" s="37"/>
      <c r="Q911" s="37"/>
      <c r="R911" s="37"/>
      <c r="S911" s="37"/>
      <c r="T911" s="37"/>
      <c r="AN911" s="37"/>
      <c r="AO911" s="37"/>
      <c r="AP911" s="37"/>
    </row>
    <row r="912" spans="1:45" ht="14.25" customHeight="1">
      <c r="A912" s="35"/>
      <c r="B912" s="31"/>
      <c r="C912" s="54"/>
      <c r="D912" s="28"/>
      <c r="E912" s="19"/>
      <c r="F912" s="33"/>
      <c r="G912" s="27"/>
      <c r="H912" s="18"/>
      <c r="I912" s="37"/>
      <c r="J912" s="37"/>
      <c r="K912" s="37"/>
      <c r="L912" s="49"/>
      <c r="O912" s="37"/>
      <c r="P912" s="37"/>
      <c r="Q912" s="37"/>
      <c r="R912" s="37"/>
      <c r="S912" s="37"/>
      <c r="T912" s="37"/>
      <c r="AN912" s="37"/>
      <c r="AO912" s="37"/>
      <c r="AP912" s="37"/>
    </row>
    <row r="913" spans="1:45" ht="14.25" customHeight="1">
      <c r="A913" s="35"/>
      <c r="B913" s="31"/>
      <c r="C913" s="54"/>
      <c r="D913" s="28"/>
      <c r="E913" s="19"/>
      <c r="F913" s="33"/>
      <c r="G913" s="27"/>
      <c r="H913" s="18"/>
      <c r="I913" s="37"/>
      <c r="J913" s="37"/>
      <c r="K913" s="37"/>
      <c r="L913" s="49"/>
      <c r="O913" s="37"/>
      <c r="P913" s="37"/>
      <c r="Q913" s="37"/>
      <c r="R913" s="37"/>
      <c r="S913" s="37"/>
      <c r="T913" s="37"/>
      <c r="AN913" s="37"/>
      <c r="AO913" s="37"/>
      <c r="AP913" s="37"/>
    </row>
    <row r="914" spans="1:45" ht="14.25" customHeight="1">
      <c r="A914" s="35"/>
      <c r="B914" s="31"/>
      <c r="C914" s="54"/>
      <c r="D914" s="28"/>
      <c r="E914" s="19"/>
      <c r="F914" s="27"/>
      <c r="G914" s="27"/>
      <c r="H914" s="18"/>
      <c r="I914" s="37"/>
      <c r="J914" s="37"/>
      <c r="K914" s="37"/>
      <c r="L914" s="49"/>
      <c r="O914" s="37"/>
      <c r="P914" s="37"/>
      <c r="Q914" s="37"/>
      <c r="R914" s="37"/>
      <c r="S914" s="37"/>
      <c r="T914" s="37"/>
      <c r="AN914" s="37"/>
      <c r="AO914" s="37"/>
      <c r="AP914" s="37"/>
    </row>
    <row r="915" spans="1:45" ht="14.25" customHeight="1">
      <c r="A915" s="23"/>
      <c r="B915" s="31" t="s">
        <v>33</v>
      </c>
      <c r="C915" s="48"/>
      <c r="D915" s="28"/>
      <c r="E915" s="19"/>
      <c r="F915" s="33"/>
      <c r="G915" s="27"/>
      <c r="H915" s="28"/>
      <c r="I915" s="29"/>
      <c r="J915" s="37"/>
      <c r="K915" s="45"/>
      <c r="L915" s="49"/>
      <c r="AN915" s="37"/>
      <c r="AO915" s="37"/>
      <c r="AP915" s="37"/>
    </row>
    <row r="916" spans="1:45" ht="14.25" customHeight="1">
      <c r="A916" s="23"/>
      <c r="B916" s="31"/>
      <c r="C916" s="50"/>
      <c r="D916" s="34"/>
      <c r="E916" s="19"/>
      <c r="F916" s="25"/>
      <c r="G916" s="33"/>
      <c r="H916" s="34"/>
      <c r="I916" s="34"/>
      <c r="J916" s="37"/>
      <c r="K916" s="43"/>
      <c r="L916" s="51"/>
      <c r="M916" s="20"/>
      <c r="AN916" s="37"/>
      <c r="AO916" s="37"/>
      <c r="AP916" s="37"/>
    </row>
    <row r="917" spans="1:45" ht="14.25" hidden="1" customHeight="1">
      <c r="B917" s="31"/>
      <c r="C917" s="26" t="str">
        <f t="shared" ref="C917:S917" si="325">""&amp;ADDRESS($G919+ROW($A895),COLUMN())&amp;":"&amp;ADDRESS($G920+ROW($A895),COLUMN())</f>
        <v>$C$897:$C$899</v>
      </c>
      <c r="D917" s="26" t="str">
        <f t="shared" si="325"/>
        <v>$D$897:$D$899</v>
      </c>
      <c r="E917" s="26" t="str">
        <f t="shared" si="325"/>
        <v>$E$897:$E$899</v>
      </c>
      <c r="F917" s="26" t="str">
        <f t="shared" si="325"/>
        <v>$F$897:$F$899</v>
      </c>
      <c r="G917" s="26" t="str">
        <f t="shared" si="325"/>
        <v>$G$897:$G$899</v>
      </c>
      <c r="H917" s="26" t="str">
        <f t="shared" si="325"/>
        <v>$H$897:$H$899</v>
      </c>
      <c r="I917" s="26" t="str">
        <f t="shared" si="325"/>
        <v>$I$897:$I$899</v>
      </c>
      <c r="J917" s="37" t="str">
        <f t="shared" si="325"/>
        <v>$J$897:$J$899</v>
      </c>
      <c r="K917" s="26" t="str">
        <f t="shared" si="325"/>
        <v>$K$897:$K$899</v>
      </c>
      <c r="L917" s="26" t="str">
        <f t="shared" si="325"/>
        <v>$L$897:$L$899</v>
      </c>
      <c r="M917" s="26" t="str">
        <f t="shared" si="325"/>
        <v>$M$897:$M$899</v>
      </c>
      <c r="N917" s="26" t="str">
        <f t="shared" si="325"/>
        <v>$N$897:$N$899</v>
      </c>
      <c r="O917" s="26" t="str">
        <f t="shared" si="325"/>
        <v>$O$897:$O$899</v>
      </c>
      <c r="P917" s="26" t="str">
        <f t="shared" si="325"/>
        <v>$P$897:$P$899</v>
      </c>
      <c r="Q917" s="26" t="str">
        <f t="shared" si="325"/>
        <v>$Q$897:$Q$899</v>
      </c>
      <c r="R917" s="26" t="str">
        <f t="shared" si="325"/>
        <v>$R$897:$R$899</v>
      </c>
      <c r="S917" s="26" t="str">
        <f t="shared" si="325"/>
        <v>$S$897:$S$899</v>
      </c>
    </row>
    <row r="918" spans="1:45" ht="14.25" customHeight="1">
      <c r="B918" s="35" t="s">
        <v>34</v>
      </c>
      <c r="C918" s="18" t="e">
        <f ca="1">SLOPE(LN(INDIRECT(K917)),INDIRECT(C917))</f>
        <v>#NUM!</v>
      </c>
      <c r="D918" s="18" t="s">
        <v>33</v>
      </c>
      <c r="F918" s="19" t="s">
        <v>35</v>
      </c>
      <c r="G918" s="19"/>
      <c r="H918" s="19"/>
      <c r="I918" s="9"/>
      <c r="J918" s="37"/>
      <c r="L918" s="3" t="s">
        <v>36</v>
      </c>
      <c r="M918" s="18" t="e">
        <f t="shared" ref="M918:S918" ca="1" si="326">SLOPE(INDIRECT(M917),INDIRECT($K917))</f>
        <v>#DIV/0!</v>
      </c>
      <c r="N918" s="18" t="e">
        <f t="shared" ca="1" si="326"/>
        <v>#DIV/0!</v>
      </c>
      <c r="O918" s="18" t="e">
        <f t="shared" ca="1" si="326"/>
        <v>#DIV/0!</v>
      </c>
      <c r="P918" s="18" t="e">
        <f t="shared" ca="1" si="326"/>
        <v>#DIV/0!</v>
      </c>
      <c r="Q918" s="18" t="e">
        <f t="shared" ca="1" si="326"/>
        <v>#DIV/0!</v>
      </c>
      <c r="R918" s="18" t="e">
        <f t="shared" ca="1" si="326"/>
        <v>#DIV/0!</v>
      </c>
      <c r="S918" s="18" t="e">
        <f t="shared" ca="1" si="326"/>
        <v>#DIV/0!</v>
      </c>
    </row>
    <row r="919" spans="1:45" ht="14.25" customHeight="1">
      <c r="B919" s="35" t="s">
        <v>37</v>
      </c>
      <c r="C919" s="52" t="e">
        <f ca="1">EXP(INTERCEPT(LN(INDIRECT(K917)),INDIRECT(C917)))</f>
        <v>#NUM!</v>
      </c>
      <c r="D919" s="18" t="s">
        <v>38</v>
      </c>
      <c r="F919" s="18" t="s">
        <v>38</v>
      </c>
      <c r="G919" s="25">
        <v>2</v>
      </c>
      <c r="H919" s="19" t="s">
        <v>39</v>
      </c>
      <c r="I919" s="7" t="s">
        <v>40</v>
      </c>
      <c r="J919" s="37"/>
      <c r="L919" s="3" t="s">
        <v>41</v>
      </c>
      <c r="M919" s="18" t="e">
        <f t="shared" ref="M919:S919" ca="1" si="327">M918*$C918</f>
        <v>#DIV/0!</v>
      </c>
      <c r="N919" s="18" t="e">
        <f t="shared" ca="1" si="327"/>
        <v>#DIV/0!</v>
      </c>
      <c r="O919" s="18" t="e">
        <f t="shared" ca="1" si="327"/>
        <v>#DIV/0!</v>
      </c>
      <c r="P919" s="18" t="e">
        <f t="shared" ca="1" si="327"/>
        <v>#DIV/0!</v>
      </c>
      <c r="Q919" s="18" t="e">
        <f t="shared" ca="1" si="327"/>
        <v>#DIV/0!</v>
      </c>
      <c r="R919" s="18" t="e">
        <f t="shared" ca="1" si="327"/>
        <v>#DIV/0!</v>
      </c>
      <c r="S919" s="18" t="e">
        <f t="shared" ca="1" si="327"/>
        <v>#DIV/0!</v>
      </c>
    </row>
    <row r="920" spans="1:45" ht="14.25" customHeight="1">
      <c r="B920" s="35" t="s">
        <v>42</v>
      </c>
      <c r="C920" s="52" t="e">
        <f ca="1">RSQ(LN(INDIRECT(K917)),INDIRECT(C917))</f>
        <v>#NUM!</v>
      </c>
      <c r="D920" s="18" t="s">
        <v>43</v>
      </c>
      <c r="F920" s="18" t="s">
        <v>43</v>
      </c>
      <c r="G920" s="25">
        <v>4</v>
      </c>
      <c r="H920" s="19">
        <f ca="1">INDIRECT(ADDRESS($G$920+ROW($A$895),COLUMN(($L$895))))</f>
        <v>0</v>
      </c>
      <c r="I920" s="7">
        <f ca="1">INDIRECT(ADDRESS($G$920+ROW($A$895),COLUMN(($M$895))))</f>
        <v>0</v>
      </c>
      <c r="L920" s="3" t="s">
        <v>44</v>
      </c>
      <c r="M920" s="18" t="e">
        <f t="shared" ref="M920:S920" ca="1" si="328">RSQ(INDIRECT(M917),INDIRECT($K917))</f>
        <v>#DIV/0!</v>
      </c>
      <c r="N920" s="18" t="e">
        <f t="shared" ca="1" si="328"/>
        <v>#DIV/0!</v>
      </c>
      <c r="O920" s="18" t="e">
        <f t="shared" ca="1" si="328"/>
        <v>#DIV/0!</v>
      </c>
      <c r="P920" s="18" t="e">
        <f t="shared" ca="1" si="328"/>
        <v>#DIV/0!</v>
      </c>
      <c r="Q920" s="18" t="e">
        <f t="shared" ca="1" si="328"/>
        <v>#DIV/0!</v>
      </c>
      <c r="R920" s="18" t="e">
        <f t="shared" ca="1" si="328"/>
        <v>#DIV/0!</v>
      </c>
      <c r="S920" s="18" t="e">
        <f t="shared" ca="1" si="328"/>
        <v>#DIV/0!</v>
      </c>
    </row>
    <row r="921" spans="1:45" ht="14.25" customHeight="1">
      <c r="B921" s="35"/>
      <c r="C921" s="52"/>
      <c r="F921" s="18"/>
      <c r="G921" s="25"/>
      <c r="H921" s="19"/>
      <c r="L921" s="3"/>
    </row>
    <row r="922" spans="1:45" ht="14.25" hidden="1" customHeight="1">
      <c r="B922" s="31"/>
      <c r="C922" s="26" t="str">
        <f t="shared" ref="C922:S922" si="329">""&amp;ADDRESS($G924+ROW($A895),COLUMN())&amp;":"&amp;ADDRESS($G925+ROW($A895),COLUMN())</f>
        <v>$C$895:$C$900</v>
      </c>
      <c r="D922" s="26" t="str">
        <f t="shared" si="329"/>
        <v>$D$895:$D$900</v>
      </c>
      <c r="E922" s="26" t="str">
        <f t="shared" si="329"/>
        <v>$E$895:$E$900</v>
      </c>
      <c r="F922" s="26" t="str">
        <f t="shared" si="329"/>
        <v>$F$895:$F$900</v>
      </c>
      <c r="G922" s="26" t="str">
        <f t="shared" si="329"/>
        <v>$G$895:$G$900</v>
      </c>
      <c r="H922" s="26" t="str">
        <f t="shared" si="329"/>
        <v>$H$895:$H$900</v>
      </c>
      <c r="I922" s="26" t="str">
        <f t="shared" si="329"/>
        <v>$I$895:$I$900</v>
      </c>
      <c r="J922" s="26" t="str">
        <f t="shared" si="329"/>
        <v>$J$895:$J$900</v>
      </c>
      <c r="K922" s="26" t="str">
        <f t="shared" si="329"/>
        <v>$K$895:$K$900</v>
      </c>
      <c r="L922" s="26" t="str">
        <f t="shared" si="329"/>
        <v>$L$895:$L$900</v>
      </c>
      <c r="M922" s="26" t="str">
        <f t="shared" si="329"/>
        <v>$M$895:$M$900</v>
      </c>
      <c r="N922" s="26" t="str">
        <f t="shared" si="329"/>
        <v>$N$895:$N$900</v>
      </c>
      <c r="O922" s="26" t="str">
        <f t="shared" si="329"/>
        <v>$O$895:$O$900</v>
      </c>
      <c r="P922" s="26" t="str">
        <f t="shared" si="329"/>
        <v>$P$895:$P$900</v>
      </c>
      <c r="Q922" s="26" t="str">
        <f t="shared" si="329"/>
        <v>$Q$895:$Q$900</v>
      </c>
      <c r="R922" s="26" t="str">
        <f t="shared" si="329"/>
        <v>$R$895:$R$900</v>
      </c>
      <c r="S922" s="26" t="str">
        <f t="shared" si="329"/>
        <v>$S$895:$S$900</v>
      </c>
    </row>
    <row r="923" spans="1:45" ht="14.25" customHeight="1">
      <c r="B923" s="35" t="s">
        <v>45</v>
      </c>
      <c r="C923" s="18" t="e">
        <f ca="1">SLOPE(LN(INDIRECT(K922)),INDIRECT(C922))</f>
        <v>#NUM!</v>
      </c>
      <c r="F923" s="19" t="s">
        <v>35</v>
      </c>
      <c r="G923" s="19"/>
      <c r="H923" s="19"/>
      <c r="I923" s="9"/>
      <c r="J923" s="9"/>
      <c r="L923" s="3" t="s">
        <v>36</v>
      </c>
      <c r="M923" s="35" t="e">
        <f t="shared" ref="M923:S923" ca="1" si="330">SLOPE(INDIRECT(M922),INDIRECT($K922))</f>
        <v>#DIV/0!</v>
      </c>
      <c r="N923" s="35" t="e">
        <f t="shared" ca="1" si="330"/>
        <v>#DIV/0!</v>
      </c>
      <c r="O923" s="35" t="e">
        <f t="shared" ca="1" si="330"/>
        <v>#DIV/0!</v>
      </c>
      <c r="P923" s="35" t="e">
        <f t="shared" ca="1" si="330"/>
        <v>#DIV/0!</v>
      </c>
      <c r="Q923" s="35" t="e">
        <f t="shared" ca="1" si="330"/>
        <v>#DIV/0!</v>
      </c>
      <c r="R923" s="35" t="e">
        <f t="shared" ca="1" si="330"/>
        <v>#DIV/0!</v>
      </c>
      <c r="S923" s="35" t="e">
        <f t="shared" ca="1" si="330"/>
        <v>#DIV/0!</v>
      </c>
    </row>
    <row r="924" spans="1:45" ht="14.25" customHeight="1">
      <c r="B924" s="35" t="s">
        <v>37</v>
      </c>
      <c r="C924" s="52" t="e">
        <f ca="1">EXP(INTERCEPT(LN(INDIRECT(K922)),INDIRECT(C922)))</f>
        <v>#NUM!</v>
      </c>
      <c r="F924" s="18" t="s">
        <v>38</v>
      </c>
      <c r="G924" s="25">
        <v>0</v>
      </c>
      <c r="H924" s="19"/>
      <c r="L924" s="3" t="s">
        <v>41</v>
      </c>
      <c r="M924" s="35" t="e">
        <f t="shared" ref="M924:S924" ca="1" si="331">M923*$C923</f>
        <v>#DIV/0!</v>
      </c>
      <c r="N924" s="35" t="e">
        <f t="shared" ca="1" si="331"/>
        <v>#DIV/0!</v>
      </c>
      <c r="O924" s="35" t="e">
        <f t="shared" ca="1" si="331"/>
        <v>#DIV/0!</v>
      </c>
      <c r="P924" s="35" t="e">
        <f t="shared" ca="1" si="331"/>
        <v>#DIV/0!</v>
      </c>
      <c r="Q924" s="35" t="e">
        <f t="shared" ca="1" si="331"/>
        <v>#DIV/0!</v>
      </c>
      <c r="R924" s="35" t="e">
        <f t="shared" ca="1" si="331"/>
        <v>#DIV/0!</v>
      </c>
      <c r="S924" s="35" t="e">
        <f t="shared" ca="1" si="331"/>
        <v>#DIV/0!</v>
      </c>
    </row>
    <row r="925" spans="1:45" ht="14.25" customHeight="1">
      <c r="B925" s="35" t="s">
        <v>42</v>
      </c>
      <c r="C925" s="52" t="e">
        <f ca="1">RSQ(LN(INDIRECT(K922)),INDIRECT(C922))</f>
        <v>#NUM!</v>
      </c>
      <c r="F925" s="18" t="s">
        <v>43</v>
      </c>
      <c r="G925" s="25">
        <v>5</v>
      </c>
      <c r="H925" s="19"/>
      <c r="L925" s="3" t="s">
        <v>44</v>
      </c>
      <c r="M925" s="35" t="e">
        <f t="shared" ref="M925:S925" ca="1" si="332">RSQ(INDIRECT(M922),INDIRECT($K922))</f>
        <v>#DIV/0!</v>
      </c>
      <c r="N925" s="35" t="e">
        <f t="shared" ca="1" si="332"/>
        <v>#DIV/0!</v>
      </c>
      <c r="O925" s="35" t="e">
        <f t="shared" ca="1" si="332"/>
        <v>#DIV/0!</v>
      </c>
      <c r="P925" s="35" t="e">
        <f t="shared" ca="1" si="332"/>
        <v>#DIV/0!</v>
      </c>
      <c r="Q925" s="35" t="e">
        <f t="shared" ca="1" si="332"/>
        <v>#DIV/0!</v>
      </c>
      <c r="R925" s="35" t="e">
        <f t="shared" ca="1" si="332"/>
        <v>#DIV/0!</v>
      </c>
      <c r="S925" s="35" t="e">
        <f t="shared" ca="1" si="332"/>
        <v>#DIV/0!</v>
      </c>
    </row>
    <row r="926" spans="1:45" ht="14.25" customHeight="1" thickBot="1">
      <c r="A926" s="4"/>
      <c r="B926" s="4"/>
      <c r="C926" s="53"/>
      <c r="D926" s="4"/>
      <c r="E926" s="4"/>
      <c r="F926" s="5"/>
      <c r="G926" s="5"/>
      <c r="H926" s="5"/>
      <c r="I926" s="8"/>
      <c r="J926" s="8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M926" s="4"/>
      <c r="AN926" s="4"/>
      <c r="AO926" s="4"/>
      <c r="AP926" s="4"/>
      <c r="AQ926" s="4"/>
      <c r="AR926" s="4"/>
      <c r="AS926" s="4"/>
    </row>
    <row r="927" spans="1:45" ht="14.25" customHeight="1" thickTop="1">
      <c r="C927" s="52"/>
      <c r="F927" s="19"/>
      <c r="G927" s="19"/>
      <c r="H927" s="19"/>
      <c r="K927" s="3"/>
    </row>
    <row r="928" spans="1:45" ht="14.25" customHeight="1">
      <c r="A928" s="3" t="s">
        <v>86</v>
      </c>
      <c r="AM928" s="18" t="s">
        <v>29</v>
      </c>
    </row>
    <row r="929" spans="1:45" ht="14.25" customHeight="1">
      <c r="A929" s="39"/>
      <c r="B929" s="20" t="s">
        <v>1</v>
      </c>
      <c r="C929" s="20" t="s">
        <v>2</v>
      </c>
      <c r="D929" s="20" t="s">
        <v>3</v>
      </c>
      <c r="E929" s="20" t="s">
        <v>4</v>
      </c>
      <c r="F929" s="20" t="s">
        <v>5</v>
      </c>
      <c r="G929" s="20" t="s">
        <v>6</v>
      </c>
      <c r="H929" s="20" t="s">
        <v>7</v>
      </c>
      <c r="I929" s="20" t="s">
        <v>8</v>
      </c>
      <c r="J929" s="20" t="s">
        <v>9</v>
      </c>
      <c r="K929" s="20" t="s">
        <v>10</v>
      </c>
      <c r="L929" s="20" t="s">
        <v>11</v>
      </c>
      <c r="M929" s="10" t="s">
        <v>12</v>
      </c>
      <c r="N929" s="10" t="s">
        <v>13</v>
      </c>
      <c r="O929" s="10" t="s">
        <v>14</v>
      </c>
      <c r="P929" s="10" t="s">
        <v>15</v>
      </c>
      <c r="Q929" s="10" t="s">
        <v>16</v>
      </c>
      <c r="R929" s="10" t="s">
        <v>17</v>
      </c>
      <c r="S929" s="10" t="s">
        <v>18</v>
      </c>
      <c r="AM929" s="10" t="s">
        <v>12</v>
      </c>
      <c r="AN929" s="10" t="s">
        <v>13</v>
      </c>
      <c r="AO929" s="10" t="s">
        <v>14</v>
      </c>
      <c r="AP929" s="10" t="s">
        <v>15</v>
      </c>
      <c r="AQ929" s="10" t="s">
        <v>16</v>
      </c>
      <c r="AR929" s="10" t="s">
        <v>17</v>
      </c>
      <c r="AS929" s="10" t="s">
        <v>18</v>
      </c>
    </row>
    <row r="930" spans="1:45" ht="14.25" customHeight="1">
      <c r="A930" s="20"/>
      <c r="B930" s="20"/>
      <c r="C930" s="20" t="s">
        <v>19</v>
      </c>
      <c r="D930" s="20" t="s">
        <v>20</v>
      </c>
      <c r="E930" s="20" t="s">
        <v>21</v>
      </c>
      <c r="F930" s="20" t="s">
        <v>22</v>
      </c>
      <c r="G930" s="20" t="s">
        <v>21</v>
      </c>
      <c r="H930" s="20" t="s">
        <v>23</v>
      </c>
      <c r="I930" s="20" t="s">
        <v>24</v>
      </c>
      <c r="J930" s="20" t="s">
        <v>24</v>
      </c>
      <c r="K930" s="20" t="s">
        <v>25</v>
      </c>
      <c r="L930" s="20" t="s">
        <v>26</v>
      </c>
      <c r="M930" s="20" t="s">
        <v>27</v>
      </c>
      <c r="N930" s="20" t="s">
        <v>27</v>
      </c>
      <c r="O930" s="20" t="s">
        <v>27</v>
      </c>
      <c r="P930" s="20" t="s">
        <v>27</v>
      </c>
      <c r="Q930" s="20" t="s">
        <v>27</v>
      </c>
      <c r="R930" s="20" t="s">
        <v>27</v>
      </c>
      <c r="S930" s="20" t="s">
        <v>27</v>
      </c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M930" s="20" t="s">
        <v>27</v>
      </c>
      <c r="AN930" s="20" t="s">
        <v>27</v>
      </c>
      <c r="AO930" s="20" t="s">
        <v>27</v>
      </c>
      <c r="AP930" s="20" t="s">
        <v>27</v>
      </c>
      <c r="AQ930" s="20" t="s">
        <v>27</v>
      </c>
      <c r="AR930" s="20" t="s">
        <v>27</v>
      </c>
      <c r="AS930" s="20" t="s">
        <v>27</v>
      </c>
    </row>
    <row r="931" spans="1:45" ht="14.25" customHeight="1">
      <c r="A931" s="35">
        <v>-1</v>
      </c>
      <c r="B931" s="31"/>
      <c r="C931" s="35"/>
      <c r="D931" s="34"/>
      <c r="E931" s="21"/>
      <c r="F931" s="33"/>
      <c r="G931" s="33"/>
      <c r="H931" s="33"/>
      <c r="I931" s="22" t="s">
        <v>32</v>
      </c>
      <c r="J931" s="22" t="s">
        <v>32</v>
      </c>
      <c r="K931" s="41"/>
      <c r="L931" s="21"/>
      <c r="M931" s="35"/>
      <c r="N931" s="35"/>
      <c r="O931" s="35"/>
      <c r="P931" s="35"/>
      <c r="Q931" s="24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S931" s="35"/>
    </row>
    <row r="932" spans="1:45" ht="14.25" customHeight="1">
      <c r="A932" s="35">
        <v>0</v>
      </c>
      <c r="B932" s="36"/>
      <c r="C932">
        <f t="shared" ref="C932:C948" si="333">(B932-$B$932)*24</f>
        <v>0</v>
      </c>
      <c r="D932" s="34"/>
      <c r="E932" s="42"/>
      <c r="F932" s="33">
        <v>100</v>
      </c>
      <c r="G932" s="33">
        <f t="shared" ref="G932:G948" si="334">E932/(F932/100)</f>
        <v>0</v>
      </c>
      <c r="H932" s="34"/>
      <c r="I932" s="32">
        <v>0</v>
      </c>
      <c r="J932" s="32">
        <f>0.5*(C932-C931)*(E932+E931)</f>
        <v>0</v>
      </c>
      <c r="K932" s="43">
        <f>L932*Assumptions!$J$13</f>
        <v>0</v>
      </c>
      <c r="M932" s="37"/>
      <c r="N932" s="37"/>
      <c r="O932" s="37"/>
      <c r="P932" s="37"/>
      <c r="S932" s="37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M932" s="37"/>
      <c r="AN932" s="37"/>
      <c r="AO932" s="37"/>
      <c r="AP932" s="37"/>
      <c r="AQ932" s="37"/>
      <c r="AR932" s="37"/>
    </row>
    <row r="933" spans="1:45" ht="14.25" customHeight="1">
      <c r="A933" s="30">
        <v>1</v>
      </c>
      <c r="B933" s="36"/>
      <c r="C933">
        <f t="shared" si="333"/>
        <v>0</v>
      </c>
      <c r="D933" s="28"/>
      <c r="E933" s="44"/>
      <c r="F933" s="27">
        <v>100</v>
      </c>
      <c r="G933" s="27">
        <f t="shared" si="334"/>
        <v>0</v>
      </c>
      <c r="H933" s="28" t="e">
        <f t="shared" ref="H933:H948" si="335">LN(E933/E932)/(C933-C932)</f>
        <v>#DIV/0!</v>
      </c>
      <c r="I933" s="29" t="e">
        <f t="shared" ref="I933:I948" si="336">((E933-E932)/H933)+I932</f>
        <v>#DIV/0!</v>
      </c>
      <c r="J933" s="29">
        <f t="shared" ref="J933:J948" si="337">(0.5*(C933-C932)*(E933+E932))+J932</f>
        <v>0</v>
      </c>
      <c r="K933" s="45">
        <f>L933*Assumptions!$J$13</f>
        <v>0</v>
      </c>
      <c r="M933" s="37"/>
      <c r="N933" s="37"/>
      <c r="O933" s="37"/>
      <c r="P933" s="37"/>
      <c r="Q933" s="37"/>
      <c r="R933" s="37"/>
      <c r="S933" s="37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M933" s="60"/>
      <c r="AN933" s="61"/>
      <c r="AO933" s="37"/>
      <c r="AP933" s="37"/>
      <c r="AQ933" s="37"/>
      <c r="AR933" s="37"/>
      <c r="AS933" s="37"/>
    </row>
    <row r="934" spans="1:45" ht="14.25" customHeight="1">
      <c r="A934" s="30">
        <v>2</v>
      </c>
      <c r="B934" s="36"/>
      <c r="C934">
        <f t="shared" si="333"/>
        <v>0</v>
      </c>
      <c r="D934" s="28"/>
      <c r="E934" s="44"/>
      <c r="F934" s="27">
        <v>100</v>
      </c>
      <c r="G934" s="27">
        <f t="shared" si="334"/>
        <v>0</v>
      </c>
      <c r="H934" s="28" t="e">
        <f t="shared" si="335"/>
        <v>#DIV/0!</v>
      </c>
      <c r="I934" s="29" t="e">
        <f t="shared" si="336"/>
        <v>#DIV/0!</v>
      </c>
      <c r="J934" s="29">
        <f t="shared" si="337"/>
        <v>0</v>
      </c>
      <c r="K934" s="45">
        <f>L934*Assumptions!$J$13</f>
        <v>0</v>
      </c>
      <c r="M934" s="61"/>
      <c r="N934" s="61"/>
      <c r="O934" s="37"/>
      <c r="P934" s="37"/>
      <c r="Q934" s="37"/>
      <c r="R934" s="37"/>
      <c r="S934" s="37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M934" s="60"/>
      <c r="AN934" s="61"/>
      <c r="AO934" s="37"/>
      <c r="AP934" s="37"/>
      <c r="AQ934" s="37"/>
      <c r="AR934" s="37"/>
      <c r="AS934" s="37"/>
    </row>
    <row r="935" spans="1:45" ht="14.25" customHeight="1">
      <c r="A935" s="30">
        <v>3</v>
      </c>
      <c r="B935" s="36"/>
      <c r="C935">
        <f t="shared" si="333"/>
        <v>0</v>
      </c>
      <c r="D935" s="28"/>
      <c r="E935" s="44"/>
      <c r="F935" s="27">
        <v>100</v>
      </c>
      <c r="G935" s="27">
        <f t="shared" si="334"/>
        <v>0</v>
      </c>
      <c r="H935" s="28" t="e">
        <f t="shared" si="335"/>
        <v>#DIV/0!</v>
      </c>
      <c r="I935" s="29" t="e">
        <f t="shared" si="336"/>
        <v>#DIV/0!</v>
      </c>
      <c r="J935" s="29">
        <f t="shared" si="337"/>
        <v>0</v>
      </c>
      <c r="K935" s="45">
        <f>L935*Assumptions!$J$13</f>
        <v>0</v>
      </c>
      <c r="M935" s="61"/>
      <c r="N935" s="61"/>
      <c r="O935" s="37"/>
      <c r="P935" s="37"/>
      <c r="Q935" s="37"/>
      <c r="R935" s="37"/>
      <c r="S935" s="37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M935" s="60"/>
      <c r="AN935" s="61"/>
      <c r="AO935" s="37"/>
      <c r="AP935" s="37"/>
      <c r="AQ935" s="37"/>
      <c r="AR935" s="37"/>
      <c r="AS935" s="37"/>
    </row>
    <row r="936" spans="1:45" ht="14.25" customHeight="1">
      <c r="A936" s="30">
        <v>4</v>
      </c>
      <c r="B936" s="36"/>
      <c r="C936">
        <f t="shared" si="333"/>
        <v>0</v>
      </c>
      <c r="D936" s="28"/>
      <c r="E936" s="44"/>
      <c r="F936" s="27">
        <v>100</v>
      </c>
      <c r="G936" s="27">
        <f t="shared" si="334"/>
        <v>0</v>
      </c>
      <c r="H936" s="28" t="e">
        <f t="shared" si="335"/>
        <v>#DIV/0!</v>
      </c>
      <c r="I936" s="29" t="e">
        <f t="shared" si="336"/>
        <v>#DIV/0!</v>
      </c>
      <c r="J936" s="29">
        <f t="shared" si="337"/>
        <v>0</v>
      </c>
      <c r="K936" s="45">
        <f>L936*Assumptions!$J$13</f>
        <v>0</v>
      </c>
      <c r="M936" s="61"/>
      <c r="N936" s="61"/>
      <c r="O936" s="37"/>
      <c r="P936" s="37"/>
      <c r="Q936" s="37"/>
      <c r="R936" s="37"/>
      <c r="S936" s="37"/>
      <c r="T936" s="37"/>
      <c r="U936" s="37"/>
      <c r="V936" s="37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M936" s="60"/>
      <c r="AN936" s="61"/>
      <c r="AO936" s="37"/>
      <c r="AP936" s="37"/>
      <c r="AQ936" s="37"/>
      <c r="AR936" s="37"/>
      <c r="AS936" s="37"/>
    </row>
    <row r="937" spans="1:45" ht="14.25" customHeight="1">
      <c r="A937" s="30">
        <v>5</v>
      </c>
      <c r="B937" s="36"/>
      <c r="C937">
        <f t="shared" si="333"/>
        <v>0</v>
      </c>
      <c r="D937" s="28"/>
      <c r="E937" s="44"/>
      <c r="F937" s="27">
        <v>100</v>
      </c>
      <c r="G937" s="27">
        <f t="shared" si="334"/>
        <v>0</v>
      </c>
      <c r="H937" s="28" t="e">
        <f t="shared" si="335"/>
        <v>#DIV/0!</v>
      </c>
      <c r="I937" s="29" t="e">
        <f t="shared" si="336"/>
        <v>#DIV/0!</v>
      </c>
      <c r="J937" s="29">
        <f t="shared" si="337"/>
        <v>0</v>
      </c>
      <c r="K937" s="45">
        <f>L937*Assumptions!$J$13</f>
        <v>0</v>
      </c>
      <c r="M937" s="61"/>
      <c r="N937" s="61"/>
      <c r="O937" s="37"/>
      <c r="P937" s="37"/>
      <c r="Q937" s="37"/>
      <c r="R937" s="37"/>
      <c r="S937" s="37"/>
      <c r="T937" s="37"/>
      <c r="U937" s="37"/>
      <c r="V937" s="37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M937" s="60"/>
      <c r="AN937" s="61"/>
      <c r="AO937" s="37"/>
      <c r="AP937" s="37"/>
      <c r="AQ937" s="37"/>
      <c r="AR937" s="37"/>
      <c r="AS937" s="37"/>
    </row>
    <row r="938" spans="1:45" ht="14.25" customHeight="1">
      <c r="A938" s="30">
        <v>6</v>
      </c>
      <c r="B938" s="36"/>
      <c r="C938">
        <f t="shared" si="333"/>
        <v>0</v>
      </c>
      <c r="D938" s="28"/>
      <c r="E938" s="44"/>
      <c r="F938" s="27">
        <v>100</v>
      </c>
      <c r="G938" s="27">
        <f t="shared" si="334"/>
        <v>0</v>
      </c>
      <c r="H938" s="28" t="e">
        <f t="shared" si="335"/>
        <v>#DIV/0!</v>
      </c>
      <c r="I938" s="29" t="e">
        <f t="shared" si="336"/>
        <v>#DIV/0!</v>
      </c>
      <c r="J938" s="29">
        <f t="shared" si="337"/>
        <v>0</v>
      </c>
      <c r="K938" s="45">
        <f>L938*Assumptions!$J$13</f>
        <v>0</v>
      </c>
      <c r="M938" s="61"/>
      <c r="N938" s="61"/>
      <c r="O938" s="37"/>
      <c r="Q938" s="37"/>
      <c r="S938" s="37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M938" s="46"/>
      <c r="AN938" s="61"/>
      <c r="AO938" s="37"/>
      <c r="AQ938" s="37"/>
      <c r="AS938" s="37"/>
    </row>
    <row r="939" spans="1:45" ht="14.25" customHeight="1">
      <c r="A939" s="30">
        <v>7</v>
      </c>
      <c r="B939" s="36"/>
      <c r="C939">
        <f t="shared" si="333"/>
        <v>0</v>
      </c>
      <c r="D939" s="28"/>
      <c r="E939" s="44"/>
      <c r="F939" s="27">
        <v>100</v>
      </c>
      <c r="G939" s="27">
        <f t="shared" si="334"/>
        <v>0</v>
      </c>
      <c r="H939" s="28" t="e">
        <f t="shared" si="335"/>
        <v>#DIV/0!</v>
      </c>
      <c r="I939" s="29" t="e">
        <f t="shared" si="336"/>
        <v>#DIV/0!</v>
      </c>
      <c r="J939" s="29">
        <f t="shared" si="337"/>
        <v>0</v>
      </c>
      <c r="K939" s="45">
        <f>L939*Assumptions!$J$13</f>
        <v>0</v>
      </c>
      <c r="M939" s="37"/>
      <c r="N939" s="61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M939" s="46"/>
      <c r="AN939" s="47"/>
    </row>
    <row r="940" spans="1:45" ht="14.25" customHeight="1">
      <c r="A940" s="18">
        <v>8</v>
      </c>
      <c r="B940" s="36"/>
      <c r="C940">
        <f t="shared" si="333"/>
        <v>0</v>
      </c>
      <c r="D940" s="28"/>
      <c r="E940" s="44"/>
      <c r="F940" s="27">
        <v>100</v>
      </c>
      <c r="G940" s="27">
        <f t="shared" si="334"/>
        <v>0</v>
      </c>
      <c r="H940" s="28" t="e">
        <f t="shared" si="335"/>
        <v>#DIV/0!</v>
      </c>
      <c r="I940" s="29" t="e">
        <f t="shared" si="336"/>
        <v>#DIV/0!</v>
      </c>
      <c r="J940" s="29">
        <f t="shared" si="337"/>
        <v>0</v>
      </c>
      <c r="K940" s="45">
        <f>L940*Assumptions!$J$13</f>
        <v>0</v>
      </c>
      <c r="M940" s="37"/>
      <c r="R940" s="37"/>
      <c r="S940" s="37"/>
      <c r="T940" s="37"/>
      <c r="AM940" s="46"/>
      <c r="AO940" s="37"/>
      <c r="AP940" s="37"/>
      <c r="AQ940" s="37"/>
      <c r="AR940" s="37"/>
      <c r="AS940" s="37"/>
    </row>
    <row r="941" spans="1:45" ht="14.25" customHeight="1">
      <c r="A941" s="18">
        <v>9</v>
      </c>
      <c r="B941" s="31"/>
      <c r="C941">
        <f t="shared" si="333"/>
        <v>0</v>
      </c>
      <c r="D941" s="28"/>
      <c r="E941" s="44"/>
      <c r="F941" s="27">
        <v>100</v>
      </c>
      <c r="G941" s="27">
        <f t="shared" si="334"/>
        <v>0</v>
      </c>
      <c r="H941" s="28" t="e">
        <f t="shared" si="335"/>
        <v>#DIV/0!</v>
      </c>
      <c r="I941" s="29" t="e">
        <f t="shared" si="336"/>
        <v>#DIV/0!</v>
      </c>
      <c r="J941" s="29">
        <f t="shared" si="337"/>
        <v>0</v>
      </c>
      <c r="K941" s="45">
        <f>L941*Assumptions!$J$13</f>
        <v>0</v>
      </c>
      <c r="L941" s="37"/>
      <c r="M941" s="37"/>
      <c r="R941" s="37"/>
      <c r="S941" s="37"/>
      <c r="T941" s="37"/>
      <c r="AM941" s="37"/>
      <c r="AN941" s="37"/>
      <c r="AO941" s="37"/>
    </row>
    <row r="942" spans="1:45" ht="14.25" customHeight="1">
      <c r="A942" s="35">
        <v>10</v>
      </c>
      <c r="B942" s="31"/>
      <c r="C942">
        <f t="shared" si="333"/>
        <v>0</v>
      </c>
      <c r="D942" s="28"/>
      <c r="E942" s="44"/>
      <c r="F942" s="27">
        <v>100</v>
      </c>
      <c r="G942" s="27">
        <f t="shared" si="334"/>
        <v>0</v>
      </c>
      <c r="H942" s="28" t="e">
        <f t="shared" si="335"/>
        <v>#DIV/0!</v>
      </c>
      <c r="I942" s="29" t="e">
        <f t="shared" si="336"/>
        <v>#DIV/0!</v>
      </c>
      <c r="J942" s="29">
        <f t="shared" si="337"/>
        <v>0</v>
      </c>
      <c r="K942" s="45">
        <f>L942*Assumptions!$J$13</f>
        <v>0</v>
      </c>
      <c r="L942" s="37"/>
      <c r="M942" s="37"/>
      <c r="O942" s="23"/>
      <c r="P942" s="37"/>
      <c r="Q942" s="37"/>
      <c r="R942" s="37"/>
      <c r="S942" s="37"/>
      <c r="T942" s="37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M942" s="23"/>
      <c r="AN942" s="37"/>
      <c r="AO942" s="37"/>
      <c r="AP942" s="37"/>
      <c r="AQ942" s="23"/>
      <c r="AR942" s="23"/>
      <c r="AS942" s="23"/>
    </row>
    <row r="943" spans="1:45" ht="14.25" customHeight="1">
      <c r="A943" s="35">
        <v>11</v>
      </c>
      <c r="B943" s="36"/>
      <c r="C943">
        <f t="shared" si="333"/>
        <v>0</v>
      </c>
      <c r="D943" s="28"/>
      <c r="E943" s="44"/>
      <c r="F943" s="27">
        <v>100</v>
      </c>
      <c r="G943" s="27">
        <f t="shared" si="334"/>
        <v>0</v>
      </c>
      <c r="H943" s="28" t="e">
        <f t="shared" si="335"/>
        <v>#DIV/0!</v>
      </c>
      <c r="I943" s="29" t="e">
        <f t="shared" si="336"/>
        <v>#DIV/0!</v>
      </c>
      <c r="J943" s="29">
        <f t="shared" si="337"/>
        <v>0</v>
      </c>
      <c r="K943" s="45">
        <f>L943*Assumptions!$J$13</f>
        <v>0</v>
      </c>
      <c r="L943" s="37"/>
      <c r="M943" s="37"/>
      <c r="O943" s="23"/>
      <c r="P943" s="37"/>
      <c r="Q943" s="37"/>
      <c r="R943" s="37"/>
      <c r="S943" s="37"/>
      <c r="T943" s="37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M943" s="23"/>
      <c r="AN943" s="37"/>
      <c r="AO943" s="37"/>
      <c r="AP943" s="37"/>
      <c r="AQ943" s="23"/>
      <c r="AR943" s="23"/>
      <c r="AS943" s="23"/>
    </row>
    <row r="944" spans="1:45" ht="14.25" customHeight="1">
      <c r="A944" s="35">
        <v>12</v>
      </c>
      <c r="B944" s="36"/>
      <c r="C944">
        <f t="shared" si="333"/>
        <v>0</v>
      </c>
      <c r="D944" s="28"/>
      <c r="E944" s="44"/>
      <c r="F944" s="27">
        <v>100</v>
      </c>
      <c r="G944" s="27">
        <f t="shared" si="334"/>
        <v>0</v>
      </c>
      <c r="H944" s="28" t="e">
        <f t="shared" si="335"/>
        <v>#DIV/0!</v>
      </c>
      <c r="I944" s="29" t="e">
        <f t="shared" si="336"/>
        <v>#DIV/0!</v>
      </c>
      <c r="J944" s="29">
        <f t="shared" si="337"/>
        <v>0</v>
      </c>
      <c r="K944" s="45">
        <f>L944*Assumptions!$J$13</f>
        <v>0</v>
      </c>
      <c r="L944" s="37"/>
      <c r="M944" s="37"/>
      <c r="O944" s="23"/>
      <c r="P944" s="37"/>
      <c r="Q944" s="37"/>
      <c r="R944" s="37"/>
      <c r="S944" s="37"/>
      <c r="T944" s="37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M944" s="23"/>
      <c r="AN944" s="37"/>
      <c r="AO944" s="37"/>
      <c r="AP944" s="37"/>
      <c r="AQ944" s="23"/>
      <c r="AR944" s="23"/>
      <c r="AS944" s="23"/>
    </row>
    <row r="945" spans="1:45" ht="14.25" customHeight="1">
      <c r="A945" s="35">
        <v>13</v>
      </c>
      <c r="B945" s="36"/>
      <c r="C945">
        <f t="shared" si="333"/>
        <v>0</v>
      </c>
      <c r="D945" s="28"/>
      <c r="E945" s="44"/>
      <c r="F945" s="27">
        <v>100</v>
      </c>
      <c r="G945" s="27">
        <f t="shared" si="334"/>
        <v>0</v>
      </c>
      <c r="H945" s="28" t="e">
        <f t="shared" si="335"/>
        <v>#DIV/0!</v>
      </c>
      <c r="I945" s="29" t="e">
        <f t="shared" si="336"/>
        <v>#DIV/0!</v>
      </c>
      <c r="J945" s="29">
        <f t="shared" si="337"/>
        <v>0</v>
      </c>
      <c r="K945" s="45">
        <f>L945*Assumptions!$J$13</f>
        <v>0</v>
      </c>
      <c r="L945" s="37"/>
      <c r="M945" s="37"/>
      <c r="O945" s="23"/>
      <c r="P945" s="37"/>
      <c r="Q945" s="37"/>
      <c r="R945" s="37"/>
      <c r="S945" s="37"/>
      <c r="T945" s="37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M945" s="23"/>
      <c r="AN945" s="37"/>
      <c r="AO945" s="37"/>
      <c r="AP945" s="37"/>
      <c r="AQ945" s="23"/>
      <c r="AR945" s="23"/>
      <c r="AS945" s="23"/>
    </row>
    <row r="946" spans="1:45" ht="14.25" customHeight="1">
      <c r="A946" s="35">
        <v>14</v>
      </c>
      <c r="B946" s="36"/>
      <c r="C946">
        <f t="shared" si="333"/>
        <v>0</v>
      </c>
      <c r="D946" s="28"/>
      <c r="E946" s="44"/>
      <c r="F946" s="27">
        <v>100</v>
      </c>
      <c r="G946" s="27">
        <f t="shared" si="334"/>
        <v>0</v>
      </c>
      <c r="H946" s="28" t="e">
        <f t="shared" si="335"/>
        <v>#DIV/0!</v>
      </c>
      <c r="I946" s="29" t="e">
        <f t="shared" si="336"/>
        <v>#DIV/0!</v>
      </c>
      <c r="J946" s="29">
        <f t="shared" si="337"/>
        <v>0</v>
      </c>
      <c r="K946" s="45">
        <f>L946*Assumptions!$J$13</f>
        <v>0</v>
      </c>
      <c r="L946" s="37"/>
      <c r="M946" s="37"/>
      <c r="P946" s="37"/>
      <c r="Q946" s="37"/>
      <c r="R946" s="37"/>
      <c r="S946" s="37"/>
      <c r="T946" s="37"/>
      <c r="AN946" s="37"/>
      <c r="AO946" s="37"/>
      <c r="AP946" s="37"/>
    </row>
    <row r="947" spans="1:45" ht="14.25" customHeight="1">
      <c r="A947" s="35">
        <v>15</v>
      </c>
      <c r="B947" s="36"/>
      <c r="C947">
        <f t="shared" si="333"/>
        <v>0</v>
      </c>
      <c r="D947" s="28"/>
      <c r="E947" s="44"/>
      <c r="F947" s="27">
        <v>100</v>
      </c>
      <c r="G947" s="27">
        <f t="shared" si="334"/>
        <v>0</v>
      </c>
      <c r="H947" s="28" t="e">
        <f t="shared" si="335"/>
        <v>#DIV/0!</v>
      </c>
      <c r="I947" s="29" t="e">
        <f t="shared" si="336"/>
        <v>#DIV/0!</v>
      </c>
      <c r="J947" s="29">
        <f t="shared" si="337"/>
        <v>0</v>
      </c>
      <c r="K947" s="45">
        <f>L947*Assumptions!$J$13</f>
        <v>0</v>
      </c>
      <c r="L947" s="37"/>
      <c r="M947" s="37"/>
      <c r="P947" s="37"/>
      <c r="Q947" s="37"/>
      <c r="R947" s="37"/>
      <c r="S947" s="37"/>
      <c r="T947" s="37"/>
      <c r="AN947" s="37"/>
      <c r="AO947" s="37"/>
      <c r="AP947" s="37"/>
    </row>
    <row r="948" spans="1:45" ht="14.25" customHeight="1">
      <c r="A948" s="35">
        <v>16</v>
      </c>
      <c r="B948" s="36"/>
      <c r="C948">
        <f t="shared" si="333"/>
        <v>0</v>
      </c>
      <c r="D948" s="28"/>
      <c r="E948" s="44"/>
      <c r="F948" s="27">
        <v>100</v>
      </c>
      <c r="G948" s="27">
        <f t="shared" si="334"/>
        <v>0</v>
      </c>
      <c r="H948" s="28" t="e">
        <f t="shared" si="335"/>
        <v>#DIV/0!</v>
      </c>
      <c r="I948" s="29" t="e">
        <f t="shared" si="336"/>
        <v>#DIV/0!</v>
      </c>
      <c r="J948" s="29">
        <f t="shared" si="337"/>
        <v>0</v>
      </c>
      <c r="K948" s="45">
        <f>L948*Assumptions!$J$13</f>
        <v>0</v>
      </c>
      <c r="L948" s="37"/>
      <c r="M948" s="37"/>
      <c r="P948" s="37"/>
      <c r="Q948" s="37"/>
      <c r="R948" s="37"/>
      <c r="S948" s="37"/>
      <c r="T948" s="37"/>
      <c r="AN948" s="37"/>
      <c r="AO948" s="37"/>
      <c r="AP948" s="37"/>
    </row>
    <row r="949" spans="1:45" ht="14.25" customHeight="1">
      <c r="A949" s="35"/>
      <c r="B949" s="39"/>
      <c r="C949" s="39"/>
      <c r="D949" s="28"/>
      <c r="E949" s="19"/>
      <c r="F949" s="27"/>
      <c r="G949" s="27"/>
      <c r="H949" s="18"/>
      <c r="I949" s="37"/>
      <c r="J949" s="37"/>
      <c r="K949" s="37"/>
      <c r="P949" s="37"/>
      <c r="Q949" s="37"/>
      <c r="R949" s="37"/>
      <c r="S949" s="37"/>
      <c r="T949" s="37"/>
      <c r="AN949" s="37"/>
      <c r="AO949" s="37"/>
      <c r="AP949" s="37"/>
    </row>
    <row r="950" spans="1:45" ht="14.25" customHeight="1">
      <c r="A950" s="35"/>
      <c r="B950" s="39"/>
      <c r="C950" s="39"/>
      <c r="D950" s="28"/>
      <c r="E950" s="19"/>
      <c r="F950" s="27"/>
      <c r="G950" s="27"/>
      <c r="H950" s="18"/>
      <c r="I950" s="37"/>
      <c r="J950" s="37"/>
      <c r="K950" s="37"/>
      <c r="P950" s="37"/>
      <c r="Q950" s="37"/>
      <c r="R950" s="37"/>
      <c r="S950" s="37"/>
      <c r="T950" s="37"/>
      <c r="AN950" s="37"/>
      <c r="AO950" s="37"/>
      <c r="AP950" s="37"/>
    </row>
    <row r="951" spans="1:45" ht="14.25" customHeight="1">
      <c r="A951" s="35"/>
      <c r="B951" s="31"/>
      <c r="C951" s="54"/>
      <c r="D951" s="28"/>
      <c r="E951" s="19"/>
      <c r="F951" s="27"/>
      <c r="G951" s="27"/>
      <c r="H951" s="28"/>
      <c r="I951" s="29"/>
      <c r="J951" s="29"/>
      <c r="K951" s="45"/>
      <c r="L951" s="51"/>
      <c r="P951" s="37"/>
      <c r="Q951" s="37"/>
      <c r="R951" s="37"/>
    </row>
    <row r="952" spans="1:45" ht="14.25" customHeight="1">
      <c r="A952" s="23"/>
      <c r="B952" s="31" t="s">
        <v>33</v>
      </c>
      <c r="C952" s="48"/>
      <c r="D952" s="28"/>
      <c r="E952" s="19"/>
      <c r="F952" s="27"/>
      <c r="G952" s="27"/>
      <c r="H952" s="28"/>
      <c r="I952" s="29"/>
      <c r="J952" s="29"/>
      <c r="K952" s="45"/>
      <c r="L952" s="51"/>
      <c r="P952" s="37"/>
      <c r="Q952" s="37"/>
      <c r="R952" s="37"/>
    </row>
    <row r="953" spans="1:45" ht="14.25" customHeight="1">
      <c r="A953" s="23"/>
      <c r="B953" s="31"/>
      <c r="C953" s="50"/>
      <c r="D953" s="34"/>
      <c r="E953" s="19"/>
      <c r="F953" s="25"/>
      <c r="G953" s="33"/>
      <c r="H953" s="19" t="s">
        <v>39</v>
      </c>
      <c r="I953" s="7" t="s">
        <v>40</v>
      </c>
      <c r="J953" s="32"/>
      <c r="K953" s="43"/>
      <c r="L953" s="51"/>
      <c r="M953" s="20"/>
    </row>
    <row r="954" spans="1:45" ht="14.25" hidden="1" customHeight="1">
      <c r="A954" s="35"/>
      <c r="B954" s="31"/>
      <c r="C954" s="26" t="str">
        <f>""&amp;ADDRESS($G956+ROW($A932),COLUMN())&amp;":"&amp;ADDRESS($G957+ROW($A932),COLUMN())</f>
        <v>$C$935:$C$938</v>
      </c>
      <c r="D954" s="26" t="str">
        <f>""&amp;ADDRESS($G956+ROW($A932),COLUMN())&amp;":"&amp;ADDRESS($G957+ROW($A932),COLUMN())</f>
        <v>$D$935:$D$938</v>
      </c>
      <c r="E954" s="26" t="str">
        <f>""&amp;ADDRESS($G956+ROW($A932),COLUMN())&amp;":"&amp;ADDRESS($G957+ROW($A932),COLUMN())</f>
        <v>$E$935:$E$938</v>
      </c>
      <c r="F954" s="26" t="str">
        <f>""&amp;ADDRESS($G956+ROW($A932),COLUMN())&amp;":"&amp;ADDRESS($G957+ROW($A932),COLUMN())</f>
        <v>$F$935:$F$938</v>
      </c>
      <c r="G954" s="26" t="str">
        <f>""&amp;ADDRESS($G956+ROW($A932),COLUMN())&amp;":"&amp;ADDRESS($G957+ROW($A932),COLUMN())</f>
        <v>$G$935:$G$938</v>
      </c>
      <c r="H954" s="19">
        <f ca="1">INDIRECT(ADDRESS($G$920+ROW($A$895),COLUMN(($L$895))))</f>
        <v>0</v>
      </c>
      <c r="I954" s="7">
        <f ca="1">INDIRECT(ADDRESS($G$920+ROW($A$895),COLUMN(($M$895))))</f>
        <v>0</v>
      </c>
      <c r="J954" s="26" t="str">
        <f t="shared" ref="J954:S954" si="338">""&amp;ADDRESS($G956+ROW($A932),COLUMN())&amp;":"&amp;ADDRESS($G957+ROW($A932),COLUMN())</f>
        <v>$J$935:$J$938</v>
      </c>
      <c r="K954" s="26" t="str">
        <f t="shared" si="338"/>
        <v>$K$935:$K$938</v>
      </c>
      <c r="L954" s="26" t="str">
        <f t="shared" si="338"/>
        <v>$L$935:$L$938</v>
      </c>
      <c r="M954" s="26" t="str">
        <f t="shared" si="338"/>
        <v>$M$935:$M$938</v>
      </c>
      <c r="N954" s="26" t="str">
        <f t="shared" si="338"/>
        <v>$N$935:$N$938</v>
      </c>
      <c r="O954" s="26" t="str">
        <f t="shared" si="338"/>
        <v>$O$935:$O$938</v>
      </c>
      <c r="P954" s="26" t="str">
        <f t="shared" si="338"/>
        <v>$P$935:$P$938</v>
      </c>
      <c r="Q954" s="26" t="str">
        <f t="shared" si="338"/>
        <v>$Q$935:$Q$938</v>
      </c>
      <c r="R954" s="26" t="str">
        <f t="shared" si="338"/>
        <v>$R$935:$R$938</v>
      </c>
      <c r="S954" s="26" t="str">
        <f t="shared" si="338"/>
        <v>$S$935:$S$938</v>
      </c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M954" s="35"/>
      <c r="AN954" s="35"/>
      <c r="AO954" s="35"/>
      <c r="AP954" s="35"/>
      <c r="AQ954" s="35"/>
      <c r="AR954" s="35"/>
      <c r="AS954" s="35"/>
    </row>
    <row r="955" spans="1:45" ht="14.25" customHeight="1">
      <c r="A955" s="35"/>
      <c r="B955" s="35" t="s">
        <v>34</v>
      </c>
      <c r="C955" s="18" t="e">
        <f ca="1">SLOPE(LN(INDIRECT(K954)),INDIRECT(C954))</f>
        <v>#NUM!</v>
      </c>
      <c r="D955" s="18" t="s">
        <v>33</v>
      </c>
      <c r="E955" s="35"/>
      <c r="F955" s="19" t="s">
        <v>35</v>
      </c>
      <c r="G955" s="19"/>
      <c r="H955" s="19">
        <f ca="1">INDIRECT(ADDRESS($G$957+ROW($A$932),COLUMN(($L$895))))</f>
        <v>0</v>
      </c>
      <c r="I955" s="7">
        <f ca="1">INDIRECT(ADDRESS($G$957+ROW($A$932),COLUMN(($M$895))))</f>
        <v>0</v>
      </c>
      <c r="J955" s="32"/>
      <c r="K955" s="35"/>
      <c r="L955" s="12" t="s">
        <v>36</v>
      </c>
      <c r="M955" s="18" t="e">
        <f t="shared" ref="M955:S955" ca="1" si="339">SLOPE(INDIRECT(M954),INDIRECT($K954))</f>
        <v>#DIV/0!</v>
      </c>
      <c r="N955" s="18" t="e">
        <f t="shared" ca="1" si="339"/>
        <v>#DIV/0!</v>
      </c>
      <c r="O955" s="18" t="e">
        <f t="shared" ca="1" si="339"/>
        <v>#DIV/0!</v>
      </c>
      <c r="P955" s="18" t="e">
        <f t="shared" ca="1" si="339"/>
        <v>#DIV/0!</v>
      </c>
      <c r="Q955" s="18" t="e">
        <f t="shared" ca="1" si="339"/>
        <v>#DIV/0!</v>
      </c>
      <c r="R955" s="18" t="e">
        <f t="shared" ca="1" si="339"/>
        <v>#DIV/0!</v>
      </c>
      <c r="S955" s="18" t="e">
        <f t="shared" ca="1" si="339"/>
        <v>#DIV/0!</v>
      </c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M955" s="35"/>
      <c r="AN955" s="35"/>
      <c r="AO955" s="35"/>
      <c r="AP955" s="35"/>
      <c r="AQ955" s="35"/>
      <c r="AR955" s="35"/>
      <c r="AS955" s="35"/>
    </row>
    <row r="956" spans="1:45" ht="14.25" customHeight="1">
      <c r="A956" s="35"/>
      <c r="B956" s="35" t="s">
        <v>37</v>
      </c>
      <c r="C956" s="52" t="e">
        <f ca="1">EXP(INTERCEPT(LN(INDIRECT(K954)),INDIRECT(C954)))</f>
        <v>#NUM!</v>
      </c>
      <c r="D956" s="35" t="s">
        <v>38</v>
      </c>
      <c r="E956" s="35"/>
      <c r="F956" s="18" t="s">
        <v>38</v>
      </c>
      <c r="G956" s="25">
        <v>3</v>
      </c>
      <c r="H956" s="21"/>
      <c r="I956" s="11"/>
      <c r="J956" s="11"/>
      <c r="K956" s="35"/>
      <c r="L956" s="12" t="s">
        <v>41</v>
      </c>
      <c r="M956" s="18" t="e">
        <f t="shared" ref="M956:S956" ca="1" si="340">M955*$C955</f>
        <v>#DIV/0!</v>
      </c>
      <c r="N956" s="18" t="e">
        <f t="shared" ca="1" si="340"/>
        <v>#DIV/0!</v>
      </c>
      <c r="O956" s="18" t="e">
        <f t="shared" ca="1" si="340"/>
        <v>#DIV/0!</v>
      </c>
      <c r="P956" s="18" t="e">
        <f t="shared" ca="1" si="340"/>
        <v>#DIV/0!</v>
      </c>
      <c r="Q956" s="18" t="e">
        <f t="shared" ca="1" si="340"/>
        <v>#DIV/0!</v>
      </c>
      <c r="R956" s="18" t="e">
        <f t="shared" ca="1" si="340"/>
        <v>#DIV/0!</v>
      </c>
      <c r="S956" s="18" t="e">
        <f t="shared" ca="1" si="340"/>
        <v>#DIV/0!</v>
      </c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M956" s="35"/>
      <c r="AN956" s="35"/>
      <c r="AO956" s="35"/>
      <c r="AP956" s="35"/>
      <c r="AQ956" s="35"/>
      <c r="AR956" s="35"/>
      <c r="AS956" s="35"/>
    </row>
    <row r="957" spans="1:45" ht="14.25" customHeight="1">
      <c r="A957" s="35"/>
      <c r="B957" s="35" t="s">
        <v>42</v>
      </c>
      <c r="C957" s="52" t="e">
        <f ca="1">RSQ(LN(INDIRECT(K954)),INDIRECT(C954))</f>
        <v>#NUM!</v>
      </c>
      <c r="D957" s="35" t="s">
        <v>43</v>
      </c>
      <c r="E957" s="35"/>
      <c r="F957" s="18" t="s">
        <v>43</v>
      </c>
      <c r="G957" s="25">
        <v>6</v>
      </c>
      <c r="H957" s="21"/>
      <c r="I957" s="11"/>
      <c r="J957" s="11"/>
      <c r="K957" s="35"/>
      <c r="L957" s="12" t="s">
        <v>44</v>
      </c>
      <c r="M957" s="18" t="e">
        <f t="shared" ref="M957:S957" ca="1" si="341">RSQ(INDIRECT(M954),INDIRECT($K954))</f>
        <v>#DIV/0!</v>
      </c>
      <c r="N957" s="18" t="e">
        <f t="shared" ca="1" si="341"/>
        <v>#DIV/0!</v>
      </c>
      <c r="O957" s="18" t="e">
        <f t="shared" ca="1" si="341"/>
        <v>#DIV/0!</v>
      </c>
      <c r="P957" s="18" t="e">
        <f t="shared" ca="1" si="341"/>
        <v>#DIV/0!</v>
      </c>
      <c r="Q957" s="18" t="e">
        <f t="shared" ca="1" si="341"/>
        <v>#DIV/0!</v>
      </c>
      <c r="R957" s="18" t="e">
        <f t="shared" ca="1" si="341"/>
        <v>#DIV/0!</v>
      </c>
      <c r="S957" s="18" t="e">
        <f t="shared" ca="1" si="341"/>
        <v>#DIV/0!</v>
      </c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M957" s="35"/>
      <c r="AN957" s="35"/>
      <c r="AO957" s="35"/>
      <c r="AP957" s="35"/>
      <c r="AQ957" s="35"/>
      <c r="AR957" s="35"/>
      <c r="AS957" s="35"/>
    </row>
    <row r="958" spans="1:45" ht="14.25" customHeight="1">
      <c r="A958" s="35"/>
      <c r="B958" s="35"/>
      <c r="C958" s="52"/>
      <c r="D958" s="35"/>
      <c r="E958" s="35"/>
      <c r="F958" s="18"/>
      <c r="G958" s="25"/>
      <c r="H958" s="21"/>
      <c r="I958" s="11"/>
      <c r="J958" s="11"/>
      <c r="K958" s="35"/>
      <c r="L958" s="12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M958" s="35"/>
      <c r="AN958" s="35"/>
      <c r="AO958" s="35"/>
      <c r="AP958" s="35"/>
      <c r="AQ958" s="35"/>
      <c r="AR958" s="35"/>
      <c r="AS958" s="35"/>
    </row>
    <row r="959" spans="1:45" ht="14.25" hidden="1" customHeight="1">
      <c r="A959" s="35"/>
      <c r="B959" s="31"/>
      <c r="C959" s="26" t="str">
        <f t="shared" ref="C959:S959" si="342">""&amp;ADDRESS($G961+ROW($A932),COLUMN())&amp;":"&amp;ADDRESS($G962+ROW($A932),COLUMN())</f>
        <v>$C$933:$C$936</v>
      </c>
      <c r="D959" s="26" t="str">
        <f t="shared" si="342"/>
        <v>$D$933:$D$936</v>
      </c>
      <c r="E959" s="26" t="str">
        <f t="shared" si="342"/>
        <v>$E$933:$E$936</v>
      </c>
      <c r="F959" s="26" t="str">
        <f t="shared" si="342"/>
        <v>$F$933:$F$936</v>
      </c>
      <c r="G959" s="26" t="str">
        <f t="shared" si="342"/>
        <v>$G$933:$G$936</v>
      </c>
      <c r="H959" s="26" t="str">
        <f t="shared" si="342"/>
        <v>$H$933:$H$936</v>
      </c>
      <c r="I959" s="26" t="str">
        <f t="shared" si="342"/>
        <v>$I$933:$I$936</v>
      </c>
      <c r="J959" s="26" t="str">
        <f t="shared" si="342"/>
        <v>$J$933:$J$936</v>
      </c>
      <c r="K959" s="26" t="str">
        <f t="shared" si="342"/>
        <v>$K$933:$K$936</v>
      </c>
      <c r="L959" s="26" t="str">
        <f t="shared" si="342"/>
        <v>$L$933:$L$936</v>
      </c>
      <c r="M959" s="26" t="str">
        <f t="shared" si="342"/>
        <v>$M$933:$M$936</v>
      </c>
      <c r="N959" s="26" t="str">
        <f t="shared" si="342"/>
        <v>$N$933:$N$936</v>
      </c>
      <c r="O959" s="26" t="str">
        <f t="shared" si="342"/>
        <v>$O$933:$O$936</v>
      </c>
      <c r="P959" s="26" t="str">
        <f t="shared" si="342"/>
        <v>$P$933:$P$936</v>
      </c>
      <c r="Q959" s="26" t="str">
        <f t="shared" si="342"/>
        <v>$Q$933:$Q$936</v>
      </c>
      <c r="R959" s="26" t="str">
        <f t="shared" si="342"/>
        <v>$R$933:$R$936</v>
      </c>
      <c r="S959" s="26" t="str">
        <f t="shared" si="342"/>
        <v>$S$933:$S$936</v>
      </c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M959" s="35"/>
      <c r="AN959" s="35"/>
      <c r="AO959" s="35"/>
      <c r="AP959" s="35"/>
      <c r="AQ959" s="35"/>
      <c r="AR959" s="35"/>
      <c r="AS959" s="35"/>
    </row>
    <row r="960" spans="1:45" ht="14.25" customHeight="1">
      <c r="A960" s="35"/>
      <c r="B960" s="35" t="s">
        <v>45</v>
      </c>
      <c r="C960" s="18" t="e">
        <f ca="1">SLOPE(LN(INDIRECT(K959)),INDIRECT(C959))</f>
        <v>#NUM!</v>
      </c>
      <c r="D960" s="35"/>
      <c r="E960" s="35"/>
      <c r="F960" s="19" t="s">
        <v>35</v>
      </c>
      <c r="G960" s="19"/>
      <c r="H960" s="21"/>
      <c r="I960" s="32"/>
      <c r="J960" s="32"/>
      <c r="K960" s="35"/>
      <c r="L960" s="12" t="s">
        <v>36</v>
      </c>
      <c r="M960" s="35" t="e">
        <f t="shared" ref="M960:S960" ca="1" si="343">SLOPE(INDIRECT(M959),INDIRECT($K959))</f>
        <v>#DIV/0!</v>
      </c>
      <c r="N960" s="35" t="e">
        <f t="shared" ca="1" si="343"/>
        <v>#DIV/0!</v>
      </c>
      <c r="O960" s="35" t="e">
        <f t="shared" ca="1" si="343"/>
        <v>#DIV/0!</v>
      </c>
      <c r="P960" s="35" t="e">
        <f t="shared" ca="1" si="343"/>
        <v>#DIV/0!</v>
      </c>
      <c r="Q960" s="35" t="e">
        <f t="shared" ca="1" si="343"/>
        <v>#DIV/0!</v>
      </c>
      <c r="R960" s="35" t="e">
        <f t="shared" ca="1" si="343"/>
        <v>#DIV/0!</v>
      </c>
      <c r="S960" s="35" t="e">
        <f t="shared" ca="1" si="343"/>
        <v>#DIV/0!</v>
      </c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M960" s="35"/>
      <c r="AN960" s="35"/>
      <c r="AO960" s="35"/>
      <c r="AP960" s="35"/>
      <c r="AQ960" s="35"/>
      <c r="AR960" s="35"/>
      <c r="AS960" s="35"/>
    </row>
    <row r="961" spans="1:45" ht="14.25" customHeight="1">
      <c r="A961" s="35"/>
      <c r="B961" s="35" t="s">
        <v>37</v>
      </c>
      <c r="C961" s="52" t="e">
        <f ca="1">EXP(INTERCEPT(LN(INDIRECT(K959)),INDIRECT(C959)))</f>
        <v>#NUM!</v>
      </c>
      <c r="D961" s="35"/>
      <c r="E961" s="35"/>
      <c r="F961" s="18" t="s">
        <v>38</v>
      </c>
      <c r="G961" s="25">
        <v>1</v>
      </c>
      <c r="H961" s="21"/>
      <c r="I961" s="11"/>
      <c r="J961" s="11"/>
      <c r="K961" s="35"/>
      <c r="L961" s="12" t="s">
        <v>41</v>
      </c>
      <c r="M961" s="35" t="e">
        <f t="shared" ref="M961:S961" ca="1" si="344">M960*$C960</f>
        <v>#DIV/0!</v>
      </c>
      <c r="N961" s="35" t="e">
        <f t="shared" ca="1" si="344"/>
        <v>#DIV/0!</v>
      </c>
      <c r="O961" s="35" t="e">
        <f t="shared" ca="1" si="344"/>
        <v>#DIV/0!</v>
      </c>
      <c r="P961" s="35" t="e">
        <f t="shared" ca="1" si="344"/>
        <v>#DIV/0!</v>
      </c>
      <c r="Q961" s="35" t="e">
        <f t="shared" ca="1" si="344"/>
        <v>#DIV/0!</v>
      </c>
      <c r="R961" s="35" t="e">
        <f t="shared" ca="1" si="344"/>
        <v>#DIV/0!</v>
      </c>
      <c r="S961" s="35" t="e">
        <f t="shared" ca="1" si="344"/>
        <v>#DIV/0!</v>
      </c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M961" s="35"/>
      <c r="AN961" s="35"/>
      <c r="AO961" s="35"/>
      <c r="AP961" s="35"/>
      <c r="AQ961" s="35"/>
      <c r="AR961" s="35"/>
      <c r="AS961" s="35"/>
    </row>
    <row r="962" spans="1:45" ht="14.25" customHeight="1">
      <c r="A962" s="35"/>
      <c r="B962" s="35" t="s">
        <v>42</v>
      </c>
      <c r="C962" s="52" t="e">
        <f ca="1">RSQ(LN(INDIRECT(K959)),INDIRECT(C959))</f>
        <v>#NUM!</v>
      </c>
      <c r="D962" s="35"/>
      <c r="E962" s="35"/>
      <c r="F962" s="18" t="s">
        <v>43</v>
      </c>
      <c r="G962" s="25">
        <v>4</v>
      </c>
      <c r="H962" s="21"/>
      <c r="I962" s="11"/>
      <c r="J962" s="11"/>
      <c r="K962" s="35"/>
      <c r="L962" s="12" t="s">
        <v>44</v>
      </c>
      <c r="M962" s="35" t="e">
        <f t="shared" ref="M962:S962" ca="1" si="345">RSQ(INDIRECT(M959),INDIRECT($K959))</f>
        <v>#DIV/0!</v>
      </c>
      <c r="N962" s="35" t="e">
        <f t="shared" ca="1" si="345"/>
        <v>#DIV/0!</v>
      </c>
      <c r="O962" s="35" t="e">
        <f t="shared" ca="1" si="345"/>
        <v>#DIV/0!</v>
      </c>
      <c r="P962" s="35" t="e">
        <f t="shared" ca="1" si="345"/>
        <v>#DIV/0!</v>
      </c>
      <c r="Q962" s="35" t="e">
        <f t="shared" ca="1" si="345"/>
        <v>#DIV/0!</v>
      </c>
      <c r="R962" s="35" t="e">
        <f t="shared" ca="1" si="345"/>
        <v>#DIV/0!</v>
      </c>
      <c r="S962" s="35" t="e">
        <f t="shared" ca="1" si="345"/>
        <v>#DIV/0!</v>
      </c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M962" s="35"/>
      <c r="AN962" s="35"/>
      <c r="AO962" s="35"/>
      <c r="AP962" s="35"/>
      <c r="AQ962" s="35"/>
      <c r="AR962" s="35"/>
      <c r="AS962" s="35"/>
    </row>
    <row r="963" spans="1:45" ht="14.25" customHeight="1" thickBot="1">
      <c r="A963" s="13"/>
      <c r="B963" s="13"/>
      <c r="C963" s="55"/>
      <c r="D963" s="13"/>
      <c r="E963" s="13"/>
      <c r="F963" s="14"/>
      <c r="G963" s="14"/>
      <c r="H963" s="14"/>
      <c r="I963" s="15"/>
      <c r="J963" s="15"/>
      <c r="K963" s="16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M963" s="13"/>
      <c r="AN963" s="13"/>
      <c r="AO963" s="13"/>
      <c r="AP963" s="13"/>
      <c r="AQ963" s="13"/>
      <c r="AR963" s="13"/>
      <c r="AS963" s="13"/>
    </row>
    <row r="964" spans="1:45" ht="14.25" customHeight="1" thickTop="1">
      <c r="A964" s="35"/>
      <c r="B964" s="35"/>
      <c r="C964" s="56"/>
      <c r="D964" s="35"/>
      <c r="E964" s="35"/>
      <c r="F964" s="21"/>
      <c r="G964" s="21"/>
      <c r="H964" s="21"/>
      <c r="I964" s="11"/>
      <c r="J964" s="11"/>
      <c r="K964" s="12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M964" s="35"/>
      <c r="AN964" s="35"/>
      <c r="AO964" s="35"/>
      <c r="AP964" s="35"/>
      <c r="AQ964" s="35"/>
      <c r="AR964" s="35"/>
      <c r="AS964" s="35"/>
    </row>
    <row r="965" spans="1:45" ht="14.25" customHeight="1">
      <c r="A965" s="3" t="s">
        <v>87</v>
      </c>
      <c r="C965" s="20"/>
      <c r="D965" s="20"/>
      <c r="E965" s="20"/>
      <c r="F965" s="25"/>
      <c r="G965" s="25"/>
      <c r="H965" s="25"/>
      <c r="I965" s="9"/>
      <c r="J965" s="9"/>
      <c r="K965" s="20"/>
      <c r="L965" s="20"/>
      <c r="M965" s="20"/>
      <c r="N965" s="20"/>
      <c r="O965" s="20"/>
      <c r="P965" s="20"/>
      <c r="Q965" s="20"/>
      <c r="R965" s="20"/>
      <c r="S965" s="20"/>
      <c r="AG965" s="35"/>
      <c r="AM965" s="35" t="s">
        <v>29</v>
      </c>
      <c r="AN965" s="35"/>
      <c r="AO965" s="35"/>
      <c r="AP965" s="35"/>
      <c r="AQ965" s="35"/>
      <c r="AR965" s="35"/>
      <c r="AS965" s="35"/>
    </row>
    <row r="966" spans="1:45" ht="14.25" customHeight="1" thickBot="1">
      <c r="A966" s="39"/>
      <c r="B966" s="20" t="s">
        <v>1</v>
      </c>
      <c r="C966" s="20" t="s">
        <v>2</v>
      </c>
      <c r="D966" s="20" t="s">
        <v>3</v>
      </c>
      <c r="E966" s="20" t="s">
        <v>4</v>
      </c>
      <c r="F966" s="20" t="s">
        <v>5</v>
      </c>
      <c r="G966" s="20" t="s">
        <v>6</v>
      </c>
      <c r="H966" s="20" t="s">
        <v>7</v>
      </c>
      <c r="I966" s="20" t="s">
        <v>8</v>
      </c>
      <c r="J966" s="20" t="s">
        <v>9</v>
      </c>
      <c r="K966" s="20" t="s">
        <v>10</v>
      </c>
      <c r="L966" s="20" t="s">
        <v>11</v>
      </c>
      <c r="M966" s="10" t="s">
        <v>12</v>
      </c>
      <c r="N966" s="10" t="s">
        <v>13</v>
      </c>
      <c r="O966" s="10" t="s">
        <v>14</v>
      </c>
      <c r="P966" s="10" t="s">
        <v>15</v>
      </c>
      <c r="Q966" s="10" t="s">
        <v>16</v>
      </c>
      <c r="R966" s="10" t="s">
        <v>17</v>
      </c>
      <c r="S966" s="10" t="s">
        <v>18</v>
      </c>
      <c r="AM966" s="4" t="s">
        <v>12</v>
      </c>
      <c r="AN966" s="4" t="s">
        <v>13</v>
      </c>
      <c r="AO966" s="4" t="s">
        <v>14</v>
      </c>
      <c r="AP966" s="4" t="s">
        <v>15</v>
      </c>
      <c r="AQ966" s="4" t="s">
        <v>16</v>
      </c>
      <c r="AR966" s="4" t="s">
        <v>17</v>
      </c>
      <c r="AS966" s="4" t="s">
        <v>18</v>
      </c>
    </row>
    <row r="967" spans="1:45" ht="14.25" customHeight="1" thickTop="1">
      <c r="A967" s="20"/>
      <c r="B967" s="20"/>
      <c r="C967" s="20" t="s">
        <v>19</v>
      </c>
      <c r="D967" s="20" t="s">
        <v>20</v>
      </c>
      <c r="E967" s="20" t="s">
        <v>21</v>
      </c>
      <c r="F967" s="20" t="s">
        <v>22</v>
      </c>
      <c r="G967" s="20" t="s">
        <v>21</v>
      </c>
      <c r="H967" s="20" t="s">
        <v>23</v>
      </c>
      <c r="I967" s="20" t="s">
        <v>24</v>
      </c>
      <c r="J967" s="20" t="s">
        <v>24</v>
      </c>
      <c r="K967" s="20" t="s">
        <v>25</v>
      </c>
      <c r="L967" s="20" t="s">
        <v>26</v>
      </c>
      <c r="M967" s="20" t="s">
        <v>27</v>
      </c>
      <c r="N967" s="20" t="s">
        <v>27</v>
      </c>
      <c r="O967" s="20" t="s">
        <v>27</v>
      </c>
      <c r="P967" s="20" t="s">
        <v>27</v>
      </c>
      <c r="Q967" s="20" t="s">
        <v>27</v>
      </c>
      <c r="R967" s="20" t="s">
        <v>27</v>
      </c>
      <c r="S967" s="20" t="s">
        <v>27</v>
      </c>
      <c r="AM967" s="18" t="s">
        <v>27</v>
      </c>
      <c r="AN967" s="18" t="s">
        <v>27</v>
      </c>
      <c r="AO967" s="18" t="s">
        <v>27</v>
      </c>
      <c r="AP967" s="18" t="s">
        <v>27</v>
      </c>
      <c r="AQ967" s="18" t="s">
        <v>27</v>
      </c>
      <c r="AR967" s="18" t="s">
        <v>27</v>
      </c>
      <c r="AS967" s="18" t="s">
        <v>27</v>
      </c>
    </row>
    <row r="968" spans="1:45" ht="14.25" customHeight="1">
      <c r="A968" s="35">
        <v>-1</v>
      </c>
      <c r="B968" s="31"/>
      <c r="C968" s="35"/>
      <c r="D968" s="34"/>
      <c r="E968" s="21"/>
      <c r="F968" s="33"/>
      <c r="G968" s="33"/>
      <c r="H968" s="33"/>
      <c r="I968" s="22" t="s">
        <v>32</v>
      </c>
      <c r="J968" s="22" t="s">
        <v>32</v>
      </c>
      <c r="K968" s="41"/>
      <c r="L968" s="21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M968" s="10"/>
      <c r="AN968" s="10"/>
      <c r="AO968" s="10"/>
      <c r="AP968" s="10"/>
      <c r="AQ968" s="10"/>
      <c r="AR968" s="10"/>
      <c r="AS968" s="10"/>
    </row>
    <row r="969" spans="1:45" ht="14.25" customHeight="1">
      <c r="A969" s="35">
        <v>0</v>
      </c>
      <c r="B969" s="36"/>
      <c r="C969">
        <f t="shared" ref="C969:C985" si="346">(B969-$B$969)*24</f>
        <v>0</v>
      </c>
      <c r="D969" s="34"/>
      <c r="E969" s="42"/>
      <c r="F969" s="33">
        <v>100</v>
      </c>
      <c r="G969" s="33">
        <f t="shared" ref="G969:G985" si="347">E969/(F969/100)</f>
        <v>0</v>
      </c>
      <c r="H969" s="34"/>
      <c r="I969" s="32">
        <v>0</v>
      </c>
      <c r="J969" s="32">
        <v>0</v>
      </c>
      <c r="K969" s="43">
        <f>L969*Assumptions!$J$13</f>
        <v>0</v>
      </c>
      <c r="L969" s="57"/>
      <c r="M969" s="37"/>
      <c r="N969" s="37"/>
      <c r="O969" s="37"/>
      <c r="P969" s="37"/>
      <c r="Q969" s="37"/>
      <c r="R969" s="37"/>
      <c r="S969" s="37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M969" s="20"/>
      <c r="AN969" s="20"/>
      <c r="AO969" s="20"/>
      <c r="AP969" s="20"/>
      <c r="AQ969" s="20"/>
      <c r="AR969" s="20"/>
      <c r="AS969" s="20"/>
    </row>
    <row r="970" spans="1:45" ht="14.25" customHeight="1">
      <c r="A970" s="30">
        <v>1</v>
      </c>
      <c r="B970" s="36"/>
      <c r="C970">
        <f t="shared" si="346"/>
        <v>0</v>
      </c>
      <c r="D970" s="28"/>
      <c r="E970" s="44"/>
      <c r="F970" s="27">
        <v>100</v>
      </c>
      <c r="G970" s="27">
        <f t="shared" si="347"/>
        <v>0</v>
      </c>
      <c r="H970" s="28" t="e">
        <f t="shared" ref="H970:H985" si="348">LN(E970/E969)/(C970-C969)</f>
        <v>#DIV/0!</v>
      </c>
      <c r="I970" s="29" t="e">
        <f t="shared" ref="I970:I985" si="349">((E970-E969)/H970)+I969</f>
        <v>#DIV/0!</v>
      </c>
      <c r="J970" s="29">
        <f t="shared" ref="J970:J985" si="350">(0.5*(C970-C969)*(E970+E969))+J969</f>
        <v>0</v>
      </c>
      <c r="K970" s="45">
        <f>L970*Assumptions!$J$13</f>
        <v>0</v>
      </c>
      <c r="L970" s="57"/>
      <c r="M970" s="37"/>
      <c r="N970" s="37"/>
      <c r="O970" s="37"/>
      <c r="P970" s="37"/>
      <c r="Q970" s="37"/>
      <c r="R970" s="37"/>
      <c r="S970" s="37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S970" s="35"/>
    </row>
    <row r="971" spans="1:45" ht="14.25" customHeight="1">
      <c r="A971" s="30">
        <v>2</v>
      </c>
      <c r="B971" s="36"/>
      <c r="C971">
        <f t="shared" si="346"/>
        <v>0</v>
      </c>
      <c r="D971" s="28"/>
      <c r="E971" s="44"/>
      <c r="F971" s="33">
        <v>100</v>
      </c>
      <c r="G971" s="27">
        <f t="shared" si="347"/>
        <v>0</v>
      </c>
      <c r="H971" s="28" t="e">
        <f t="shared" si="348"/>
        <v>#DIV/0!</v>
      </c>
      <c r="I971" s="29" t="e">
        <f t="shared" si="349"/>
        <v>#DIV/0!</v>
      </c>
      <c r="J971" s="29">
        <f t="shared" si="350"/>
        <v>0</v>
      </c>
      <c r="K971" s="45">
        <f>L971*Assumptions!$J$13</f>
        <v>0</v>
      </c>
      <c r="L971" s="57"/>
      <c r="M971" s="37"/>
      <c r="N971" s="37"/>
      <c r="O971" s="37"/>
      <c r="P971" s="37"/>
      <c r="Q971" s="37"/>
      <c r="R971" s="37"/>
      <c r="S971" s="37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M971" s="37"/>
      <c r="AN971" s="37"/>
      <c r="AO971" s="37"/>
      <c r="AP971" s="37"/>
      <c r="AQ971" s="37"/>
      <c r="AR971" s="37"/>
    </row>
    <row r="972" spans="1:45" ht="14.25" customHeight="1">
      <c r="A972" s="30">
        <v>3</v>
      </c>
      <c r="B972" s="36"/>
      <c r="C972">
        <f t="shared" si="346"/>
        <v>0</v>
      </c>
      <c r="D972" s="28"/>
      <c r="E972" s="44"/>
      <c r="F972" s="27">
        <v>100</v>
      </c>
      <c r="G972" s="27">
        <f t="shared" si="347"/>
        <v>0</v>
      </c>
      <c r="H972" s="28" t="e">
        <f t="shared" si="348"/>
        <v>#DIV/0!</v>
      </c>
      <c r="I972" s="29" t="e">
        <f t="shared" si="349"/>
        <v>#DIV/0!</v>
      </c>
      <c r="J972" s="29">
        <f t="shared" si="350"/>
        <v>0</v>
      </c>
      <c r="K972" s="45">
        <f>L972*Assumptions!$J$13</f>
        <v>0</v>
      </c>
      <c r="L972" s="57"/>
      <c r="M972" s="37"/>
      <c r="N972" s="37"/>
      <c r="O972" s="37"/>
      <c r="P972" s="37"/>
      <c r="Q972" s="37"/>
      <c r="R972" s="37"/>
      <c r="S972" s="37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M972" s="60"/>
      <c r="AN972" s="61"/>
      <c r="AO972" s="37"/>
      <c r="AP972" s="37"/>
      <c r="AQ972" s="37"/>
      <c r="AR972" s="37"/>
      <c r="AS972" s="37"/>
    </row>
    <row r="973" spans="1:45" ht="14.25" customHeight="1">
      <c r="A973" s="30">
        <v>4</v>
      </c>
      <c r="B973" s="36"/>
      <c r="C973">
        <f t="shared" si="346"/>
        <v>0</v>
      </c>
      <c r="D973" s="28"/>
      <c r="E973" s="44"/>
      <c r="F973" s="33">
        <v>100</v>
      </c>
      <c r="G973" s="27">
        <f t="shared" si="347"/>
        <v>0</v>
      </c>
      <c r="H973" s="28" t="e">
        <f t="shared" si="348"/>
        <v>#DIV/0!</v>
      </c>
      <c r="I973" s="29" t="e">
        <f t="shared" si="349"/>
        <v>#DIV/0!</v>
      </c>
      <c r="J973" s="29">
        <f t="shared" si="350"/>
        <v>0</v>
      </c>
      <c r="K973" s="45">
        <f>L973*Assumptions!$J$13</f>
        <v>0</v>
      </c>
      <c r="L973" s="5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M973" s="60"/>
      <c r="AN973" s="61"/>
      <c r="AO973" s="37"/>
      <c r="AP973" s="37"/>
      <c r="AQ973" s="37"/>
      <c r="AR973" s="37"/>
      <c r="AS973" s="37"/>
    </row>
    <row r="974" spans="1:45" ht="14.25" customHeight="1">
      <c r="A974" s="30">
        <v>5</v>
      </c>
      <c r="B974" s="36"/>
      <c r="C974">
        <f t="shared" si="346"/>
        <v>0</v>
      </c>
      <c r="D974" s="28"/>
      <c r="E974" s="44"/>
      <c r="F974" s="27">
        <v>100</v>
      </c>
      <c r="G974" s="27">
        <f t="shared" si="347"/>
        <v>0</v>
      </c>
      <c r="H974" s="28" t="e">
        <f t="shared" si="348"/>
        <v>#DIV/0!</v>
      </c>
      <c r="I974" s="29" t="e">
        <f t="shared" si="349"/>
        <v>#DIV/0!</v>
      </c>
      <c r="J974" s="29">
        <f t="shared" si="350"/>
        <v>0</v>
      </c>
      <c r="K974" s="45">
        <f>L974*Assumptions!$J$13</f>
        <v>0</v>
      </c>
      <c r="L974" s="5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M974" s="60"/>
      <c r="AN974" s="61"/>
      <c r="AO974" s="37"/>
      <c r="AP974" s="37"/>
      <c r="AQ974" s="37"/>
      <c r="AR974" s="37"/>
      <c r="AS974" s="37"/>
    </row>
    <row r="975" spans="1:45" ht="14.25" customHeight="1">
      <c r="A975" s="30">
        <v>6</v>
      </c>
      <c r="B975" s="36"/>
      <c r="C975">
        <f t="shared" si="346"/>
        <v>0</v>
      </c>
      <c r="D975" s="28"/>
      <c r="E975" s="44"/>
      <c r="F975" s="27">
        <v>100</v>
      </c>
      <c r="G975" s="27">
        <f t="shared" si="347"/>
        <v>0</v>
      </c>
      <c r="H975" s="28" t="e">
        <f t="shared" si="348"/>
        <v>#DIV/0!</v>
      </c>
      <c r="I975" s="29" t="e">
        <f t="shared" si="349"/>
        <v>#DIV/0!</v>
      </c>
      <c r="J975" s="29">
        <f t="shared" si="350"/>
        <v>0</v>
      </c>
      <c r="K975" s="45">
        <f>L975*Assumptions!$J$13</f>
        <v>0</v>
      </c>
      <c r="L975" s="57"/>
      <c r="M975" s="40"/>
      <c r="N975" s="37"/>
      <c r="O975" s="37"/>
      <c r="P975" s="40"/>
      <c r="Q975" s="37"/>
      <c r="R975" s="40"/>
      <c r="S975" s="37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M975" s="60"/>
      <c r="AN975" s="61"/>
      <c r="AO975" s="37"/>
      <c r="AP975" s="37"/>
      <c r="AQ975" s="37"/>
      <c r="AR975" s="37"/>
      <c r="AS975" s="37"/>
    </row>
    <row r="976" spans="1:45" ht="14.25" customHeight="1">
      <c r="A976" s="30">
        <v>7</v>
      </c>
      <c r="B976" s="36"/>
      <c r="C976">
        <f t="shared" si="346"/>
        <v>0</v>
      </c>
      <c r="D976" s="28"/>
      <c r="E976" s="44"/>
      <c r="F976" s="27">
        <v>100</v>
      </c>
      <c r="G976" s="27">
        <f t="shared" si="347"/>
        <v>0</v>
      </c>
      <c r="H976" s="28" t="e">
        <f t="shared" si="348"/>
        <v>#DIV/0!</v>
      </c>
      <c r="I976" s="29" t="e">
        <f t="shared" si="349"/>
        <v>#DIV/0!</v>
      </c>
      <c r="J976" s="29">
        <f t="shared" si="350"/>
        <v>0</v>
      </c>
      <c r="K976" s="45">
        <f>L976*Assumptions!$J$13</f>
        <v>0</v>
      </c>
      <c r="L976" s="37"/>
      <c r="M976" s="40"/>
      <c r="N976" s="40"/>
      <c r="O976" s="40"/>
      <c r="P976" s="40"/>
      <c r="Q976" s="40"/>
      <c r="R976" s="40"/>
      <c r="S976" s="4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M976" s="60"/>
      <c r="AN976" s="61"/>
      <c r="AO976" s="37"/>
      <c r="AP976" s="37"/>
      <c r="AQ976" s="37"/>
      <c r="AR976" s="37"/>
      <c r="AS976" s="37"/>
    </row>
    <row r="977" spans="1:45" ht="14.25" customHeight="1">
      <c r="A977" s="18">
        <v>8</v>
      </c>
      <c r="B977" s="36"/>
      <c r="C977">
        <f t="shared" si="346"/>
        <v>0</v>
      </c>
      <c r="D977" s="28"/>
      <c r="E977" s="44"/>
      <c r="F977" s="27">
        <v>100</v>
      </c>
      <c r="G977" s="27">
        <f t="shared" si="347"/>
        <v>0</v>
      </c>
      <c r="H977" s="28" t="e">
        <f t="shared" si="348"/>
        <v>#DIV/0!</v>
      </c>
      <c r="I977" s="29" t="e">
        <f t="shared" si="349"/>
        <v>#DIV/0!</v>
      </c>
      <c r="J977" s="29">
        <f t="shared" si="350"/>
        <v>0</v>
      </c>
      <c r="K977" s="45">
        <f>L977*Assumptions!$J$13</f>
        <v>0</v>
      </c>
      <c r="L977" s="37"/>
      <c r="M977" s="46"/>
      <c r="N977" s="35"/>
      <c r="R977" s="37"/>
      <c r="S977" s="37"/>
      <c r="T977" s="37"/>
      <c r="AM977" s="46"/>
      <c r="AN977" s="61"/>
      <c r="AO977" s="37"/>
      <c r="AQ977" s="37"/>
      <c r="AS977" s="37"/>
    </row>
    <row r="978" spans="1:45" ht="14.25" customHeight="1">
      <c r="A978" s="18">
        <v>9</v>
      </c>
      <c r="B978" s="31"/>
      <c r="C978">
        <f t="shared" si="346"/>
        <v>0</v>
      </c>
      <c r="D978" s="28"/>
      <c r="E978" s="44"/>
      <c r="F978" s="27">
        <v>100</v>
      </c>
      <c r="G978" s="27">
        <f t="shared" si="347"/>
        <v>0</v>
      </c>
      <c r="H978" s="28" t="e">
        <f t="shared" si="348"/>
        <v>#DIV/0!</v>
      </c>
      <c r="I978" s="29" t="e">
        <f t="shared" si="349"/>
        <v>#DIV/0!</v>
      </c>
      <c r="J978" s="29">
        <f t="shared" si="350"/>
        <v>0</v>
      </c>
      <c r="K978" s="45">
        <f>L978*Assumptions!$J$13</f>
        <v>0</v>
      </c>
      <c r="L978" s="37"/>
      <c r="P978" s="37"/>
      <c r="Q978" s="37"/>
      <c r="R978" s="37"/>
      <c r="S978" s="37"/>
      <c r="T978" s="37"/>
      <c r="AM978" s="46"/>
      <c r="AN978" s="47"/>
    </row>
    <row r="979" spans="1:45" ht="14.25" customHeight="1">
      <c r="A979" s="35">
        <v>10</v>
      </c>
      <c r="B979" s="31"/>
      <c r="C979">
        <f t="shared" si="346"/>
        <v>0</v>
      </c>
      <c r="D979" s="28"/>
      <c r="E979" s="44"/>
      <c r="F979" s="27">
        <v>100</v>
      </c>
      <c r="G979" s="27">
        <f t="shared" si="347"/>
        <v>0</v>
      </c>
      <c r="H979" s="28" t="e">
        <f t="shared" si="348"/>
        <v>#DIV/0!</v>
      </c>
      <c r="I979" s="29" t="e">
        <f t="shared" si="349"/>
        <v>#DIV/0!</v>
      </c>
      <c r="J979" s="29">
        <f t="shared" si="350"/>
        <v>0</v>
      </c>
      <c r="K979" s="45">
        <f>L979*Assumptions!$J$13</f>
        <v>0</v>
      </c>
      <c r="L979" s="37"/>
      <c r="P979" s="37"/>
      <c r="Q979" s="37"/>
      <c r="R979" s="37"/>
      <c r="S979" s="37"/>
      <c r="T979" s="37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M979" s="46"/>
      <c r="AO979" s="37"/>
      <c r="AP979" s="37"/>
      <c r="AQ979" s="37"/>
      <c r="AR979" s="37"/>
      <c r="AS979" s="37"/>
    </row>
    <row r="980" spans="1:45" ht="14.25" customHeight="1">
      <c r="A980" s="35">
        <v>11</v>
      </c>
      <c r="B980" s="36"/>
      <c r="C980">
        <f t="shared" si="346"/>
        <v>0</v>
      </c>
      <c r="D980" s="28"/>
      <c r="E980" s="44"/>
      <c r="F980" s="27">
        <v>100</v>
      </c>
      <c r="G980" s="27">
        <f t="shared" si="347"/>
        <v>0</v>
      </c>
      <c r="H980" s="28" t="e">
        <f t="shared" si="348"/>
        <v>#DIV/0!</v>
      </c>
      <c r="I980" s="29" t="e">
        <f t="shared" si="349"/>
        <v>#DIV/0!</v>
      </c>
      <c r="J980" s="29">
        <f t="shared" si="350"/>
        <v>0</v>
      </c>
      <c r="K980" s="45">
        <f>L980*Assumptions!$J$13</f>
        <v>0</v>
      </c>
      <c r="L980" s="37"/>
      <c r="P980" s="37"/>
      <c r="Q980" s="37"/>
      <c r="R980" s="37"/>
      <c r="S980" s="37"/>
      <c r="T980" s="37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M980" s="46"/>
      <c r="AO980" s="37"/>
      <c r="AP980" s="37"/>
      <c r="AQ980" s="37"/>
      <c r="AR980" s="37"/>
      <c r="AS980" s="37"/>
    </row>
    <row r="981" spans="1:45" ht="14.25" customHeight="1">
      <c r="A981" s="35">
        <v>12</v>
      </c>
      <c r="B981" s="36"/>
      <c r="C981">
        <f t="shared" si="346"/>
        <v>0</v>
      </c>
      <c r="D981" s="28"/>
      <c r="E981" s="44"/>
      <c r="F981" s="27">
        <v>100</v>
      </c>
      <c r="G981" s="27">
        <f t="shared" si="347"/>
        <v>0</v>
      </c>
      <c r="H981" s="28" t="e">
        <f t="shared" si="348"/>
        <v>#DIV/0!</v>
      </c>
      <c r="I981" s="29" t="e">
        <f t="shared" si="349"/>
        <v>#DIV/0!</v>
      </c>
      <c r="J981" s="29">
        <f t="shared" si="350"/>
        <v>0</v>
      </c>
      <c r="K981" s="45">
        <f>L981*Assumptions!$J$13</f>
        <v>0</v>
      </c>
      <c r="L981" s="37"/>
      <c r="P981" s="37"/>
      <c r="Q981" s="37"/>
      <c r="R981" s="37"/>
      <c r="S981" s="37"/>
      <c r="T981" s="37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M981" s="46"/>
      <c r="AO981" s="37"/>
      <c r="AP981" s="37"/>
      <c r="AQ981" s="37"/>
      <c r="AR981" s="37"/>
      <c r="AS981" s="37"/>
    </row>
    <row r="982" spans="1:45" ht="14.25" customHeight="1">
      <c r="A982" s="35">
        <v>13</v>
      </c>
      <c r="B982" s="36"/>
      <c r="C982">
        <f t="shared" si="346"/>
        <v>0</v>
      </c>
      <c r="D982" s="28"/>
      <c r="E982" s="44"/>
      <c r="F982" s="27">
        <v>100</v>
      </c>
      <c r="G982" s="27">
        <f t="shared" si="347"/>
        <v>0</v>
      </c>
      <c r="H982" s="28" t="e">
        <f t="shared" si="348"/>
        <v>#DIV/0!</v>
      </c>
      <c r="I982" s="29" t="e">
        <f t="shared" si="349"/>
        <v>#DIV/0!</v>
      </c>
      <c r="J982" s="29">
        <f t="shared" si="350"/>
        <v>0</v>
      </c>
      <c r="K982" s="45">
        <f>L982*Assumptions!$J$13</f>
        <v>0</v>
      </c>
      <c r="L982" s="37"/>
      <c r="P982" s="37"/>
      <c r="Q982" s="37"/>
      <c r="R982" s="37"/>
      <c r="S982" s="37"/>
      <c r="T982" s="37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M982" s="46"/>
      <c r="AO982" s="37"/>
      <c r="AP982" s="37"/>
      <c r="AQ982" s="37"/>
      <c r="AR982" s="37"/>
      <c r="AS982" s="37"/>
    </row>
    <row r="983" spans="1:45" ht="14.25" customHeight="1">
      <c r="A983" s="35">
        <v>14</v>
      </c>
      <c r="B983" s="36"/>
      <c r="C983">
        <f t="shared" si="346"/>
        <v>0</v>
      </c>
      <c r="D983" s="28"/>
      <c r="E983" s="44"/>
      <c r="F983" s="27">
        <v>100</v>
      </c>
      <c r="G983" s="27">
        <f t="shared" si="347"/>
        <v>0</v>
      </c>
      <c r="H983" s="28" t="e">
        <f t="shared" si="348"/>
        <v>#DIV/0!</v>
      </c>
      <c r="I983" s="29" t="e">
        <f t="shared" si="349"/>
        <v>#DIV/0!</v>
      </c>
      <c r="J983" s="29">
        <f t="shared" si="350"/>
        <v>0</v>
      </c>
      <c r="K983" s="45">
        <f>L983*Assumptions!$J$13</f>
        <v>0</v>
      </c>
      <c r="L983" s="37"/>
      <c r="P983" s="37"/>
      <c r="Q983" s="37"/>
      <c r="R983" s="37"/>
      <c r="S983" s="37"/>
      <c r="T983" s="37"/>
      <c r="AM983" s="37"/>
      <c r="AN983" s="37"/>
      <c r="AO983" s="37"/>
    </row>
    <row r="984" spans="1:45" ht="14.25" customHeight="1">
      <c r="A984" s="35">
        <v>15</v>
      </c>
      <c r="B984" s="36"/>
      <c r="C984">
        <f t="shared" si="346"/>
        <v>0</v>
      </c>
      <c r="D984" s="28"/>
      <c r="E984" s="44"/>
      <c r="F984" s="27">
        <v>100</v>
      </c>
      <c r="G984" s="27">
        <f t="shared" si="347"/>
        <v>0</v>
      </c>
      <c r="H984" s="28" t="e">
        <f t="shared" si="348"/>
        <v>#DIV/0!</v>
      </c>
      <c r="I984" s="29" t="e">
        <f t="shared" si="349"/>
        <v>#DIV/0!</v>
      </c>
      <c r="J984" s="29">
        <f t="shared" si="350"/>
        <v>0</v>
      </c>
      <c r="K984" s="45">
        <f>L984*Assumptions!$J$13</f>
        <v>0</v>
      </c>
      <c r="L984" s="37"/>
      <c r="P984" s="37"/>
      <c r="Q984" s="37"/>
      <c r="R984" s="37"/>
      <c r="S984" s="37"/>
      <c r="T984" s="37"/>
      <c r="AM984" s="37"/>
      <c r="AN984" s="37"/>
      <c r="AO984" s="37"/>
    </row>
    <row r="985" spans="1:45" ht="14.25" customHeight="1">
      <c r="A985" s="35">
        <v>16</v>
      </c>
      <c r="B985" s="36"/>
      <c r="C985">
        <f t="shared" si="346"/>
        <v>0</v>
      </c>
      <c r="D985" s="28"/>
      <c r="E985" s="44"/>
      <c r="F985" s="27">
        <v>100</v>
      </c>
      <c r="G985" s="27">
        <f t="shared" si="347"/>
        <v>0</v>
      </c>
      <c r="H985" s="28" t="e">
        <f t="shared" si="348"/>
        <v>#DIV/0!</v>
      </c>
      <c r="I985" s="29" t="e">
        <f t="shared" si="349"/>
        <v>#DIV/0!</v>
      </c>
      <c r="J985" s="29">
        <f t="shared" si="350"/>
        <v>0</v>
      </c>
      <c r="K985" s="45">
        <f>L985*Assumptions!$J$13</f>
        <v>0</v>
      </c>
      <c r="L985" s="37"/>
      <c r="P985" s="37"/>
      <c r="Q985" s="37"/>
      <c r="R985" s="37"/>
      <c r="S985" s="37"/>
      <c r="T985" s="37"/>
      <c r="AM985" s="37"/>
      <c r="AN985" s="37"/>
      <c r="AO985" s="37"/>
    </row>
    <row r="986" spans="1:45" ht="14.25" customHeight="1">
      <c r="A986" s="35"/>
      <c r="B986" s="31"/>
      <c r="C986" s="54"/>
      <c r="D986" s="28"/>
      <c r="E986" s="19"/>
      <c r="F986" s="33"/>
      <c r="G986" s="27"/>
      <c r="J986" s="37"/>
      <c r="K986" s="37"/>
      <c r="L986" s="37"/>
      <c r="P986" s="37"/>
      <c r="Q986" s="37"/>
      <c r="R986" s="37"/>
      <c r="S986" s="37"/>
      <c r="T986" s="37"/>
      <c r="AM986" s="23"/>
      <c r="AN986" s="37"/>
      <c r="AO986" s="37"/>
      <c r="AP986" s="37"/>
      <c r="AQ986" s="23"/>
      <c r="AR986" s="23"/>
      <c r="AS986" s="23"/>
    </row>
    <row r="987" spans="1:45" ht="14.25" customHeight="1">
      <c r="A987" s="35"/>
      <c r="B987" s="31"/>
      <c r="C987" s="54"/>
      <c r="D987" s="28"/>
      <c r="E987" s="19"/>
      <c r="F987" s="33"/>
      <c r="G987" s="27"/>
      <c r="J987" s="37"/>
      <c r="K987" s="37"/>
      <c r="L987" s="37"/>
      <c r="P987" s="37"/>
      <c r="Q987" s="37"/>
      <c r="R987" s="37"/>
      <c r="S987" s="37"/>
      <c r="T987" s="37"/>
      <c r="AM987" s="23"/>
      <c r="AN987" s="37"/>
      <c r="AO987" s="37"/>
      <c r="AP987" s="37"/>
      <c r="AQ987" s="23"/>
      <c r="AR987" s="23"/>
      <c r="AS987" s="23"/>
    </row>
    <row r="988" spans="1:45" ht="14.25" customHeight="1">
      <c r="A988" s="35"/>
      <c r="B988" s="31"/>
      <c r="C988" s="54"/>
      <c r="D988" s="28"/>
      <c r="E988" s="19"/>
      <c r="F988" s="27"/>
      <c r="G988" s="27"/>
      <c r="H988" s="19"/>
      <c r="J988" s="37"/>
      <c r="K988" s="37"/>
      <c r="L988" s="37"/>
      <c r="P988" s="37"/>
      <c r="Q988" s="37"/>
      <c r="R988" s="37"/>
      <c r="S988" s="37"/>
      <c r="T988" s="37"/>
      <c r="AN988" s="37"/>
      <c r="AO988" s="37"/>
      <c r="AP988" s="37"/>
    </row>
    <row r="989" spans="1:45" ht="14.25" customHeight="1">
      <c r="A989" s="23"/>
      <c r="B989" s="31" t="s">
        <v>33</v>
      </c>
      <c r="C989" s="48"/>
      <c r="D989" s="28"/>
      <c r="E989" s="19"/>
      <c r="F989" s="33"/>
      <c r="G989" s="27"/>
      <c r="H989" s="28"/>
      <c r="J989" s="37"/>
      <c r="K989" s="37"/>
      <c r="L989" s="37"/>
      <c r="P989" s="37"/>
      <c r="Q989" s="37"/>
      <c r="R989" s="37"/>
      <c r="AN989" s="37"/>
      <c r="AO989" s="37"/>
      <c r="AP989" s="37"/>
    </row>
    <row r="990" spans="1:45" ht="14.25" customHeight="1">
      <c r="A990" s="23"/>
      <c r="B990" s="31"/>
      <c r="C990" s="50"/>
      <c r="D990" s="34"/>
      <c r="E990" s="19"/>
      <c r="F990" s="25"/>
      <c r="G990" s="33"/>
      <c r="H990" s="19" t="s">
        <v>39</v>
      </c>
      <c r="I990" s="7" t="s">
        <v>40</v>
      </c>
      <c r="J990" s="37"/>
      <c r="K990" s="43"/>
      <c r="L990" s="51"/>
      <c r="M990" s="20"/>
    </row>
    <row r="991" spans="1:45" ht="14.25" hidden="1" customHeight="1">
      <c r="B991" s="31"/>
      <c r="C991" s="26" t="str">
        <f>""&amp;ADDRESS($G993+ROW($A969),COLUMN())&amp;":"&amp;ADDRESS($G994+ROW($A969),COLUMN())</f>
        <v>$C$969:$C$973</v>
      </c>
      <c r="D991" s="26" t="str">
        <f>""&amp;ADDRESS($G993+ROW($A969),COLUMN())&amp;":"&amp;ADDRESS($G994+ROW($A969),COLUMN())</f>
        <v>$D$969:$D$973</v>
      </c>
      <c r="E991" s="26" t="str">
        <f>""&amp;ADDRESS($G993+ROW($A969),COLUMN())&amp;":"&amp;ADDRESS($G994+ROW($A969),COLUMN())</f>
        <v>$E$969:$E$973</v>
      </c>
      <c r="F991" s="26" t="str">
        <f>""&amp;ADDRESS($G993+ROW($A969),COLUMN())&amp;":"&amp;ADDRESS($G994+ROW($A969),COLUMN())</f>
        <v>$F$969:$F$973</v>
      </c>
      <c r="G991" s="26" t="str">
        <f>""&amp;ADDRESS($G993+ROW($A969),COLUMN())&amp;":"&amp;ADDRESS($G994+ROW($A969),COLUMN())</f>
        <v>$G$969:$G$973</v>
      </c>
      <c r="H991" s="19">
        <f ca="1">INDIRECT(ADDRESS($G$920+ROW($A$895),COLUMN(($L$895))))</f>
        <v>0</v>
      </c>
      <c r="I991" s="7">
        <f ca="1">INDIRECT(ADDRESS($G$920+ROW($A$895),COLUMN(($M$895))))</f>
        <v>0</v>
      </c>
      <c r="J991" s="37" t="str">
        <f t="shared" ref="J991:S991" si="351">""&amp;ADDRESS($G993+ROW($A969),COLUMN())&amp;":"&amp;ADDRESS($G994+ROW($A969),COLUMN())</f>
        <v>$J$969:$J$973</v>
      </c>
      <c r="K991" s="26" t="str">
        <f t="shared" si="351"/>
        <v>$K$969:$K$973</v>
      </c>
      <c r="L991" s="26" t="str">
        <f t="shared" si="351"/>
        <v>$L$969:$L$973</v>
      </c>
      <c r="M991" s="26" t="str">
        <f t="shared" si="351"/>
        <v>$M$969:$M$973</v>
      </c>
      <c r="N991" s="26" t="str">
        <f t="shared" si="351"/>
        <v>$N$969:$N$973</v>
      </c>
      <c r="O991" s="26" t="str">
        <f t="shared" si="351"/>
        <v>$O$969:$O$973</v>
      </c>
      <c r="P991" s="26" t="str">
        <f t="shared" si="351"/>
        <v>$P$969:$P$973</v>
      </c>
      <c r="Q991" s="26" t="str">
        <f t="shared" si="351"/>
        <v>$Q$969:$Q$973</v>
      </c>
      <c r="R991" s="26" t="str">
        <f t="shared" si="351"/>
        <v>$R$969:$R$973</v>
      </c>
      <c r="S991" s="26" t="str">
        <f t="shared" si="351"/>
        <v>$S$969:$S$973</v>
      </c>
    </row>
    <row r="992" spans="1:45" ht="14.25" customHeight="1">
      <c r="B992" s="35" t="s">
        <v>34</v>
      </c>
      <c r="C992" s="18" t="e">
        <f ca="1">SLOPE(LN(INDIRECT(K991)),INDIRECT(C991))</f>
        <v>#NUM!</v>
      </c>
      <c r="D992" s="18" t="s">
        <v>33</v>
      </c>
      <c r="F992" s="19" t="s">
        <v>35</v>
      </c>
      <c r="G992" s="19"/>
      <c r="H992" s="19">
        <f ca="1">INDIRECT(ADDRESS($G$994+ROW($A$969),COLUMN(($L$895))))</f>
        <v>0</v>
      </c>
      <c r="I992" s="7">
        <f ca="1">INDIRECT(ADDRESS($G$994+ROW($A$969),COLUMN(($M$895))))</f>
        <v>0</v>
      </c>
      <c r="J992" s="37"/>
      <c r="L992" s="3" t="s">
        <v>36</v>
      </c>
      <c r="M992" s="18" t="e">
        <f t="shared" ref="M992:S992" ca="1" si="352">SLOPE(INDIRECT(M991),INDIRECT($K991))</f>
        <v>#DIV/0!</v>
      </c>
      <c r="N992" s="18" t="e">
        <f t="shared" ca="1" si="352"/>
        <v>#DIV/0!</v>
      </c>
      <c r="O992" s="18" t="e">
        <f t="shared" ca="1" si="352"/>
        <v>#DIV/0!</v>
      </c>
      <c r="P992" s="18" t="e">
        <f t="shared" ca="1" si="352"/>
        <v>#DIV/0!</v>
      </c>
      <c r="Q992" s="18" t="e">
        <f t="shared" ca="1" si="352"/>
        <v>#DIV/0!</v>
      </c>
      <c r="R992" s="18" t="e">
        <f t="shared" ca="1" si="352"/>
        <v>#DIV/0!</v>
      </c>
      <c r="S992" s="18" t="e">
        <f t="shared" ca="1" si="352"/>
        <v>#DIV/0!</v>
      </c>
    </row>
    <row r="993" spans="1:45" ht="14.25" customHeight="1">
      <c r="B993" s="35" t="s">
        <v>37</v>
      </c>
      <c r="C993" s="52" t="e">
        <f ca="1">EXP(INTERCEPT(LN(INDIRECT(K991)),INDIRECT(C991)))</f>
        <v>#NUM!</v>
      </c>
      <c r="D993" s="18" t="s">
        <v>38</v>
      </c>
      <c r="F993" s="18" t="s">
        <v>38</v>
      </c>
      <c r="G993" s="25">
        <v>0</v>
      </c>
      <c r="H993" s="19"/>
      <c r="J993" s="37"/>
      <c r="L993" s="3" t="s">
        <v>41</v>
      </c>
      <c r="M993" s="18" t="e">
        <f t="shared" ref="M993:S993" ca="1" si="353">M992*$C992</f>
        <v>#DIV/0!</v>
      </c>
      <c r="N993" s="18" t="e">
        <f t="shared" ca="1" si="353"/>
        <v>#DIV/0!</v>
      </c>
      <c r="O993" s="18" t="e">
        <f t="shared" ca="1" si="353"/>
        <v>#DIV/0!</v>
      </c>
      <c r="P993" s="18" t="e">
        <f t="shared" ca="1" si="353"/>
        <v>#DIV/0!</v>
      </c>
      <c r="Q993" s="18" t="e">
        <f t="shared" ca="1" si="353"/>
        <v>#DIV/0!</v>
      </c>
      <c r="R993" s="18" t="e">
        <f t="shared" ca="1" si="353"/>
        <v>#DIV/0!</v>
      </c>
      <c r="S993" s="18" t="e">
        <f t="shared" ca="1" si="353"/>
        <v>#DIV/0!</v>
      </c>
    </row>
    <row r="994" spans="1:45" ht="14.25" customHeight="1">
      <c r="B994" s="35" t="s">
        <v>42</v>
      </c>
      <c r="C994" s="52" t="e">
        <f ca="1">RSQ(LN(INDIRECT(K991)),INDIRECT(C991))</f>
        <v>#NUM!</v>
      </c>
      <c r="D994" s="18" t="s">
        <v>43</v>
      </c>
      <c r="F994" s="18" t="s">
        <v>43</v>
      </c>
      <c r="G994" s="25">
        <v>4</v>
      </c>
      <c r="H994" s="19"/>
      <c r="L994" s="3" t="s">
        <v>44</v>
      </c>
      <c r="M994" s="18" t="e">
        <f t="shared" ref="M994:S994" ca="1" si="354">RSQ(INDIRECT(M991),INDIRECT($K991))</f>
        <v>#DIV/0!</v>
      </c>
      <c r="N994" s="18" t="e">
        <f t="shared" ca="1" si="354"/>
        <v>#DIV/0!</v>
      </c>
      <c r="O994" s="18" t="e">
        <f t="shared" ca="1" si="354"/>
        <v>#DIV/0!</v>
      </c>
      <c r="P994" s="18" t="e">
        <f t="shared" ca="1" si="354"/>
        <v>#DIV/0!</v>
      </c>
      <c r="Q994" s="18" t="e">
        <f t="shared" ca="1" si="354"/>
        <v>#DIV/0!</v>
      </c>
      <c r="R994" s="18" t="e">
        <f t="shared" ca="1" si="354"/>
        <v>#DIV/0!</v>
      </c>
      <c r="S994" s="18" t="e">
        <f t="shared" ca="1" si="354"/>
        <v>#DIV/0!</v>
      </c>
    </row>
    <row r="995" spans="1:45" ht="14.25" customHeight="1">
      <c r="B995" s="35"/>
      <c r="C995" s="52"/>
      <c r="F995" s="18"/>
      <c r="G995" s="25"/>
      <c r="H995" s="19"/>
      <c r="L995" s="3"/>
    </row>
    <row r="996" spans="1:45" ht="14.25" hidden="1" customHeight="1">
      <c r="B996" s="31"/>
      <c r="C996" s="26" t="str">
        <f t="shared" ref="C996:S996" si="355">""&amp;ADDRESS($G998+ROW($A969),COLUMN())&amp;":"&amp;ADDRESS($G999+ROW($A969),COLUMN())</f>
        <v>$C$969:$C$974</v>
      </c>
      <c r="D996" s="26" t="str">
        <f t="shared" si="355"/>
        <v>$D$969:$D$974</v>
      </c>
      <c r="E996" s="26" t="str">
        <f t="shared" si="355"/>
        <v>$E$969:$E$974</v>
      </c>
      <c r="F996" s="26" t="str">
        <f t="shared" si="355"/>
        <v>$F$969:$F$974</v>
      </c>
      <c r="G996" s="26" t="str">
        <f t="shared" si="355"/>
        <v>$G$969:$G$974</v>
      </c>
      <c r="H996" s="26" t="str">
        <f t="shared" si="355"/>
        <v>$H$969:$H$974</v>
      </c>
      <c r="I996" s="26" t="str">
        <f t="shared" si="355"/>
        <v>$I$969:$I$974</v>
      </c>
      <c r="J996" s="26" t="str">
        <f t="shared" si="355"/>
        <v>$J$969:$J$974</v>
      </c>
      <c r="K996" s="26" t="str">
        <f t="shared" si="355"/>
        <v>$K$969:$K$974</v>
      </c>
      <c r="L996" s="26" t="str">
        <f t="shared" si="355"/>
        <v>$L$969:$L$974</v>
      </c>
      <c r="M996" s="26" t="str">
        <f t="shared" si="355"/>
        <v>$M$969:$M$974</v>
      </c>
      <c r="N996" s="26" t="str">
        <f t="shared" si="355"/>
        <v>$N$969:$N$974</v>
      </c>
      <c r="O996" s="26" t="str">
        <f t="shared" si="355"/>
        <v>$O$969:$O$974</v>
      </c>
      <c r="P996" s="26" t="str">
        <f t="shared" si="355"/>
        <v>$P$969:$P$974</v>
      </c>
      <c r="Q996" s="26" t="str">
        <f t="shared" si="355"/>
        <v>$Q$969:$Q$974</v>
      </c>
      <c r="R996" s="26" t="str">
        <f t="shared" si="355"/>
        <v>$R$969:$R$974</v>
      </c>
      <c r="S996" s="26" t="str">
        <f t="shared" si="355"/>
        <v>$S$969:$S$974</v>
      </c>
    </row>
    <row r="997" spans="1:45" ht="14.25" customHeight="1">
      <c r="B997" s="35" t="s">
        <v>45</v>
      </c>
      <c r="C997" s="18" t="e">
        <f ca="1">SLOPE(LN(INDIRECT(K996)),INDIRECT(C996))</f>
        <v>#NUM!</v>
      </c>
      <c r="F997" s="19" t="s">
        <v>35</v>
      </c>
      <c r="G997" s="19"/>
      <c r="H997" s="19"/>
      <c r="I997" s="9"/>
      <c r="J997" s="9"/>
      <c r="L997" s="3" t="s">
        <v>36</v>
      </c>
      <c r="M997" s="35" t="e">
        <f t="shared" ref="M997:S997" ca="1" si="356">SLOPE(INDIRECT(M996),INDIRECT($K996))</f>
        <v>#DIV/0!</v>
      </c>
      <c r="N997" s="35" t="e">
        <f t="shared" ca="1" si="356"/>
        <v>#DIV/0!</v>
      </c>
      <c r="O997" s="35" t="e">
        <f t="shared" ca="1" si="356"/>
        <v>#DIV/0!</v>
      </c>
      <c r="P997" s="35" t="e">
        <f t="shared" ca="1" si="356"/>
        <v>#DIV/0!</v>
      </c>
      <c r="Q997" s="35" t="e">
        <f t="shared" ca="1" si="356"/>
        <v>#DIV/0!</v>
      </c>
      <c r="R997" s="35" t="e">
        <f t="shared" ca="1" si="356"/>
        <v>#DIV/0!</v>
      </c>
      <c r="S997" s="35" t="e">
        <f t="shared" ca="1" si="356"/>
        <v>#DIV/0!</v>
      </c>
    </row>
    <row r="998" spans="1:45" ht="14.25" customHeight="1">
      <c r="B998" s="35" t="s">
        <v>37</v>
      </c>
      <c r="C998" s="52" t="e">
        <f ca="1">EXP(INTERCEPT(LN(INDIRECT(K996)),INDIRECT(C996)))</f>
        <v>#NUM!</v>
      </c>
      <c r="F998" s="18" t="s">
        <v>38</v>
      </c>
      <c r="G998" s="25">
        <v>0</v>
      </c>
      <c r="H998" s="19"/>
      <c r="L998" s="3" t="s">
        <v>41</v>
      </c>
      <c r="M998" s="35" t="e">
        <f t="shared" ref="M998:S998" ca="1" si="357">M997*$C997</f>
        <v>#DIV/0!</v>
      </c>
      <c r="N998" s="35" t="e">
        <f t="shared" ca="1" si="357"/>
        <v>#DIV/0!</v>
      </c>
      <c r="O998" s="35" t="e">
        <f t="shared" ca="1" si="357"/>
        <v>#DIV/0!</v>
      </c>
      <c r="P998" s="35" t="e">
        <f t="shared" ca="1" si="357"/>
        <v>#DIV/0!</v>
      </c>
      <c r="Q998" s="35" t="e">
        <f t="shared" ca="1" si="357"/>
        <v>#DIV/0!</v>
      </c>
      <c r="R998" s="35" t="e">
        <f t="shared" ca="1" si="357"/>
        <v>#DIV/0!</v>
      </c>
      <c r="S998" s="35" t="e">
        <f t="shared" ca="1" si="357"/>
        <v>#DIV/0!</v>
      </c>
    </row>
    <row r="999" spans="1:45" ht="14.25" customHeight="1">
      <c r="B999" s="35" t="s">
        <v>42</v>
      </c>
      <c r="C999" s="52" t="e">
        <f ca="1">RSQ(LN(INDIRECT(K996)),INDIRECT(C996))</f>
        <v>#NUM!</v>
      </c>
      <c r="F999" s="18" t="s">
        <v>43</v>
      </c>
      <c r="G999" s="25">
        <v>5</v>
      </c>
      <c r="H999" s="19"/>
      <c r="L999" s="3" t="s">
        <v>44</v>
      </c>
      <c r="M999" s="35" t="e">
        <f t="shared" ref="M999:S999" ca="1" si="358">RSQ(INDIRECT(M996),INDIRECT($K996))</f>
        <v>#DIV/0!</v>
      </c>
      <c r="N999" s="35" t="e">
        <f t="shared" ca="1" si="358"/>
        <v>#DIV/0!</v>
      </c>
      <c r="O999" s="35" t="e">
        <f t="shared" ca="1" si="358"/>
        <v>#DIV/0!</v>
      </c>
      <c r="P999" s="35" t="e">
        <f t="shared" ca="1" si="358"/>
        <v>#DIV/0!</v>
      </c>
      <c r="Q999" s="35" t="e">
        <f t="shared" ca="1" si="358"/>
        <v>#DIV/0!</v>
      </c>
      <c r="R999" s="35" t="e">
        <f t="shared" ca="1" si="358"/>
        <v>#DIV/0!</v>
      </c>
      <c r="S999" s="35" t="e">
        <f t="shared" ca="1" si="358"/>
        <v>#DIV/0!</v>
      </c>
    </row>
    <row r="1000" spans="1:45" ht="14.25" customHeight="1" thickBot="1">
      <c r="A1000" s="4"/>
      <c r="B1000" s="4"/>
      <c r="C1000" s="53"/>
      <c r="D1000" s="4"/>
      <c r="E1000" s="4"/>
      <c r="F1000" s="5"/>
      <c r="G1000" s="5"/>
      <c r="H1000" s="5"/>
      <c r="I1000" s="8"/>
      <c r="J1000" s="8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45" ht="14.25" customHeight="1" thickTop="1">
      <c r="C1001" s="52"/>
      <c r="F1001" s="19"/>
      <c r="G1001" s="19"/>
      <c r="H1001" s="19"/>
      <c r="K1001" s="3"/>
    </row>
    <row r="1002" spans="1:45" ht="14.25" customHeight="1">
      <c r="A1002" s="3" t="s">
        <v>88</v>
      </c>
      <c r="AM1002" s="35" t="s">
        <v>29</v>
      </c>
      <c r="AN1002" s="35"/>
      <c r="AO1002" s="35"/>
      <c r="AP1002" s="35"/>
      <c r="AQ1002" s="35"/>
      <c r="AR1002" s="35"/>
      <c r="AS1002" s="35"/>
    </row>
    <row r="1003" spans="1:45" ht="14.25" customHeight="1" thickBot="1">
      <c r="A1003" s="39"/>
      <c r="B1003" s="20" t="s">
        <v>1</v>
      </c>
      <c r="C1003" s="20" t="s">
        <v>2</v>
      </c>
      <c r="D1003" s="20" t="s">
        <v>3</v>
      </c>
      <c r="E1003" s="20" t="s">
        <v>4</v>
      </c>
      <c r="F1003" s="20" t="s">
        <v>5</v>
      </c>
      <c r="G1003" s="20" t="s">
        <v>6</v>
      </c>
      <c r="H1003" s="20" t="s">
        <v>7</v>
      </c>
      <c r="I1003" s="20" t="s">
        <v>8</v>
      </c>
      <c r="J1003" s="20" t="s">
        <v>9</v>
      </c>
      <c r="K1003" s="20" t="s">
        <v>10</v>
      </c>
      <c r="L1003" s="20" t="s">
        <v>11</v>
      </c>
      <c r="M1003" s="10" t="s">
        <v>12</v>
      </c>
      <c r="N1003" s="10" t="s">
        <v>13</v>
      </c>
      <c r="O1003" s="10" t="s">
        <v>14</v>
      </c>
      <c r="P1003" s="10" t="s">
        <v>15</v>
      </c>
      <c r="Q1003" s="10" t="s">
        <v>16</v>
      </c>
      <c r="R1003" s="10" t="s">
        <v>17</v>
      </c>
      <c r="S1003" s="10" t="s">
        <v>18</v>
      </c>
      <c r="AM1003" s="4" t="s">
        <v>12</v>
      </c>
      <c r="AN1003" s="4" t="s">
        <v>13</v>
      </c>
      <c r="AO1003" s="4" t="s">
        <v>14</v>
      </c>
      <c r="AP1003" s="4" t="s">
        <v>15</v>
      </c>
      <c r="AQ1003" s="4" t="s">
        <v>16</v>
      </c>
      <c r="AR1003" s="4" t="s">
        <v>17</v>
      </c>
      <c r="AS1003" s="4" t="s">
        <v>18</v>
      </c>
    </row>
    <row r="1004" spans="1:45" ht="14.25" customHeight="1" thickTop="1">
      <c r="A1004" s="20"/>
      <c r="B1004" s="20"/>
      <c r="C1004" s="20" t="s">
        <v>19</v>
      </c>
      <c r="D1004" s="20" t="s">
        <v>20</v>
      </c>
      <c r="E1004" s="20" t="s">
        <v>21</v>
      </c>
      <c r="F1004" s="20" t="s">
        <v>22</v>
      </c>
      <c r="G1004" s="20" t="s">
        <v>21</v>
      </c>
      <c r="H1004" s="20" t="s">
        <v>23</v>
      </c>
      <c r="I1004" s="20" t="s">
        <v>24</v>
      </c>
      <c r="J1004" s="20" t="s">
        <v>24</v>
      </c>
      <c r="K1004" s="20" t="s">
        <v>25</v>
      </c>
      <c r="L1004" s="20" t="s">
        <v>26</v>
      </c>
      <c r="M1004" s="20" t="s">
        <v>27</v>
      </c>
      <c r="N1004" s="20" t="s">
        <v>27</v>
      </c>
      <c r="O1004" s="20" t="s">
        <v>27</v>
      </c>
      <c r="P1004" s="20" t="s">
        <v>27</v>
      </c>
      <c r="Q1004" s="20" t="s">
        <v>27</v>
      </c>
      <c r="R1004" s="20" t="s">
        <v>27</v>
      </c>
      <c r="S1004" s="20" t="s">
        <v>27</v>
      </c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M1004" s="18" t="s">
        <v>27</v>
      </c>
      <c r="AN1004" s="18" t="s">
        <v>27</v>
      </c>
      <c r="AO1004" s="18" t="s">
        <v>27</v>
      </c>
      <c r="AP1004" s="18" t="s">
        <v>27</v>
      </c>
      <c r="AQ1004" s="18" t="s">
        <v>27</v>
      </c>
      <c r="AR1004" s="18" t="s">
        <v>27</v>
      </c>
      <c r="AS1004" s="18" t="s">
        <v>27</v>
      </c>
    </row>
    <row r="1005" spans="1:45" ht="14.25" customHeight="1">
      <c r="A1005" s="35">
        <v>-1</v>
      </c>
      <c r="B1005" s="31"/>
      <c r="C1005" s="35"/>
      <c r="D1005" s="34"/>
      <c r="E1005" s="21"/>
      <c r="F1005" s="33"/>
      <c r="G1005" s="33"/>
      <c r="H1005" s="33"/>
      <c r="I1005" s="22" t="s">
        <v>32</v>
      </c>
      <c r="J1005" s="22" t="s">
        <v>32</v>
      </c>
      <c r="K1005" s="41"/>
      <c r="L1005" s="21"/>
      <c r="M1005" s="35"/>
      <c r="N1005" s="35"/>
      <c r="O1005" s="35"/>
      <c r="P1005" s="35"/>
      <c r="Q1005" s="24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M1005" s="37"/>
      <c r="AN1005" s="37"/>
      <c r="AO1005" s="37"/>
      <c r="AP1005" s="37"/>
    </row>
    <row r="1006" spans="1:45" ht="14.25" customHeight="1">
      <c r="A1006" s="35">
        <v>0</v>
      </c>
      <c r="B1006" s="36"/>
      <c r="C1006">
        <f t="shared" ref="C1006:C1022" si="359">(B1006-$B$1006)*24</f>
        <v>0</v>
      </c>
      <c r="D1006" s="34"/>
      <c r="E1006" s="42"/>
      <c r="F1006" s="33">
        <v>100</v>
      </c>
      <c r="G1006" s="33">
        <f t="shared" ref="G1006:G1022" si="360">E1006/(F1006/100)</f>
        <v>0</v>
      </c>
      <c r="H1006" s="34"/>
      <c r="I1006" s="32">
        <v>0</v>
      </c>
      <c r="J1006" s="32">
        <f>0.5*(C1006-C1005)*(E1006+E1005)</f>
        <v>0</v>
      </c>
      <c r="K1006" s="43">
        <f>L1006*Assumptions!$J$13</f>
        <v>0</v>
      </c>
      <c r="L1006" s="57"/>
      <c r="M1006" s="37"/>
      <c r="N1006" s="37"/>
      <c r="O1006" s="37"/>
      <c r="P1006" s="37"/>
      <c r="Q1006" s="37"/>
      <c r="R1006" s="37"/>
      <c r="S1006" s="37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M1006" s="37"/>
      <c r="AN1006" s="37"/>
      <c r="AO1006" s="37"/>
      <c r="AP1006" s="37"/>
    </row>
    <row r="1007" spans="1:45" ht="14.25" customHeight="1">
      <c r="A1007" s="30">
        <v>1</v>
      </c>
      <c r="B1007" s="36"/>
      <c r="C1007">
        <f t="shared" si="359"/>
        <v>0</v>
      </c>
      <c r="D1007" s="28"/>
      <c r="E1007" s="44"/>
      <c r="F1007" s="27">
        <v>100</v>
      </c>
      <c r="G1007" s="27">
        <f t="shared" si="360"/>
        <v>0</v>
      </c>
      <c r="H1007" s="28" t="e">
        <f t="shared" ref="H1007:H1022" si="361">LN(E1007/E1006)/(C1007-C1006)</f>
        <v>#DIV/0!</v>
      </c>
      <c r="I1007" s="29" t="e">
        <f t="shared" ref="I1007:I1022" si="362">((E1007-E1006)/H1007)+I1006</f>
        <v>#DIV/0!</v>
      </c>
      <c r="J1007" s="29">
        <f t="shared" ref="J1007:J1022" si="363">(0.5*(C1007-C1006)*(E1007+E1006))+J1006</f>
        <v>0</v>
      </c>
      <c r="K1007" s="45">
        <f>L1007*Assumptions!$J$13</f>
        <v>0</v>
      </c>
      <c r="L1007" s="57"/>
      <c r="M1007" s="37"/>
      <c r="N1007" s="37"/>
      <c r="O1007" s="37"/>
      <c r="P1007" s="37"/>
      <c r="Q1007" s="37"/>
      <c r="R1007" s="37"/>
      <c r="S1007" s="37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M1007" s="37"/>
      <c r="AN1007" s="37"/>
      <c r="AO1007" s="37"/>
      <c r="AP1007" s="37"/>
    </row>
    <row r="1008" spans="1:45" ht="14.25" customHeight="1">
      <c r="A1008" s="30">
        <v>2</v>
      </c>
      <c r="B1008" s="36"/>
      <c r="C1008">
        <f t="shared" si="359"/>
        <v>0</v>
      </c>
      <c r="D1008" s="28"/>
      <c r="E1008" s="44"/>
      <c r="F1008" s="27">
        <v>100</v>
      </c>
      <c r="G1008" s="27">
        <f t="shared" si="360"/>
        <v>0</v>
      </c>
      <c r="H1008" s="28" t="e">
        <f t="shared" si="361"/>
        <v>#DIV/0!</v>
      </c>
      <c r="I1008" s="29" t="e">
        <f t="shared" si="362"/>
        <v>#DIV/0!</v>
      </c>
      <c r="J1008" s="29">
        <f t="shared" si="363"/>
        <v>0</v>
      </c>
      <c r="K1008" s="45">
        <f>L1008*Assumptions!$J$13</f>
        <v>0</v>
      </c>
      <c r="L1008" s="57"/>
      <c r="M1008" s="37"/>
      <c r="N1008" s="37"/>
      <c r="O1008" s="37"/>
      <c r="P1008" s="37"/>
      <c r="Q1008" s="37"/>
      <c r="R1008" s="37"/>
      <c r="S1008" s="37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M1008" s="37"/>
      <c r="AN1008" s="37"/>
      <c r="AO1008" s="37"/>
      <c r="AP1008" s="37"/>
    </row>
    <row r="1009" spans="1:42" ht="14.25" customHeight="1">
      <c r="A1009" s="30">
        <v>3</v>
      </c>
      <c r="B1009" s="36"/>
      <c r="C1009">
        <f t="shared" si="359"/>
        <v>0</v>
      </c>
      <c r="D1009" s="28"/>
      <c r="E1009" s="44"/>
      <c r="F1009" s="27">
        <v>100</v>
      </c>
      <c r="G1009" s="27">
        <f t="shared" si="360"/>
        <v>0</v>
      </c>
      <c r="H1009" s="28" t="e">
        <f t="shared" si="361"/>
        <v>#DIV/0!</v>
      </c>
      <c r="I1009" s="29" t="e">
        <f t="shared" si="362"/>
        <v>#DIV/0!</v>
      </c>
      <c r="J1009" s="29">
        <f t="shared" si="363"/>
        <v>0</v>
      </c>
      <c r="K1009" s="45">
        <f>L1009*Assumptions!$J$13</f>
        <v>0</v>
      </c>
      <c r="L1009" s="57"/>
      <c r="M1009" s="37"/>
      <c r="N1009" s="37"/>
      <c r="O1009" s="37"/>
      <c r="P1009" s="37"/>
      <c r="Q1009" s="37"/>
      <c r="R1009" s="37"/>
      <c r="S1009" s="37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M1009" s="37"/>
      <c r="AN1009" s="37"/>
      <c r="AO1009" s="37"/>
      <c r="AP1009" s="37"/>
    </row>
    <row r="1010" spans="1:42" ht="14.25" customHeight="1">
      <c r="A1010" s="30">
        <v>4</v>
      </c>
      <c r="B1010" s="36"/>
      <c r="C1010">
        <f t="shared" si="359"/>
        <v>0</v>
      </c>
      <c r="D1010" s="28"/>
      <c r="E1010" s="44"/>
      <c r="F1010" s="27">
        <v>100</v>
      </c>
      <c r="G1010" s="27">
        <f t="shared" si="360"/>
        <v>0</v>
      </c>
      <c r="H1010" s="28" t="e">
        <f t="shared" si="361"/>
        <v>#DIV/0!</v>
      </c>
      <c r="I1010" s="29" t="e">
        <f t="shared" si="362"/>
        <v>#DIV/0!</v>
      </c>
      <c r="J1010" s="29">
        <f t="shared" si="363"/>
        <v>0</v>
      </c>
      <c r="K1010" s="45">
        <f>L1010*Assumptions!$J$13</f>
        <v>0</v>
      </c>
      <c r="L1010" s="5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M1010" s="37"/>
      <c r="AN1010" s="37"/>
      <c r="AO1010" s="37"/>
      <c r="AP1010" s="37"/>
    </row>
    <row r="1011" spans="1:42" ht="14.25" customHeight="1">
      <c r="A1011" s="30">
        <v>5</v>
      </c>
      <c r="B1011" s="36"/>
      <c r="C1011">
        <f t="shared" si="359"/>
        <v>0</v>
      </c>
      <c r="D1011" s="28"/>
      <c r="E1011" s="44"/>
      <c r="F1011" s="27">
        <v>100</v>
      </c>
      <c r="G1011" s="27">
        <f t="shared" si="360"/>
        <v>0</v>
      </c>
      <c r="H1011" s="28" t="e">
        <f t="shared" si="361"/>
        <v>#DIV/0!</v>
      </c>
      <c r="I1011" s="29" t="e">
        <f t="shared" si="362"/>
        <v>#DIV/0!</v>
      </c>
      <c r="J1011" s="29">
        <f t="shared" si="363"/>
        <v>0</v>
      </c>
      <c r="K1011" s="45">
        <f>L1011*Assumptions!$J$13</f>
        <v>0</v>
      </c>
      <c r="L1011" s="5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M1011" s="37"/>
      <c r="AN1011" s="37"/>
      <c r="AO1011" s="37"/>
    </row>
    <row r="1012" spans="1:42" ht="14.25" customHeight="1">
      <c r="A1012" s="30">
        <v>6</v>
      </c>
      <c r="B1012" s="36"/>
      <c r="C1012">
        <f t="shared" si="359"/>
        <v>0</v>
      </c>
      <c r="D1012" s="28"/>
      <c r="E1012" s="44"/>
      <c r="F1012" s="27">
        <v>100</v>
      </c>
      <c r="G1012" s="27">
        <f t="shared" si="360"/>
        <v>0</v>
      </c>
      <c r="H1012" s="28" t="e">
        <f t="shared" si="361"/>
        <v>#DIV/0!</v>
      </c>
      <c r="I1012" s="29" t="e">
        <f t="shared" si="362"/>
        <v>#DIV/0!</v>
      </c>
      <c r="J1012" s="29">
        <f t="shared" si="363"/>
        <v>0</v>
      </c>
      <c r="K1012" s="45">
        <f>L1012*Assumptions!$J$13</f>
        <v>0</v>
      </c>
      <c r="L1012" s="57"/>
      <c r="M1012" s="40"/>
      <c r="N1012" s="37"/>
      <c r="O1012" s="37"/>
      <c r="P1012" s="40"/>
      <c r="Q1012" s="37"/>
      <c r="R1012" s="40"/>
      <c r="S1012" s="37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M1012" s="37"/>
      <c r="AN1012" s="37"/>
      <c r="AO1012" s="37"/>
    </row>
    <row r="1013" spans="1:42" ht="14.25" customHeight="1">
      <c r="A1013" s="30">
        <v>7</v>
      </c>
      <c r="B1013" s="36"/>
      <c r="C1013">
        <f t="shared" si="359"/>
        <v>0</v>
      </c>
      <c r="D1013" s="28"/>
      <c r="E1013" s="44"/>
      <c r="F1013" s="27">
        <v>100</v>
      </c>
      <c r="G1013" s="27">
        <f t="shared" si="360"/>
        <v>0</v>
      </c>
      <c r="H1013" s="28" t="e">
        <f t="shared" si="361"/>
        <v>#DIV/0!</v>
      </c>
      <c r="I1013" s="29" t="e">
        <f t="shared" si="362"/>
        <v>#DIV/0!</v>
      </c>
      <c r="J1013" s="29">
        <f t="shared" si="363"/>
        <v>0</v>
      </c>
      <c r="K1013" s="45">
        <f>L1013*Assumptions!$J$13</f>
        <v>0</v>
      </c>
      <c r="L1013" s="57"/>
      <c r="M1013" s="40"/>
      <c r="N1013" s="40"/>
      <c r="O1013" s="40"/>
      <c r="P1013" s="40"/>
      <c r="Q1013" s="40"/>
      <c r="R1013" s="40"/>
      <c r="S1013" s="4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M1013" s="37"/>
      <c r="AN1013" s="37"/>
      <c r="AO1013" s="37"/>
    </row>
    <row r="1014" spans="1:42" ht="14.25" customHeight="1">
      <c r="A1014" s="18">
        <v>8</v>
      </c>
      <c r="B1014" s="36"/>
      <c r="C1014">
        <f t="shared" si="359"/>
        <v>0</v>
      </c>
      <c r="D1014" s="28"/>
      <c r="E1014" s="44"/>
      <c r="F1014" s="27">
        <v>100</v>
      </c>
      <c r="G1014" s="27">
        <f t="shared" si="360"/>
        <v>0</v>
      </c>
      <c r="H1014" s="28" t="e">
        <f t="shared" si="361"/>
        <v>#DIV/0!</v>
      </c>
      <c r="I1014" s="29" t="e">
        <f t="shared" si="362"/>
        <v>#DIV/0!</v>
      </c>
      <c r="J1014" s="29">
        <f t="shared" si="363"/>
        <v>0</v>
      </c>
      <c r="K1014" s="45">
        <f>L1014*Assumptions!$J$13</f>
        <v>0</v>
      </c>
      <c r="L1014" s="37"/>
      <c r="M1014" s="46"/>
      <c r="AM1014" s="37"/>
      <c r="AN1014" s="37"/>
      <c r="AO1014" s="37"/>
    </row>
    <row r="1015" spans="1:42" ht="14.25" customHeight="1">
      <c r="A1015" s="18">
        <v>9</v>
      </c>
      <c r="B1015" s="31"/>
      <c r="C1015">
        <f t="shared" si="359"/>
        <v>0</v>
      </c>
      <c r="D1015" s="28"/>
      <c r="E1015" s="44"/>
      <c r="F1015" s="27">
        <v>100</v>
      </c>
      <c r="G1015" s="27">
        <f t="shared" si="360"/>
        <v>0</v>
      </c>
      <c r="H1015" s="28" t="e">
        <f t="shared" si="361"/>
        <v>#DIV/0!</v>
      </c>
      <c r="I1015" s="29" t="e">
        <f t="shared" si="362"/>
        <v>#DIV/0!</v>
      </c>
      <c r="J1015" s="29">
        <f t="shared" si="363"/>
        <v>0</v>
      </c>
      <c r="K1015" s="45">
        <f>L1015*Assumptions!$J$13</f>
        <v>0</v>
      </c>
      <c r="L1015" s="37"/>
      <c r="P1015" s="37"/>
      <c r="Q1015" s="37"/>
      <c r="R1015" s="37"/>
      <c r="S1015" s="37"/>
      <c r="T1015" s="37"/>
      <c r="U1015" s="37"/>
      <c r="AM1015" s="37"/>
      <c r="AN1015" s="37"/>
      <c r="AO1015" s="37"/>
    </row>
    <row r="1016" spans="1:42" ht="14.25" customHeight="1">
      <c r="A1016" s="35">
        <v>10</v>
      </c>
      <c r="B1016" s="31"/>
      <c r="C1016">
        <f t="shared" si="359"/>
        <v>0</v>
      </c>
      <c r="D1016" s="28"/>
      <c r="E1016" s="44"/>
      <c r="F1016" s="27">
        <v>100</v>
      </c>
      <c r="G1016" s="27">
        <f t="shared" si="360"/>
        <v>0</v>
      </c>
      <c r="H1016" s="28" t="e">
        <f t="shared" si="361"/>
        <v>#DIV/0!</v>
      </c>
      <c r="I1016" s="29" t="e">
        <f t="shared" si="362"/>
        <v>#DIV/0!</v>
      </c>
      <c r="J1016" s="29">
        <f t="shared" si="363"/>
        <v>0</v>
      </c>
      <c r="K1016" s="45">
        <f>L1016*Assumptions!$J$13</f>
        <v>0</v>
      </c>
      <c r="L1016" s="37"/>
      <c r="P1016" s="37"/>
      <c r="Q1016" s="37"/>
      <c r="R1016" s="37"/>
      <c r="S1016" s="37"/>
      <c r="T1016" s="37"/>
      <c r="U1016" s="37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</row>
    <row r="1017" spans="1:42" ht="14.25" customHeight="1">
      <c r="A1017" s="35">
        <v>11</v>
      </c>
      <c r="B1017" s="36"/>
      <c r="C1017">
        <f t="shared" si="359"/>
        <v>0</v>
      </c>
      <c r="D1017" s="28"/>
      <c r="E1017" s="44"/>
      <c r="F1017" s="27">
        <v>100</v>
      </c>
      <c r="G1017" s="27">
        <f t="shared" si="360"/>
        <v>0</v>
      </c>
      <c r="H1017" s="28" t="e">
        <f t="shared" si="361"/>
        <v>#DIV/0!</v>
      </c>
      <c r="I1017" s="29" t="e">
        <f t="shared" si="362"/>
        <v>#DIV/0!</v>
      </c>
      <c r="J1017" s="29">
        <f t="shared" si="363"/>
        <v>0</v>
      </c>
      <c r="K1017" s="45">
        <f>L1017*Assumptions!$J$13</f>
        <v>0</v>
      </c>
      <c r="L1017" s="37"/>
      <c r="P1017" s="37"/>
      <c r="Q1017" s="37"/>
      <c r="R1017" s="37"/>
      <c r="S1017" s="37"/>
      <c r="T1017" s="37"/>
      <c r="U1017" s="37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</row>
    <row r="1018" spans="1:42" ht="14.25" customHeight="1">
      <c r="A1018" s="35">
        <v>12</v>
      </c>
      <c r="B1018" s="36"/>
      <c r="C1018">
        <f t="shared" si="359"/>
        <v>0</v>
      </c>
      <c r="D1018" s="28"/>
      <c r="E1018" s="44"/>
      <c r="F1018" s="27">
        <v>100</v>
      </c>
      <c r="G1018" s="27">
        <f t="shared" si="360"/>
        <v>0</v>
      </c>
      <c r="H1018" s="28" t="e">
        <f t="shared" si="361"/>
        <v>#DIV/0!</v>
      </c>
      <c r="I1018" s="29" t="e">
        <f t="shared" si="362"/>
        <v>#DIV/0!</v>
      </c>
      <c r="J1018" s="29">
        <f t="shared" si="363"/>
        <v>0</v>
      </c>
      <c r="K1018" s="45">
        <f>L1018*Assumptions!$J$13</f>
        <v>0</v>
      </c>
      <c r="L1018" s="37"/>
      <c r="P1018" s="37"/>
      <c r="Q1018" s="37"/>
      <c r="R1018" s="37"/>
      <c r="S1018" s="37"/>
      <c r="T1018" s="37"/>
      <c r="U1018" s="37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</row>
    <row r="1019" spans="1:42" ht="14.25" customHeight="1">
      <c r="A1019" s="35">
        <v>13</v>
      </c>
      <c r="B1019" s="36"/>
      <c r="C1019">
        <f t="shared" si="359"/>
        <v>0</v>
      </c>
      <c r="D1019" s="28"/>
      <c r="E1019" s="44"/>
      <c r="F1019" s="27">
        <v>100</v>
      </c>
      <c r="G1019" s="27">
        <f t="shared" si="360"/>
        <v>0</v>
      </c>
      <c r="H1019" s="28" t="e">
        <f t="shared" si="361"/>
        <v>#DIV/0!</v>
      </c>
      <c r="I1019" s="29" t="e">
        <f t="shared" si="362"/>
        <v>#DIV/0!</v>
      </c>
      <c r="J1019" s="29">
        <f t="shared" si="363"/>
        <v>0</v>
      </c>
      <c r="K1019" s="45">
        <f>L1019*Assumptions!$J$13</f>
        <v>0</v>
      </c>
      <c r="L1019" s="37"/>
      <c r="P1019" s="37"/>
      <c r="Q1019" s="37"/>
      <c r="R1019" s="37"/>
      <c r="S1019" s="37"/>
      <c r="T1019" s="37"/>
      <c r="U1019" s="37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</row>
    <row r="1020" spans="1:42" ht="14.25" customHeight="1">
      <c r="A1020" s="35">
        <v>14</v>
      </c>
      <c r="B1020" s="36"/>
      <c r="C1020">
        <f t="shared" si="359"/>
        <v>0</v>
      </c>
      <c r="D1020" s="28"/>
      <c r="E1020" s="44"/>
      <c r="F1020" s="27">
        <v>100</v>
      </c>
      <c r="G1020" s="27">
        <f t="shared" si="360"/>
        <v>0</v>
      </c>
      <c r="H1020" s="28" t="e">
        <f t="shared" si="361"/>
        <v>#DIV/0!</v>
      </c>
      <c r="I1020" s="29" t="e">
        <f t="shared" si="362"/>
        <v>#DIV/0!</v>
      </c>
      <c r="J1020" s="29">
        <f t="shared" si="363"/>
        <v>0</v>
      </c>
      <c r="K1020" s="45">
        <f>L1020*Assumptions!$J$13</f>
        <v>0</v>
      </c>
      <c r="L1020" s="37"/>
      <c r="P1020" s="37"/>
      <c r="Q1020" s="37"/>
      <c r="R1020" s="37"/>
      <c r="S1020" s="37"/>
      <c r="T1020" s="37"/>
      <c r="U1020" s="37"/>
    </row>
    <row r="1021" spans="1:42" ht="14.25" customHeight="1">
      <c r="A1021" s="35">
        <v>15</v>
      </c>
      <c r="B1021" s="36"/>
      <c r="C1021">
        <f t="shared" si="359"/>
        <v>0</v>
      </c>
      <c r="D1021" s="28"/>
      <c r="E1021" s="44"/>
      <c r="F1021" s="27">
        <v>100</v>
      </c>
      <c r="G1021" s="27">
        <f t="shared" si="360"/>
        <v>0</v>
      </c>
      <c r="H1021" s="28" t="e">
        <f t="shared" si="361"/>
        <v>#DIV/0!</v>
      </c>
      <c r="I1021" s="29" t="e">
        <f t="shared" si="362"/>
        <v>#DIV/0!</v>
      </c>
      <c r="J1021" s="29">
        <f t="shared" si="363"/>
        <v>0</v>
      </c>
      <c r="K1021" s="45">
        <f>L1021*Assumptions!$J$13</f>
        <v>0</v>
      </c>
      <c r="L1021" s="37"/>
      <c r="P1021" s="37"/>
      <c r="Q1021" s="37"/>
      <c r="R1021" s="37"/>
      <c r="S1021" s="37"/>
      <c r="T1021" s="37"/>
      <c r="U1021" s="37"/>
    </row>
    <row r="1022" spans="1:42" ht="14.25" customHeight="1">
      <c r="A1022" s="35">
        <v>16</v>
      </c>
      <c r="B1022" s="36"/>
      <c r="C1022">
        <f t="shared" si="359"/>
        <v>0</v>
      </c>
      <c r="D1022" s="28"/>
      <c r="E1022" s="44"/>
      <c r="F1022" s="27">
        <v>100</v>
      </c>
      <c r="G1022" s="27">
        <f t="shared" si="360"/>
        <v>0</v>
      </c>
      <c r="H1022" s="28" t="e">
        <f t="shared" si="361"/>
        <v>#DIV/0!</v>
      </c>
      <c r="I1022" s="29" t="e">
        <f t="shared" si="362"/>
        <v>#DIV/0!</v>
      </c>
      <c r="J1022" s="29">
        <f t="shared" si="363"/>
        <v>0</v>
      </c>
      <c r="K1022" s="45">
        <f>L1022*Assumptions!$J$13</f>
        <v>0</v>
      </c>
      <c r="L1022" s="37"/>
      <c r="P1022" s="37"/>
      <c r="Q1022" s="37"/>
      <c r="R1022" s="37"/>
      <c r="S1022" s="37"/>
      <c r="T1022" s="37"/>
      <c r="U1022" s="37"/>
    </row>
    <row r="1023" spans="1:42" ht="14.25" customHeight="1">
      <c r="A1023" s="35"/>
      <c r="B1023" s="39"/>
      <c r="C1023" s="39"/>
      <c r="D1023" s="28"/>
      <c r="E1023" s="19"/>
      <c r="F1023" s="27"/>
      <c r="G1023" s="27"/>
      <c r="H1023" s="28"/>
      <c r="J1023" s="37"/>
      <c r="K1023" s="37"/>
      <c r="L1023" s="37"/>
      <c r="P1023" s="37"/>
      <c r="Q1023" s="37"/>
      <c r="R1023" s="37"/>
      <c r="S1023" s="37"/>
      <c r="T1023" s="37"/>
      <c r="U1023" s="37"/>
    </row>
    <row r="1024" spans="1:42" ht="14.25" customHeight="1">
      <c r="A1024" s="35"/>
      <c r="B1024" s="39"/>
      <c r="C1024" s="39"/>
      <c r="D1024" s="28"/>
      <c r="E1024" s="19"/>
      <c r="F1024" s="27"/>
      <c r="G1024" s="27"/>
      <c r="H1024" s="28"/>
      <c r="J1024" s="37"/>
      <c r="K1024" s="37"/>
      <c r="L1024" s="37"/>
      <c r="P1024" s="37"/>
      <c r="Q1024" s="37"/>
      <c r="R1024" s="37"/>
      <c r="S1024" s="37"/>
      <c r="T1024" s="37"/>
      <c r="U1024" s="37"/>
    </row>
    <row r="1025" spans="1:45" ht="14.25" customHeight="1">
      <c r="A1025" s="35"/>
      <c r="B1025" s="31"/>
      <c r="C1025" s="54"/>
      <c r="D1025" s="28"/>
      <c r="E1025" s="19"/>
      <c r="F1025" s="27"/>
      <c r="G1025" s="27"/>
      <c r="H1025" s="28"/>
      <c r="J1025" s="37"/>
      <c r="K1025" s="37"/>
      <c r="L1025" s="37"/>
      <c r="P1025" s="37"/>
      <c r="Q1025" s="37"/>
      <c r="R1025" s="37"/>
      <c r="S1025" s="37"/>
      <c r="T1025" s="37"/>
      <c r="U1025" s="37"/>
    </row>
    <row r="1026" spans="1:45" ht="14.25" customHeight="1">
      <c r="A1026" s="23"/>
      <c r="B1026" s="31" t="s">
        <v>33</v>
      </c>
      <c r="C1026" s="48"/>
      <c r="D1026" s="28"/>
      <c r="E1026" s="19"/>
      <c r="F1026" s="27"/>
      <c r="G1026" s="27"/>
      <c r="H1026" s="28"/>
      <c r="J1026" s="37"/>
      <c r="K1026" s="37"/>
      <c r="L1026" s="37"/>
      <c r="P1026" s="37"/>
      <c r="Q1026" s="37"/>
      <c r="R1026" s="37"/>
      <c r="S1026" s="37"/>
      <c r="T1026" s="37"/>
      <c r="U1026" s="37"/>
    </row>
    <row r="1027" spans="1:45" ht="14.25" customHeight="1">
      <c r="A1027" s="23"/>
      <c r="B1027" s="31"/>
      <c r="C1027" s="50"/>
      <c r="D1027" s="18" t="s">
        <v>33</v>
      </c>
      <c r="E1027" s="19"/>
      <c r="F1027" s="25"/>
      <c r="G1027" s="33"/>
      <c r="H1027" s="34"/>
      <c r="I1027" s="34"/>
      <c r="J1027" s="32"/>
      <c r="K1027" s="43"/>
      <c r="L1027" s="51"/>
      <c r="M1027" s="20"/>
    </row>
    <row r="1028" spans="1:45" ht="14.25" hidden="1" customHeight="1">
      <c r="A1028" s="35"/>
      <c r="B1028" s="31"/>
      <c r="C1028" s="26" t="str">
        <f t="shared" ref="C1028:S1028" si="364">""&amp;ADDRESS($G1030+ROW($A1006),COLUMN())&amp;":"&amp;ADDRESS($G1031+ROW($A1006),COLUMN())</f>
        <v>$C$1006:$C$1010</v>
      </c>
      <c r="D1028" s="26" t="str">
        <f t="shared" si="364"/>
        <v>$D$1006:$D$1010</v>
      </c>
      <c r="E1028" s="26" t="str">
        <f t="shared" si="364"/>
        <v>$E$1006:$E$1010</v>
      </c>
      <c r="F1028" s="26" t="str">
        <f t="shared" si="364"/>
        <v>$F$1006:$F$1010</v>
      </c>
      <c r="G1028" s="26" t="str">
        <f t="shared" si="364"/>
        <v>$G$1006:$G$1010</v>
      </c>
      <c r="H1028" s="26" t="str">
        <f t="shared" si="364"/>
        <v>$H$1006:$H$1010</v>
      </c>
      <c r="I1028" s="26" t="str">
        <f t="shared" si="364"/>
        <v>$I$1006:$I$1010</v>
      </c>
      <c r="J1028" s="26" t="str">
        <f t="shared" si="364"/>
        <v>$J$1006:$J$1010</v>
      </c>
      <c r="K1028" s="26" t="str">
        <f t="shared" si="364"/>
        <v>$K$1006:$K$1010</v>
      </c>
      <c r="L1028" s="26" t="str">
        <f t="shared" si="364"/>
        <v>$L$1006:$L$1010</v>
      </c>
      <c r="M1028" s="26" t="str">
        <f t="shared" si="364"/>
        <v>$M$1006:$M$1010</v>
      </c>
      <c r="N1028" s="26" t="str">
        <f t="shared" si="364"/>
        <v>$N$1006:$N$1010</v>
      </c>
      <c r="O1028" s="26" t="str">
        <f t="shared" si="364"/>
        <v>$O$1006:$O$1010</v>
      </c>
      <c r="P1028" s="26" t="str">
        <f t="shared" si="364"/>
        <v>$P$1006:$P$1010</v>
      </c>
      <c r="Q1028" s="26" t="str">
        <f t="shared" si="364"/>
        <v>$Q$1006:$Q$1010</v>
      </c>
      <c r="R1028" s="26" t="str">
        <f t="shared" si="364"/>
        <v>$R$1006:$R$1010</v>
      </c>
      <c r="S1028" s="26" t="str">
        <f t="shared" si="364"/>
        <v>$S$1006:$S$1010</v>
      </c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</row>
    <row r="1029" spans="1:45" ht="14.25" customHeight="1">
      <c r="A1029" s="35"/>
      <c r="B1029" s="35" t="s">
        <v>34</v>
      </c>
      <c r="C1029" s="18" t="e">
        <f ca="1">SLOPE(LN(INDIRECT(K1028)),INDIRECT(C1028))</f>
        <v>#NUM!</v>
      </c>
      <c r="D1029" s="35" t="s">
        <v>38</v>
      </c>
      <c r="E1029" s="35"/>
      <c r="F1029" s="19" t="s">
        <v>35</v>
      </c>
      <c r="G1029" s="19"/>
      <c r="H1029" s="19" t="s">
        <v>39</v>
      </c>
      <c r="I1029" s="7" t="s">
        <v>40</v>
      </c>
      <c r="J1029" s="32"/>
      <c r="K1029" s="35"/>
      <c r="L1029" s="12" t="s">
        <v>36</v>
      </c>
      <c r="M1029" s="18" t="e">
        <f t="shared" ref="M1029:S1029" ca="1" si="365">SLOPE(INDIRECT(M1028),INDIRECT($K1028))</f>
        <v>#DIV/0!</v>
      </c>
      <c r="N1029" s="18" t="e">
        <f t="shared" ca="1" si="365"/>
        <v>#DIV/0!</v>
      </c>
      <c r="O1029" s="18" t="e">
        <f t="shared" ca="1" si="365"/>
        <v>#DIV/0!</v>
      </c>
      <c r="P1029" s="18" t="e">
        <f t="shared" ca="1" si="365"/>
        <v>#DIV/0!</v>
      </c>
      <c r="Q1029" s="18" t="e">
        <f t="shared" ca="1" si="365"/>
        <v>#DIV/0!</v>
      </c>
      <c r="R1029" s="18" t="e">
        <f t="shared" ca="1" si="365"/>
        <v>#DIV/0!</v>
      </c>
      <c r="S1029" s="18" t="e">
        <f t="shared" ca="1" si="365"/>
        <v>#DIV/0!</v>
      </c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</row>
    <row r="1030" spans="1:45" ht="14.25" customHeight="1">
      <c r="A1030" s="35"/>
      <c r="B1030" s="35" t="s">
        <v>37</v>
      </c>
      <c r="C1030" s="52" t="e">
        <f ca="1">EXP(INTERCEPT(LN(INDIRECT(K1028)),INDIRECT(C1028)))</f>
        <v>#NUM!</v>
      </c>
      <c r="D1030" s="35" t="s">
        <v>43</v>
      </c>
      <c r="E1030" s="35"/>
      <c r="F1030" s="18" t="s">
        <v>38</v>
      </c>
      <c r="G1030" s="25">
        <v>0</v>
      </c>
      <c r="H1030" s="19">
        <f ca="1">INDIRECT(ADDRESS($G$1031+ROW($A$1006),COLUMN(($L$895))))</f>
        <v>0</v>
      </c>
      <c r="I1030" s="7">
        <f ca="1">INDIRECT(ADDRESS($G$1031+ROW($A$1006),COLUMN(($M$895))))</f>
        <v>0</v>
      </c>
      <c r="J1030" s="11"/>
      <c r="K1030" s="35"/>
      <c r="L1030" s="12" t="s">
        <v>41</v>
      </c>
      <c r="M1030" s="18" t="e">
        <f t="shared" ref="M1030:S1030" ca="1" si="366">M1029*$C1029</f>
        <v>#DIV/0!</v>
      </c>
      <c r="N1030" s="18" t="e">
        <f t="shared" ca="1" si="366"/>
        <v>#DIV/0!</v>
      </c>
      <c r="O1030" s="18" t="e">
        <f t="shared" ca="1" si="366"/>
        <v>#DIV/0!</v>
      </c>
      <c r="P1030" s="18" t="e">
        <f t="shared" ca="1" si="366"/>
        <v>#DIV/0!</v>
      </c>
      <c r="Q1030" s="18" t="e">
        <f t="shared" ca="1" si="366"/>
        <v>#DIV/0!</v>
      </c>
      <c r="R1030" s="18" t="e">
        <f t="shared" ca="1" si="366"/>
        <v>#DIV/0!</v>
      </c>
      <c r="S1030" s="18" t="e">
        <f t="shared" ca="1" si="366"/>
        <v>#DIV/0!</v>
      </c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</row>
    <row r="1031" spans="1:45" ht="14.25" customHeight="1">
      <c r="A1031" s="35"/>
      <c r="B1031" s="35" t="s">
        <v>42</v>
      </c>
      <c r="C1031" s="52" t="e">
        <f ca="1">RSQ(LN(INDIRECT(K1028)),INDIRECT(C1028))</f>
        <v>#NUM!</v>
      </c>
      <c r="D1031" s="35"/>
      <c r="E1031" s="35"/>
      <c r="F1031" s="18" t="s">
        <v>43</v>
      </c>
      <c r="G1031" s="25">
        <v>4</v>
      </c>
      <c r="H1031" s="19"/>
      <c r="J1031" s="11"/>
      <c r="K1031" s="35"/>
      <c r="L1031" s="12" t="s">
        <v>44</v>
      </c>
      <c r="M1031" s="18" t="e">
        <f t="shared" ref="M1031:S1031" ca="1" si="367">RSQ(INDIRECT(M1028),INDIRECT($K1028))</f>
        <v>#DIV/0!</v>
      </c>
      <c r="N1031" s="18" t="e">
        <f t="shared" ca="1" si="367"/>
        <v>#DIV/0!</v>
      </c>
      <c r="O1031" s="18" t="e">
        <f t="shared" ca="1" si="367"/>
        <v>#DIV/0!</v>
      </c>
      <c r="P1031" s="18" t="e">
        <f t="shared" ca="1" si="367"/>
        <v>#DIV/0!</v>
      </c>
      <c r="Q1031" s="18" t="e">
        <f t="shared" ca="1" si="367"/>
        <v>#DIV/0!</v>
      </c>
      <c r="R1031" s="18" t="e">
        <f t="shared" ca="1" si="367"/>
        <v>#DIV/0!</v>
      </c>
      <c r="S1031" s="18" t="e">
        <f t="shared" ca="1" si="367"/>
        <v>#DIV/0!</v>
      </c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</row>
    <row r="1032" spans="1:45" ht="14.25" customHeight="1">
      <c r="A1032" s="35"/>
      <c r="B1032" s="35"/>
      <c r="C1032" s="52"/>
      <c r="D1032" s="35"/>
      <c r="E1032" s="35"/>
      <c r="F1032" s="18"/>
      <c r="G1032" s="25"/>
      <c r="H1032" s="21"/>
      <c r="I1032" s="11"/>
      <c r="J1032" s="11"/>
      <c r="K1032" s="35"/>
      <c r="L1032" s="12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</row>
    <row r="1033" spans="1:45" ht="14.25" hidden="1" customHeight="1">
      <c r="A1033" s="35"/>
      <c r="B1033" s="31"/>
      <c r="C1033" s="26" t="str">
        <f t="shared" ref="C1033:S1033" si="368">""&amp;ADDRESS($G1035+ROW($A1006),COLUMN())&amp;":"&amp;ADDRESS($G1036+ROW($A1006),COLUMN())</f>
        <v>$C$1007:$C$1010</v>
      </c>
      <c r="D1033" s="26" t="str">
        <f t="shared" si="368"/>
        <v>$D$1007:$D$1010</v>
      </c>
      <c r="E1033" s="26" t="str">
        <f t="shared" si="368"/>
        <v>$E$1007:$E$1010</v>
      </c>
      <c r="F1033" s="26" t="str">
        <f t="shared" si="368"/>
        <v>$F$1007:$F$1010</v>
      </c>
      <c r="G1033" s="26" t="str">
        <f t="shared" si="368"/>
        <v>$G$1007:$G$1010</v>
      </c>
      <c r="H1033" s="26" t="str">
        <f t="shared" si="368"/>
        <v>$H$1007:$H$1010</v>
      </c>
      <c r="I1033" s="26" t="str">
        <f t="shared" si="368"/>
        <v>$I$1007:$I$1010</v>
      </c>
      <c r="J1033" s="26" t="str">
        <f t="shared" si="368"/>
        <v>$J$1007:$J$1010</v>
      </c>
      <c r="K1033" s="26" t="str">
        <f t="shared" si="368"/>
        <v>$K$1007:$K$1010</v>
      </c>
      <c r="L1033" s="26" t="str">
        <f t="shared" si="368"/>
        <v>$L$1007:$L$1010</v>
      </c>
      <c r="M1033" s="26" t="str">
        <f t="shared" si="368"/>
        <v>$M$1007:$M$1010</v>
      </c>
      <c r="N1033" s="26" t="str">
        <f t="shared" si="368"/>
        <v>$N$1007:$N$1010</v>
      </c>
      <c r="O1033" s="26" t="str">
        <f t="shared" si="368"/>
        <v>$O$1007:$O$1010</v>
      </c>
      <c r="P1033" s="26" t="str">
        <f t="shared" si="368"/>
        <v>$P$1007:$P$1010</v>
      </c>
      <c r="Q1033" s="26" t="str">
        <f t="shared" si="368"/>
        <v>$Q$1007:$Q$1010</v>
      </c>
      <c r="R1033" s="26" t="str">
        <f t="shared" si="368"/>
        <v>$R$1007:$R$1010</v>
      </c>
      <c r="S1033" s="26" t="str">
        <f t="shared" si="368"/>
        <v>$S$1007:$S$1010</v>
      </c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</row>
    <row r="1034" spans="1:45" ht="14.25" customHeight="1">
      <c r="A1034" s="35"/>
      <c r="B1034" s="35" t="s">
        <v>45</v>
      </c>
      <c r="C1034" s="18" t="e">
        <f ca="1">SLOPE(LN(INDIRECT(K1033)),INDIRECT(C1033))</f>
        <v>#NUM!</v>
      </c>
      <c r="D1034" s="35"/>
      <c r="E1034" s="35"/>
      <c r="F1034" s="19" t="s">
        <v>35</v>
      </c>
      <c r="G1034" s="19"/>
      <c r="H1034" s="21"/>
      <c r="I1034" s="32"/>
      <c r="J1034" s="32"/>
      <c r="K1034" s="35"/>
      <c r="L1034" s="12" t="s">
        <v>36</v>
      </c>
      <c r="M1034" s="35" t="e">
        <f t="shared" ref="M1034:S1034" ca="1" si="369">SLOPE(INDIRECT(M1033),INDIRECT($K1033))</f>
        <v>#DIV/0!</v>
      </c>
      <c r="N1034" s="35" t="e">
        <f t="shared" ca="1" si="369"/>
        <v>#DIV/0!</v>
      </c>
      <c r="O1034" s="35" t="e">
        <f t="shared" ca="1" si="369"/>
        <v>#DIV/0!</v>
      </c>
      <c r="P1034" s="35" t="e">
        <f t="shared" ca="1" si="369"/>
        <v>#DIV/0!</v>
      </c>
      <c r="Q1034" s="35" t="e">
        <f t="shared" ca="1" si="369"/>
        <v>#DIV/0!</v>
      </c>
      <c r="R1034" s="35" t="e">
        <f t="shared" ca="1" si="369"/>
        <v>#DIV/0!</v>
      </c>
      <c r="S1034" s="35" t="e">
        <f t="shared" ca="1" si="369"/>
        <v>#DIV/0!</v>
      </c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</row>
    <row r="1035" spans="1:45" ht="14.25" customHeight="1">
      <c r="A1035" s="35"/>
      <c r="B1035" s="35" t="s">
        <v>37</v>
      </c>
      <c r="C1035" s="52" t="e">
        <f ca="1">EXP(INTERCEPT(LN(INDIRECT(K1033)),INDIRECT(C1033)))</f>
        <v>#NUM!</v>
      </c>
      <c r="D1035" s="35"/>
      <c r="E1035" s="35"/>
      <c r="F1035" s="18" t="s">
        <v>38</v>
      </c>
      <c r="G1035" s="25">
        <v>1</v>
      </c>
      <c r="H1035" s="21"/>
      <c r="I1035" s="11"/>
      <c r="J1035" s="11"/>
      <c r="K1035" s="35"/>
      <c r="L1035" s="12" t="s">
        <v>41</v>
      </c>
      <c r="M1035" s="35" t="e">
        <f t="shared" ref="M1035:S1035" ca="1" si="370">M1034*$C1034</f>
        <v>#DIV/0!</v>
      </c>
      <c r="N1035" s="35" t="e">
        <f t="shared" ca="1" si="370"/>
        <v>#DIV/0!</v>
      </c>
      <c r="O1035" s="35" t="e">
        <f t="shared" ca="1" si="370"/>
        <v>#DIV/0!</v>
      </c>
      <c r="P1035" s="35" t="e">
        <f t="shared" ca="1" si="370"/>
        <v>#DIV/0!</v>
      </c>
      <c r="Q1035" s="35" t="e">
        <f t="shared" ca="1" si="370"/>
        <v>#DIV/0!</v>
      </c>
      <c r="R1035" s="35" t="e">
        <f t="shared" ca="1" si="370"/>
        <v>#DIV/0!</v>
      </c>
      <c r="S1035" s="35" t="e">
        <f t="shared" ca="1" si="370"/>
        <v>#DIV/0!</v>
      </c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</row>
    <row r="1036" spans="1:45" ht="14.25" customHeight="1">
      <c r="A1036" s="35"/>
      <c r="B1036" s="35" t="s">
        <v>42</v>
      </c>
      <c r="C1036" s="52" t="e">
        <f ca="1">RSQ(LN(INDIRECT(K1033)),INDIRECT(C1033))</f>
        <v>#NUM!</v>
      </c>
      <c r="D1036" s="35"/>
      <c r="E1036" s="35"/>
      <c r="F1036" s="18" t="s">
        <v>43</v>
      </c>
      <c r="G1036" s="25">
        <v>4</v>
      </c>
      <c r="H1036" s="21"/>
      <c r="I1036" s="11"/>
      <c r="J1036" s="11"/>
      <c r="K1036" s="35"/>
      <c r="L1036" s="12" t="s">
        <v>44</v>
      </c>
      <c r="M1036" s="35" t="e">
        <f t="shared" ref="M1036:S1036" ca="1" si="371">RSQ(INDIRECT(M1033),INDIRECT($K1033))</f>
        <v>#DIV/0!</v>
      </c>
      <c r="N1036" s="35" t="e">
        <f t="shared" ca="1" si="371"/>
        <v>#DIV/0!</v>
      </c>
      <c r="O1036" s="35" t="e">
        <f t="shared" ca="1" si="371"/>
        <v>#DIV/0!</v>
      </c>
      <c r="P1036" s="35" t="e">
        <f t="shared" ca="1" si="371"/>
        <v>#DIV/0!</v>
      </c>
      <c r="Q1036" s="35" t="e">
        <f t="shared" ca="1" si="371"/>
        <v>#DIV/0!</v>
      </c>
      <c r="R1036" s="35" t="e">
        <f t="shared" ca="1" si="371"/>
        <v>#DIV/0!</v>
      </c>
      <c r="S1036" s="35" t="e">
        <f t="shared" ca="1" si="371"/>
        <v>#DIV/0!</v>
      </c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</row>
    <row r="1037" spans="1:45" ht="14.25" customHeight="1" thickBot="1">
      <c r="A1037" s="13"/>
      <c r="B1037" s="13"/>
      <c r="C1037" s="55"/>
      <c r="D1037" s="13"/>
      <c r="E1037" s="13"/>
      <c r="F1037" s="14"/>
      <c r="G1037" s="14"/>
      <c r="H1037" s="14"/>
      <c r="I1037" s="15"/>
      <c r="J1037" s="15"/>
      <c r="K1037" s="16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</row>
    <row r="1038" spans="1:45" ht="14.25" customHeight="1" thickTop="1" thickBot="1">
      <c r="A1038" s="13"/>
      <c r="B1038" s="13"/>
      <c r="C1038" s="55"/>
      <c r="D1038" s="13"/>
      <c r="E1038" s="13"/>
      <c r="F1038" s="14"/>
      <c r="G1038" s="14"/>
      <c r="H1038" s="14"/>
      <c r="I1038" s="15"/>
      <c r="J1038" s="15"/>
      <c r="K1038" s="16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45" ht="14.25" customHeight="1" thickTop="1">
      <c r="A1039" s="3" t="s">
        <v>89</v>
      </c>
      <c r="C1039" s="20"/>
      <c r="D1039" s="20"/>
      <c r="E1039" s="20"/>
      <c r="F1039" s="25"/>
      <c r="G1039" s="25"/>
      <c r="H1039" s="25"/>
      <c r="I1039" s="9"/>
      <c r="J1039" s="9"/>
      <c r="K1039" s="20"/>
      <c r="L1039" s="20"/>
      <c r="M1039" s="20"/>
      <c r="N1039" s="20"/>
      <c r="O1039" s="20"/>
      <c r="P1039" s="20"/>
      <c r="Q1039" s="20"/>
      <c r="R1039" s="20"/>
      <c r="S1039" s="20"/>
      <c r="AM1039" s="18" t="s">
        <v>29</v>
      </c>
    </row>
    <row r="1040" spans="1:45" ht="14.25" customHeight="1">
      <c r="A1040" s="39"/>
      <c r="B1040" s="20" t="s">
        <v>1</v>
      </c>
      <c r="C1040" s="20" t="s">
        <v>2</v>
      </c>
      <c r="D1040" s="20" t="s">
        <v>3</v>
      </c>
      <c r="E1040" s="20" t="s">
        <v>4</v>
      </c>
      <c r="F1040" s="20" t="s">
        <v>5</v>
      </c>
      <c r="G1040" s="20" t="s">
        <v>6</v>
      </c>
      <c r="H1040" s="20" t="s">
        <v>7</v>
      </c>
      <c r="I1040" s="20" t="s">
        <v>8</v>
      </c>
      <c r="J1040" s="20" t="s">
        <v>9</v>
      </c>
      <c r="K1040" s="20" t="s">
        <v>10</v>
      </c>
      <c r="L1040" s="20" t="s">
        <v>11</v>
      </c>
      <c r="M1040" s="10" t="s">
        <v>12</v>
      </c>
      <c r="N1040" s="10" t="s">
        <v>13</v>
      </c>
      <c r="O1040" s="10" t="s">
        <v>14</v>
      </c>
      <c r="P1040" s="10" t="s">
        <v>15</v>
      </c>
      <c r="Q1040" s="10" t="s">
        <v>16</v>
      </c>
      <c r="R1040" s="10" t="s">
        <v>17</v>
      </c>
      <c r="S1040" s="10" t="s">
        <v>18</v>
      </c>
      <c r="AM1040" s="10" t="s">
        <v>12</v>
      </c>
      <c r="AN1040" s="10" t="s">
        <v>13</v>
      </c>
      <c r="AO1040" s="10" t="s">
        <v>14</v>
      </c>
      <c r="AP1040" s="10" t="s">
        <v>15</v>
      </c>
      <c r="AQ1040" s="10" t="s">
        <v>16</v>
      </c>
      <c r="AR1040" s="10" t="s">
        <v>17</v>
      </c>
      <c r="AS1040" s="10" t="s">
        <v>18</v>
      </c>
    </row>
    <row r="1041" spans="1:45" ht="14.25" customHeight="1">
      <c r="A1041" s="20"/>
      <c r="B1041" s="20"/>
      <c r="C1041" s="20" t="s">
        <v>19</v>
      </c>
      <c r="D1041" s="20" t="s">
        <v>20</v>
      </c>
      <c r="E1041" s="20" t="s">
        <v>21</v>
      </c>
      <c r="F1041" s="20" t="s">
        <v>22</v>
      </c>
      <c r="G1041" s="20" t="s">
        <v>21</v>
      </c>
      <c r="H1041" s="20" t="s">
        <v>23</v>
      </c>
      <c r="I1041" s="20" t="s">
        <v>24</v>
      </c>
      <c r="J1041" s="20" t="s">
        <v>24</v>
      </c>
      <c r="K1041" s="20" t="s">
        <v>25</v>
      </c>
      <c r="L1041" s="20" t="s">
        <v>26</v>
      </c>
      <c r="M1041" s="20" t="s">
        <v>27</v>
      </c>
      <c r="N1041" s="20" t="s">
        <v>27</v>
      </c>
      <c r="O1041" s="20" t="s">
        <v>27</v>
      </c>
      <c r="P1041" s="20" t="s">
        <v>27</v>
      </c>
      <c r="Q1041" s="20" t="s">
        <v>27</v>
      </c>
      <c r="R1041" s="20" t="s">
        <v>27</v>
      </c>
      <c r="S1041" s="20" t="s">
        <v>27</v>
      </c>
      <c r="AM1041" s="20" t="s">
        <v>27</v>
      </c>
      <c r="AN1041" s="20" t="s">
        <v>27</v>
      </c>
      <c r="AO1041" s="20" t="s">
        <v>27</v>
      </c>
      <c r="AP1041" s="20" t="s">
        <v>27</v>
      </c>
      <c r="AQ1041" s="20" t="s">
        <v>27</v>
      </c>
      <c r="AR1041" s="20" t="s">
        <v>27</v>
      </c>
      <c r="AS1041" s="20" t="s">
        <v>27</v>
      </c>
    </row>
    <row r="1042" spans="1:45" ht="14.25" customHeight="1">
      <c r="A1042" s="35">
        <v>-1</v>
      </c>
      <c r="B1042" s="31"/>
      <c r="C1042" s="35"/>
      <c r="D1042" s="34"/>
      <c r="E1042" s="21"/>
      <c r="F1042" s="33"/>
      <c r="G1042" s="33"/>
      <c r="H1042" s="33"/>
      <c r="I1042" s="22" t="s">
        <v>32</v>
      </c>
      <c r="J1042" s="22" t="s">
        <v>32</v>
      </c>
      <c r="K1042" s="41"/>
      <c r="L1042" s="21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S1042" s="35"/>
    </row>
    <row r="1043" spans="1:45" ht="14.25" customHeight="1">
      <c r="A1043" s="35">
        <v>0</v>
      </c>
      <c r="B1043" s="36"/>
      <c r="C1043">
        <f t="shared" ref="C1043:C1059" si="372">(B1043-$B$1043)*24</f>
        <v>0</v>
      </c>
      <c r="D1043" s="34"/>
      <c r="E1043" s="42"/>
      <c r="F1043" s="33">
        <v>100</v>
      </c>
      <c r="G1043" s="33">
        <f t="shared" ref="G1043:G1059" si="373">E1043/(F1043/100)</f>
        <v>0</v>
      </c>
      <c r="H1043" s="34"/>
      <c r="I1043" s="32">
        <v>0</v>
      </c>
      <c r="J1043" s="32">
        <v>0</v>
      </c>
      <c r="K1043" s="43">
        <f>L1043*Assumptions!$J$13</f>
        <v>0</v>
      </c>
      <c r="M1043" s="37"/>
      <c r="N1043" s="37"/>
      <c r="O1043" s="37"/>
      <c r="P1043" s="37"/>
      <c r="Q1043" s="37"/>
      <c r="R1043" s="37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M1043" s="37"/>
      <c r="AN1043" s="37"/>
      <c r="AO1043" s="37"/>
      <c r="AP1043" s="37"/>
      <c r="AQ1043" s="37"/>
      <c r="AR1043" s="37"/>
    </row>
    <row r="1044" spans="1:45" ht="14.25" customHeight="1">
      <c r="A1044" s="30">
        <v>1</v>
      </c>
      <c r="B1044" s="36"/>
      <c r="C1044">
        <f t="shared" si="372"/>
        <v>0</v>
      </c>
      <c r="D1044" s="28"/>
      <c r="E1044" s="44"/>
      <c r="F1044" s="27">
        <v>100</v>
      </c>
      <c r="G1044" s="27">
        <f t="shared" si="373"/>
        <v>0</v>
      </c>
      <c r="H1044" s="28" t="e">
        <f t="shared" ref="H1044:H1059" si="374">LN(E1044/E1043)/(C1044-C1043)</f>
        <v>#DIV/0!</v>
      </c>
      <c r="I1044" s="29" t="e">
        <f t="shared" ref="I1044:I1059" si="375">((E1044-E1043)/H1044)+I1043</f>
        <v>#DIV/0!</v>
      </c>
      <c r="J1044" s="29">
        <f t="shared" ref="J1044:J1059" si="376">(0.5*(C1044-C1043)*(E1044+E1043))+J1043</f>
        <v>0</v>
      </c>
      <c r="K1044" s="45">
        <f>L1044*Assumptions!$J$13</f>
        <v>0</v>
      </c>
      <c r="M1044" s="60"/>
      <c r="N1044" s="61"/>
      <c r="O1044" s="37"/>
      <c r="P1044" s="37"/>
      <c r="Q1044" s="37"/>
      <c r="R1044" s="37"/>
      <c r="S1044" s="37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M1044" s="60"/>
      <c r="AN1044" s="61"/>
      <c r="AO1044" s="37"/>
      <c r="AP1044" s="37"/>
      <c r="AQ1044" s="37"/>
      <c r="AR1044" s="37"/>
      <c r="AS1044" s="37"/>
    </row>
    <row r="1045" spans="1:45" ht="14.25" customHeight="1">
      <c r="A1045" s="30">
        <v>2</v>
      </c>
      <c r="B1045" s="36"/>
      <c r="C1045">
        <f t="shared" si="372"/>
        <v>0</v>
      </c>
      <c r="D1045" s="28"/>
      <c r="E1045" s="44"/>
      <c r="F1045" s="33">
        <v>100</v>
      </c>
      <c r="G1045" s="27">
        <f t="shared" si="373"/>
        <v>0</v>
      </c>
      <c r="H1045" s="28" t="e">
        <f t="shared" si="374"/>
        <v>#DIV/0!</v>
      </c>
      <c r="I1045" s="29" t="e">
        <f t="shared" si="375"/>
        <v>#DIV/0!</v>
      </c>
      <c r="J1045" s="29">
        <f t="shared" si="376"/>
        <v>0</v>
      </c>
      <c r="K1045" s="45">
        <f>L1045*Assumptions!$J$13</f>
        <v>0</v>
      </c>
      <c r="M1045" s="60"/>
      <c r="N1045" s="61"/>
      <c r="O1045" s="37"/>
      <c r="P1045" s="37"/>
      <c r="Q1045" s="37"/>
      <c r="R1045" s="37"/>
      <c r="S1045" s="37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M1045" s="60"/>
      <c r="AN1045" s="61"/>
      <c r="AO1045" s="37"/>
      <c r="AP1045" s="37"/>
      <c r="AQ1045" s="37"/>
      <c r="AR1045" s="37"/>
      <c r="AS1045" s="37"/>
    </row>
    <row r="1046" spans="1:45" ht="14.25" customHeight="1">
      <c r="A1046" s="30">
        <v>3</v>
      </c>
      <c r="B1046" s="36"/>
      <c r="C1046">
        <f t="shared" si="372"/>
        <v>0</v>
      </c>
      <c r="D1046" s="28"/>
      <c r="E1046" s="44"/>
      <c r="F1046" s="27">
        <v>100</v>
      </c>
      <c r="G1046" s="27">
        <f t="shared" si="373"/>
        <v>0</v>
      </c>
      <c r="H1046" s="28" t="e">
        <f t="shared" si="374"/>
        <v>#DIV/0!</v>
      </c>
      <c r="I1046" s="29" t="e">
        <f t="shared" si="375"/>
        <v>#DIV/0!</v>
      </c>
      <c r="J1046" s="29">
        <f t="shared" si="376"/>
        <v>0</v>
      </c>
      <c r="K1046" s="45">
        <f>L1046*Assumptions!$J$13</f>
        <v>0</v>
      </c>
      <c r="M1046" s="60"/>
      <c r="N1046" s="61"/>
      <c r="O1046" s="37"/>
      <c r="P1046" s="37"/>
      <c r="Q1046" s="37"/>
      <c r="R1046" s="37"/>
      <c r="S1046" s="37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M1046" s="60"/>
      <c r="AN1046" s="61"/>
      <c r="AO1046" s="37"/>
      <c r="AP1046" s="37"/>
      <c r="AQ1046" s="37"/>
      <c r="AR1046" s="37"/>
      <c r="AS1046" s="37"/>
    </row>
    <row r="1047" spans="1:45" ht="14.25" customHeight="1">
      <c r="A1047" s="30">
        <v>4</v>
      </c>
      <c r="B1047" s="36"/>
      <c r="C1047">
        <f t="shared" si="372"/>
        <v>0</v>
      </c>
      <c r="D1047" s="28"/>
      <c r="E1047" s="44"/>
      <c r="F1047" s="33">
        <v>100</v>
      </c>
      <c r="G1047" s="27">
        <f t="shared" si="373"/>
        <v>0</v>
      </c>
      <c r="H1047" s="28" t="e">
        <f t="shared" si="374"/>
        <v>#DIV/0!</v>
      </c>
      <c r="I1047" s="29" t="e">
        <f t="shared" si="375"/>
        <v>#DIV/0!</v>
      </c>
      <c r="J1047" s="29">
        <f t="shared" si="376"/>
        <v>0</v>
      </c>
      <c r="K1047" s="45">
        <f>L1047*Assumptions!$J$13</f>
        <v>0</v>
      </c>
      <c r="M1047" s="60"/>
      <c r="N1047" s="61"/>
      <c r="O1047" s="37"/>
      <c r="P1047" s="37"/>
      <c r="Q1047" s="37"/>
      <c r="R1047" s="37"/>
      <c r="S1047" s="37"/>
      <c r="T1047" s="37"/>
      <c r="U1047" s="37"/>
      <c r="V1047" s="37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M1047" s="60"/>
      <c r="AN1047" s="61"/>
      <c r="AO1047" s="37"/>
      <c r="AP1047" s="37"/>
      <c r="AQ1047" s="37"/>
      <c r="AR1047" s="37"/>
      <c r="AS1047" s="37"/>
    </row>
    <row r="1048" spans="1:45" ht="14.25" customHeight="1">
      <c r="A1048" s="30">
        <v>5</v>
      </c>
      <c r="B1048" s="36"/>
      <c r="C1048">
        <f t="shared" si="372"/>
        <v>0</v>
      </c>
      <c r="D1048" s="28"/>
      <c r="E1048" s="44"/>
      <c r="F1048" s="27">
        <v>100</v>
      </c>
      <c r="G1048" s="27">
        <f t="shared" si="373"/>
        <v>0</v>
      </c>
      <c r="H1048" s="28" t="e">
        <f t="shared" si="374"/>
        <v>#DIV/0!</v>
      </c>
      <c r="I1048" s="29" t="e">
        <f t="shared" si="375"/>
        <v>#DIV/0!</v>
      </c>
      <c r="J1048" s="29">
        <f t="shared" si="376"/>
        <v>0</v>
      </c>
      <c r="K1048" s="45">
        <f>L1048*Assumptions!$J$13</f>
        <v>0</v>
      </c>
      <c r="M1048" s="60"/>
      <c r="N1048" s="61"/>
      <c r="O1048" s="37"/>
      <c r="P1048" s="37"/>
      <c r="Q1048" s="37"/>
      <c r="R1048" s="37"/>
      <c r="S1048" s="37"/>
      <c r="T1048" s="37"/>
      <c r="U1048" s="37"/>
      <c r="V1048" s="37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M1048" s="60"/>
      <c r="AN1048" s="61"/>
      <c r="AO1048" s="37"/>
      <c r="AP1048" s="37"/>
      <c r="AQ1048" s="37"/>
      <c r="AR1048" s="37"/>
      <c r="AS1048" s="37"/>
    </row>
    <row r="1049" spans="1:45" ht="14.25" customHeight="1">
      <c r="A1049" s="30">
        <v>6</v>
      </c>
      <c r="B1049" s="36"/>
      <c r="C1049">
        <f t="shared" si="372"/>
        <v>0</v>
      </c>
      <c r="D1049" s="28"/>
      <c r="E1049" s="44"/>
      <c r="F1049" s="27">
        <v>100</v>
      </c>
      <c r="G1049" s="27">
        <f t="shared" si="373"/>
        <v>0</v>
      </c>
      <c r="H1049" s="28" t="e">
        <f t="shared" si="374"/>
        <v>#DIV/0!</v>
      </c>
      <c r="I1049" s="29" t="e">
        <f t="shared" si="375"/>
        <v>#DIV/0!</v>
      </c>
      <c r="J1049" s="29">
        <f t="shared" si="376"/>
        <v>0</v>
      </c>
      <c r="K1049" s="45">
        <f>L1049*Assumptions!$J$13</f>
        <v>0</v>
      </c>
      <c r="M1049" s="46"/>
      <c r="N1049" s="61"/>
      <c r="O1049" s="37"/>
      <c r="Q1049" s="37"/>
      <c r="S1049" s="37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M1049" s="46"/>
      <c r="AN1049" s="61"/>
      <c r="AO1049" s="37"/>
      <c r="AQ1049" s="37"/>
      <c r="AS1049" s="37"/>
    </row>
    <row r="1050" spans="1:45" ht="14.25" customHeight="1">
      <c r="A1050" s="30">
        <v>7</v>
      </c>
      <c r="B1050" s="36"/>
      <c r="C1050">
        <f t="shared" si="372"/>
        <v>0</v>
      </c>
      <c r="D1050" s="28"/>
      <c r="E1050" s="44"/>
      <c r="F1050" s="27">
        <v>100</v>
      </c>
      <c r="G1050" s="27">
        <f t="shared" si="373"/>
        <v>0</v>
      </c>
      <c r="H1050" s="28" t="e">
        <f t="shared" si="374"/>
        <v>#DIV/0!</v>
      </c>
      <c r="I1050" s="29" t="e">
        <f t="shared" si="375"/>
        <v>#DIV/0!</v>
      </c>
      <c r="J1050" s="29">
        <f t="shared" si="376"/>
        <v>0</v>
      </c>
      <c r="K1050" s="45">
        <f>L1050*Assumptions!$J$13</f>
        <v>0</v>
      </c>
      <c r="M1050" s="46"/>
      <c r="N1050" s="47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M1050" s="46"/>
      <c r="AN1050" s="47"/>
    </row>
    <row r="1051" spans="1:45" ht="14.25" customHeight="1">
      <c r="A1051" s="18">
        <v>8</v>
      </c>
      <c r="B1051" s="36"/>
      <c r="C1051">
        <f t="shared" si="372"/>
        <v>0</v>
      </c>
      <c r="D1051" s="28"/>
      <c r="E1051" s="44"/>
      <c r="F1051" s="27">
        <v>100</v>
      </c>
      <c r="G1051" s="27">
        <f t="shared" si="373"/>
        <v>0</v>
      </c>
      <c r="H1051" s="28" t="e">
        <f t="shared" si="374"/>
        <v>#DIV/0!</v>
      </c>
      <c r="I1051" s="29" t="e">
        <f t="shared" si="375"/>
        <v>#DIV/0!</v>
      </c>
      <c r="J1051" s="29">
        <f t="shared" si="376"/>
        <v>0</v>
      </c>
      <c r="K1051" s="45">
        <f>L1051*Assumptions!$J$13</f>
        <v>0</v>
      </c>
      <c r="L1051" s="57"/>
      <c r="M1051" s="46"/>
      <c r="O1051" s="37"/>
      <c r="P1051" s="37"/>
      <c r="Q1051" s="37"/>
      <c r="R1051" s="37"/>
      <c r="S1051" s="37"/>
      <c r="T1051" s="37"/>
      <c r="AM1051" s="46"/>
      <c r="AO1051" s="37"/>
      <c r="AP1051" s="37"/>
      <c r="AQ1051" s="37"/>
      <c r="AR1051" s="37"/>
      <c r="AS1051" s="37"/>
    </row>
    <row r="1052" spans="1:45" ht="14.25" customHeight="1">
      <c r="A1052" s="18">
        <v>9</v>
      </c>
      <c r="B1052" s="31"/>
      <c r="C1052">
        <f t="shared" si="372"/>
        <v>0</v>
      </c>
      <c r="D1052" s="28"/>
      <c r="E1052" s="44"/>
      <c r="F1052" s="27">
        <v>100</v>
      </c>
      <c r="G1052" s="27">
        <f t="shared" si="373"/>
        <v>0</v>
      </c>
      <c r="H1052" s="28" t="e">
        <f t="shared" si="374"/>
        <v>#DIV/0!</v>
      </c>
      <c r="I1052" s="29" t="e">
        <f t="shared" si="375"/>
        <v>#DIV/0!</v>
      </c>
      <c r="J1052" s="29">
        <f t="shared" si="376"/>
        <v>0</v>
      </c>
      <c r="K1052" s="45">
        <f>L1052*Assumptions!$J$13</f>
        <v>0</v>
      </c>
      <c r="L1052" s="49"/>
      <c r="O1052" s="37"/>
      <c r="P1052" s="37"/>
      <c r="Q1052" s="37"/>
      <c r="R1052" s="37"/>
      <c r="S1052" s="37"/>
      <c r="T1052" s="37"/>
      <c r="AM1052" s="37"/>
      <c r="AN1052" s="37"/>
      <c r="AO1052" s="37"/>
    </row>
    <row r="1053" spans="1:45" ht="14.25" customHeight="1">
      <c r="A1053" s="35">
        <v>10</v>
      </c>
      <c r="B1053" s="31"/>
      <c r="C1053">
        <f t="shared" si="372"/>
        <v>0</v>
      </c>
      <c r="D1053" s="28"/>
      <c r="E1053" s="44"/>
      <c r="F1053" s="27">
        <v>100</v>
      </c>
      <c r="G1053" s="27">
        <f t="shared" si="373"/>
        <v>0</v>
      </c>
      <c r="H1053" s="28" t="e">
        <f t="shared" si="374"/>
        <v>#DIV/0!</v>
      </c>
      <c r="I1053" s="29" t="e">
        <f t="shared" si="375"/>
        <v>#DIV/0!</v>
      </c>
      <c r="J1053" s="29">
        <f t="shared" si="376"/>
        <v>0</v>
      </c>
      <c r="K1053" s="45">
        <f>L1053*Assumptions!$J$13</f>
        <v>0</v>
      </c>
      <c r="L1053" s="49"/>
      <c r="N1053" s="23"/>
      <c r="O1053" s="37"/>
      <c r="P1053" s="37"/>
      <c r="Q1053" s="37"/>
      <c r="R1053" s="37"/>
      <c r="S1053" s="37"/>
      <c r="T1053" s="37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M1053" s="23"/>
      <c r="AN1053" s="37"/>
      <c r="AO1053" s="37"/>
      <c r="AP1053" s="37"/>
      <c r="AQ1053" s="23"/>
      <c r="AR1053" s="23"/>
      <c r="AS1053" s="23"/>
    </row>
    <row r="1054" spans="1:45" ht="14.25" customHeight="1">
      <c r="A1054" s="35">
        <v>11</v>
      </c>
      <c r="B1054" s="36"/>
      <c r="C1054">
        <f t="shared" si="372"/>
        <v>0</v>
      </c>
      <c r="D1054" s="28"/>
      <c r="E1054" s="44"/>
      <c r="F1054" s="27">
        <v>100</v>
      </c>
      <c r="G1054" s="27">
        <f t="shared" si="373"/>
        <v>0</v>
      </c>
      <c r="H1054" s="28" t="e">
        <f t="shared" si="374"/>
        <v>#DIV/0!</v>
      </c>
      <c r="I1054" s="29" t="e">
        <f t="shared" si="375"/>
        <v>#DIV/0!</v>
      </c>
      <c r="J1054" s="29">
        <f t="shared" si="376"/>
        <v>0</v>
      </c>
      <c r="K1054" s="45">
        <f>L1054*Assumptions!$J$13</f>
        <v>0</v>
      </c>
      <c r="L1054" s="49"/>
      <c r="N1054" s="23"/>
      <c r="O1054" s="37"/>
      <c r="P1054" s="37"/>
      <c r="Q1054" s="37"/>
      <c r="R1054" s="37"/>
      <c r="S1054" s="37"/>
      <c r="T1054" s="37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M1054" s="23"/>
      <c r="AN1054" s="37"/>
      <c r="AO1054" s="37"/>
      <c r="AP1054" s="37"/>
      <c r="AQ1054" s="23"/>
      <c r="AR1054" s="23"/>
      <c r="AS1054" s="23"/>
    </row>
    <row r="1055" spans="1:45" ht="14.25" customHeight="1">
      <c r="A1055" s="35">
        <v>12</v>
      </c>
      <c r="B1055" s="36"/>
      <c r="C1055">
        <f t="shared" si="372"/>
        <v>0</v>
      </c>
      <c r="D1055" s="28"/>
      <c r="E1055" s="44"/>
      <c r="F1055" s="27">
        <v>100</v>
      </c>
      <c r="G1055" s="27">
        <f t="shared" si="373"/>
        <v>0</v>
      </c>
      <c r="H1055" s="28" t="e">
        <f t="shared" si="374"/>
        <v>#DIV/0!</v>
      </c>
      <c r="I1055" s="29" t="e">
        <f t="shared" si="375"/>
        <v>#DIV/0!</v>
      </c>
      <c r="J1055" s="29">
        <f t="shared" si="376"/>
        <v>0</v>
      </c>
      <c r="K1055" s="45">
        <f>L1055*Assumptions!$J$13</f>
        <v>0</v>
      </c>
      <c r="L1055" s="49"/>
      <c r="N1055" s="23"/>
      <c r="O1055" s="37"/>
      <c r="P1055" s="37"/>
      <c r="Q1055" s="37"/>
      <c r="R1055" s="37"/>
      <c r="S1055" s="37"/>
      <c r="T1055" s="37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M1055" s="23"/>
      <c r="AN1055" s="37"/>
      <c r="AO1055" s="37"/>
      <c r="AP1055" s="37"/>
      <c r="AQ1055" s="23"/>
      <c r="AR1055" s="23"/>
      <c r="AS1055" s="23"/>
    </row>
    <row r="1056" spans="1:45" ht="14.25" customHeight="1">
      <c r="A1056" s="35">
        <v>13</v>
      </c>
      <c r="B1056" s="36"/>
      <c r="C1056">
        <f t="shared" si="372"/>
        <v>0</v>
      </c>
      <c r="D1056" s="28"/>
      <c r="E1056" s="44"/>
      <c r="F1056" s="27">
        <v>100</v>
      </c>
      <c r="G1056" s="27">
        <f t="shared" si="373"/>
        <v>0</v>
      </c>
      <c r="H1056" s="28" t="e">
        <f t="shared" si="374"/>
        <v>#DIV/0!</v>
      </c>
      <c r="I1056" s="29" t="e">
        <f t="shared" si="375"/>
        <v>#DIV/0!</v>
      </c>
      <c r="J1056" s="29">
        <f t="shared" si="376"/>
        <v>0</v>
      </c>
      <c r="K1056" s="45">
        <f>L1056*Assumptions!$J$13</f>
        <v>0</v>
      </c>
      <c r="L1056" s="49"/>
      <c r="N1056" s="23"/>
      <c r="O1056" s="37"/>
      <c r="P1056" s="37"/>
      <c r="Q1056" s="37"/>
      <c r="R1056" s="37"/>
      <c r="S1056" s="37"/>
      <c r="T1056" s="37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M1056" s="23"/>
      <c r="AN1056" s="37"/>
      <c r="AO1056" s="37"/>
      <c r="AP1056" s="37"/>
      <c r="AQ1056" s="23"/>
      <c r="AR1056" s="23"/>
      <c r="AS1056" s="23"/>
    </row>
    <row r="1057" spans="1:42" ht="14.25" customHeight="1">
      <c r="A1057" s="35">
        <v>14</v>
      </c>
      <c r="B1057" s="36"/>
      <c r="C1057">
        <f t="shared" si="372"/>
        <v>0</v>
      </c>
      <c r="D1057" s="28"/>
      <c r="E1057" s="44"/>
      <c r="F1057" s="27">
        <v>100</v>
      </c>
      <c r="G1057" s="27">
        <f t="shared" si="373"/>
        <v>0</v>
      </c>
      <c r="H1057" s="28" t="e">
        <f t="shared" si="374"/>
        <v>#DIV/0!</v>
      </c>
      <c r="I1057" s="29" t="e">
        <f t="shared" si="375"/>
        <v>#DIV/0!</v>
      </c>
      <c r="J1057" s="29">
        <f t="shared" si="376"/>
        <v>0</v>
      </c>
      <c r="K1057" s="45">
        <f>L1057*Assumptions!$J$13</f>
        <v>0</v>
      </c>
      <c r="L1057" s="49"/>
      <c r="O1057" s="37"/>
      <c r="P1057" s="37"/>
      <c r="Q1057" s="37"/>
      <c r="R1057" s="37"/>
      <c r="S1057" s="37"/>
      <c r="T1057" s="37"/>
      <c r="AN1057" s="37"/>
      <c r="AO1057" s="37"/>
      <c r="AP1057" s="37"/>
    </row>
    <row r="1058" spans="1:42" ht="14.25" customHeight="1">
      <c r="A1058" s="35">
        <v>15</v>
      </c>
      <c r="B1058" s="36"/>
      <c r="C1058">
        <f t="shared" si="372"/>
        <v>0</v>
      </c>
      <c r="D1058" s="28"/>
      <c r="E1058" s="44"/>
      <c r="F1058" s="27">
        <v>100</v>
      </c>
      <c r="G1058" s="27">
        <f t="shared" si="373"/>
        <v>0</v>
      </c>
      <c r="H1058" s="28" t="e">
        <f t="shared" si="374"/>
        <v>#DIV/0!</v>
      </c>
      <c r="I1058" s="29" t="e">
        <f t="shared" si="375"/>
        <v>#DIV/0!</v>
      </c>
      <c r="J1058" s="29">
        <f t="shared" si="376"/>
        <v>0</v>
      </c>
      <c r="K1058" s="45">
        <f>L1058*Assumptions!$J$13</f>
        <v>0</v>
      </c>
      <c r="L1058" s="49"/>
      <c r="O1058" s="37"/>
      <c r="P1058" s="37"/>
      <c r="Q1058" s="37"/>
      <c r="R1058" s="37"/>
      <c r="S1058" s="37"/>
      <c r="T1058" s="37"/>
      <c r="AN1058" s="37"/>
      <c r="AO1058" s="37"/>
      <c r="AP1058" s="37"/>
    </row>
    <row r="1059" spans="1:42" ht="14.25" customHeight="1">
      <c r="A1059" s="35">
        <v>16</v>
      </c>
      <c r="B1059" s="36"/>
      <c r="C1059">
        <f t="shared" si="372"/>
        <v>0</v>
      </c>
      <c r="D1059" s="28"/>
      <c r="E1059" s="44"/>
      <c r="F1059" s="27">
        <v>100</v>
      </c>
      <c r="G1059" s="27">
        <f t="shared" si="373"/>
        <v>0</v>
      </c>
      <c r="H1059" s="28" t="e">
        <f t="shared" si="374"/>
        <v>#DIV/0!</v>
      </c>
      <c r="I1059" s="29" t="e">
        <f t="shared" si="375"/>
        <v>#DIV/0!</v>
      </c>
      <c r="J1059" s="29">
        <f t="shared" si="376"/>
        <v>0</v>
      </c>
      <c r="K1059" s="45">
        <f>L1059*Assumptions!$J$13</f>
        <v>0</v>
      </c>
      <c r="L1059" s="49"/>
      <c r="O1059" s="37"/>
      <c r="P1059" s="37"/>
      <c r="Q1059" s="37"/>
      <c r="R1059" s="37"/>
      <c r="S1059" s="37"/>
      <c r="T1059" s="37"/>
      <c r="AN1059" s="37"/>
      <c r="AO1059" s="37"/>
      <c r="AP1059" s="37"/>
    </row>
    <row r="1060" spans="1:42" ht="14.25" customHeight="1">
      <c r="A1060" s="35"/>
      <c r="B1060" s="31"/>
      <c r="C1060" s="54"/>
      <c r="D1060" s="28"/>
      <c r="E1060" s="19"/>
      <c r="F1060" s="33"/>
      <c r="G1060" s="27"/>
      <c r="H1060" s="18"/>
      <c r="I1060" s="37"/>
      <c r="J1060" s="37"/>
      <c r="K1060" s="37"/>
      <c r="L1060" s="49"/>
      <c r="O1060" s="37"/>
      <c r="P1060" s="37"/>
      <c r="Q1060" s="37"/>
      <c r="R1060" s="37"/>
      <c r="S1060" s="37"/>
      <c r="T1060" s="37"/>
      <c r="AN1060" s="37"/>
      <c r="AO1060" s="37"/>
      <c r="AP1060" s="37"/>
    </row>
    <row r="1061" spans="1:42" ht="14.25" customHeight="1">
      <c r="A1061" s="35"/>
      <c r="B1061" s="31"/>
      <c r="C1061" s="54"/>
      <c r="D1061" s="28"/>
      <c r="E1061" s="19"/>
      <c r="F1061" s="33"/>
      <c r="G1061" s="27"/>
      <c r="H1061" s="18"/>
      <c r="I1061" s="37"/>
      <c r="J1061" s="37"/>
      <c r="K1061" s="37"/>
      <c r="L1061" s="49"/>
      <c r="O1061" s="37"/>
      <c r="P1061" s="37"/>
      <c r="Q1061" s="37"/>
      <c r="R1061" s="37"/>
      <c r="S1061" s="37"/>
      <c r="T1061" s="37"/>
      <c r="AN1061" s="37"/>
      <c r="AO1061" s="37"/>
      <c r="AP1061" s="37"/>
    </row>
    <row r="1062" spans="1:42" ht="14.25" customHeight="1">
      <c r="A1062" s="35"/>
      <c r="B1062" s="31"/>
      <c r="C1062" s="54"/>
      <c r="D1062" s="28"/>
      <c r="E1062" s="19"/>
      <c r="F1062" s="27"/>
      <c r="G1062" s="27"/>
      <c r="H1062" s="18"/>
      <c r="I1062" s="37"/>
      <c r="J1062" s="37"/>
      <c r="K1062" s="37"/>
      <c r="L1062" s="49"/>
      <c r="O1062" s="37"/>
      <c r="P1062" s="37"/>
      <c r="Q1062" s="37"/>
      <c r="R1062" s="37"/>
      <c r="S1062" s="37"/>
      <c r="T1062" s="37"/>
      <c r="AN1062" s="37"/>
      <c r="AO1062" s="37"/>
      <c r="AP1062" s="37"/>
    </row>
    <row r="1063" spans="1:42" ht="14.25" customHeight="1">
      <c r="A1063" s="23"/>
      <c r="B1063" s="31" t="s">
        <v>33</v>
      </c>
      <c r="C1063" s="48"/>
      <c r="D1063" s="28"/>
      <c r="E1063" s="19"/>
      <c r="F1063" s="33"/>
      <c r="G1063" s="27"/>
      <c r="H1063" s="28"/>
      <c r="I1063" s="29"/>
      <c r="J1063" s="37"/>
      <c r="K1063" s="45"/>
      <c r="L1063" s="49"/>
      <c r="AN1063" s="37"/>
      <c r="AO1063" s="37"/>
      <c r="AP1063" s="37"/>
    </row>
    <row r="1064" spans="1:42" ht="14.25" customHeight="1">
      <c r="A1064" s="23"/>
      <c r="B1064" s="31"/>
      <c r="C1064" s="50"/>
      <c r="D1064" s="34"/>
      <c r="E1064" s="19"/>
      <c r="F1064" s="25"/>
      <c r="G1064" s="33"/>
      <c r="H1064" s="34"/>
      <c r="I1064" s="34"/>
      <c r="J1064" s="37"/>
      <c r="K1064" s="43"/>
      <c r="L1064" s="51"/>
      <c r="M1064" s="20"/>
      <c r="AN1064" s="37"/>
      <c r="AO1064" s="37"/>
      <c r="AP1064" s="37"/>
    </row>
    <row r="1065" spans="1:42" ht="14.25" hidden="1" customHeight="1">
      <c r="B1065" s="31"/>
      <c r="C1065" s="26" t="str">
        <f t="shared" ref="C1065:S1065" si="377">""&amp;ADDRESS($G1067+ROW($A1043),COLUMN())&amp;":"&amp;ADDRESS($G1068+ROW($A1043),COLUMN())</f>
        <v>$C$1045:$C$1047</v>
      </c>
      <c r="D1065" s="26" t="str">
        <f t="shared" si="377"/>
        <v>$D$1045:$D$1047</v>
      </c>
      <c r="E1065" s="26" t="str">
        <f t="shared" si="377"/>
        <v>$E$1045:$E$1047</v>
      </c>
      <c r="F1065" s="26" t="str">
        <f t="shared" si="377"/>
        <v>$F$1045:$F$1047</v>
      </c>
      <c r="G1065" s="26" t="str">
        <f t="shared" si="377"/>
        <v>$G$1045:$G$1047</v>
      </c>
      <c r="H1065" s="26" t="str">
        <f t="shared" si="377"/>
        <v>$H$1045:$H$1047</v>
      </c>
      <c r="I1065" s="26" t="str">
        <f t="shared" si="377"/>
        <v>$I$1045:$I$1047</v>
      </c>
      <c r="J1065" s="37" t="str">
        <f t="shared" si="377"/>
        <v>$J$1045:$J$1047</v>
      </c>
      <c r="K1065" s="26" t="str">
        <f t="shared" si="377"/>
        <v>$K$1045:$K$1047</v>
      </c>
      <c r="L1065" s="26" t="str">
        <f t="shared" si="377"/>
        <v>$L$1045:$L$1047</v>
      </c>
      <c r="M1065" s="26" t="str">
        <f t="shared" si="377"/>
        <v>$M$1045:$M$1047</v>
      </c>
      <c r="N1065" s="26" t="str">
        <f t="shared" si="377"/>
        <v>$N$1045:$N$1047</v>
      </c>
      <c r="O1065" s="26" t="str">
        <f t="shared" si="377"/>
        <v>$O$1045:$O$1047</v>
      </c>
      <c r="P1065" s="26" t="str">
        <f t="shared" si="377"/>
        <v>$P$1045:$P$1047</v>
      </c>
      <c r="Q1065" s="26" t="str">
        <f t="shared" si="377"/>
        <v>$Q$1045:$Q$1047</v>
      </c>
      <c r="R1065" s="26" t="str">
        <f t="shared" si="377"/>
        <v>$R$1045:$R$1047</v>
      </c>
      <c r="S1065" s="26" t="str">
        <f t="shared" si="377"/>
        <v>$S$1045:$S$1047</v>
      </c>
    </row>
    <row r="1066" spans="1:42" ht="14.25" customHeight="1">
      <c r="B1066" s="35" t="s">
        <v>34</v>
      </c>
      <c r="C1066" s="18" t="e">
        <f ca="1">SLOPE(LN(INDIRECT(K1065)),INDIRECT(C1065))</f>
        <v>#NUM!</v>
      </c>
      <c r="D1066" s="18" t="s">
        <v>33</v>
      </c>
      <c r="F1066" s="19" t="s">
        <v>35</v>
      </c>
      <c r="G1066" s="19"/>
      <c r="H1066" s="19"/>
      <c r="I1066" s="9"/>
      <c r="J1066" s="37"/>
      <c r="L1066" s="3" t="s">
        <v>36</v>
      </c>
      <c r="M1066" s="18" t="e">
        <f t="shared" ref="M1066:S1066" ca="1" si="378">SLOPE(INDIRECT(M1065),INDIRECT($K1065))</f>
        <v>#DIV/0!</v>
      </c>
      <c r="N1066" s="18" t="e">
        <f t="shared" ca="1" si="378"/>
        <v>#DIV/0!</v>
      </c>
      <c r="O1066" s="18" t="e">
        <f t="shared" ca="1" si="378"/>
        <v>#DIV/0!</v>
      </c>
      <c r="P1066" s="18" t="e">
        <f t="shared" ca="1" si="378"/>
        <v>#DIV/0!</v>
      </c>
      <c r="Q1066" s="18" t="e">
        <f t="shared" ca="1" si="378"/>
        <v>#DIV/0!</v>
      </c>
      <c r="R1066" s="18" t="e">
        <f t="shared" ca="1" si="378"/>
        <v>#DIV/0!</v>
      </c>
      <c r="S1066" s="18" t="e">
        <f t="shared" ca="1" si="378"/>
        <v>#DIV/0!</v>
      </c>
    </row>
    <row r="1067" spans="1:42" ht="14.25" customHeight="1">
      <c r="B1067" s="35" t="s">
        <v>37</v>
      </c>
      <c r="C1067" s="52" t="e">
        <f ca="1">EXP(INTERCEPT(LN(INDIRECT(K1065)),INDIRECT(C1065)))</f>
        <v>#NUM!</v>
      </c>
      <c r="D1067" s="18" t="s">
        <v>38</v>
      </c>
      <c r="F1067" s="18" t="s">
        <v>38</v>
      </c>
      <c r="G1067" s="25">
        <v>2</v>
      </c>
      <c r="H1067" s="19" t="s">
        <v>39</v>
      </c>
      <c r="I1067" s="7" t="s">
        <v>40</v>
      </c>
      <c r="J1067" s="37"/>
      <c r="L1067" s="3" t="s">
        <v>41</v>
      </c>
      <c r="M1067" s="18" t="e">
        <f t="shared" ref="M1067:S1067" ca="1" si="379">M1066*$C1066</f>
        <v>#DIV/0!</v>
      </c>
      <c r="N1067" s="18" t="e">
        <f t="shared" ca="1" si="379"/>
        <v>#DIV/0!</v>
      </c>
      <c r="O1067" s="18" t="e">
        <f t="shared" ca="1" si="379"/>
        <v>#DIV/0!</v>
      </c>
      <c r="P1067" s="18" t="e">
        <f t="shared" ca="1" si="379"/>
        <v>#DIV/0!</v>
      </c>
      <c r="Q1067" s="18" t="e">
        <f t="shared" ca="1" si="379"/>
        <v>#DIV/0!</v>
      </c>
      <c r="R1067" s="18" t="e">
        <f t="shared" ca="1" si="379"/>
        <v>#DIV/0!</v>
      </c>
      <c r="S1067" s="18" t="e">
        <f t="shared" ca="1" si="379"/>
        <v>#DIV/0!</v>
      </c>
    </row>
    <row r="1068" spans="1:42" ht="14.25" customHeight="1">
      <c r="B1068" s="35" t="s">
        <v>42</v>
      </c>
      <c r="C1068" s="52" t="e">
        <f ca="1">RSQ(LN(INDIRECT(K1065)),INDIRECT(C1065))</f>
        <v>#NUM!</v>
      </c>
      <c r="D1068" s="18" t="s">
        <v>43</v>
      </c>
      <c r="F1068" s="18" t="s">
        <v>43</v>
      </c>
      <c r="G1068" s="25">
        <v>4</v>
      </c>
      <c r="H1068" s="19">
        <f ca="1">INDIRECT(ADDRESS($G$1068+ROW($A$1043),COLUMN(($L$1043))))</f>
        <v>0</v>
      </c>
      <c r="I1068" s="7">
        <f ca="1">INDIRECT(ADDRESS($G$1068+ROW($A$1043),COLUMN(($M$1043))))</f>
        <v>0</v>
      </c>
      <c r="L1068" s="3" t="s">
        <v>44</v>
      </c>
      <c r="M1068" s="18" t="e">
        <f t="shared" ref="M1068:S1068" ca="1" si="380">RSQ(INDIRECT(M1065),INDIRECT($K1065))</f>
        <v>#DIV/0!</v>
      </c>
      <c r="N1068" s="18" t="e">
        <f t="shared" ca="1" si="380"/>
        <v>#DIV/0!</v>
      </c>
      <c r="O1068" s="18" t="e">
        <f t="shared" ca="1" si="380"/>
        <v>#DIV/0!</v>
      </c>
      <c r="P1068" s="18" t="e">
        <f t="shared" ca="1" si="380"/>
        <v>#DIV/0!</v>
      </c>
      <c r="Q1068" s="18" t="e">
        <f t="shared" ca="1" si="380"/>
        <v>#DIV/0!</v>
      </c>
      <c r="R1068" s="18" t="e">
        <f t="shared" ca="1" si="380"/>
        <v>#DIV/0!</v>
      </c>
      <c r="S1068" s="18" t="e">
        <f t="shared" ca="1" si="380"/>
        <v>#DIV/0!</v>
      </c>
    </row>
    <row r="1069" spans="1:42" ht="14.25" customHeight="1">
      <c r="B1069" s="35"/>
      <c r="C1069" s="52"/>
      <c r="F1069" s="18"/>
      <c r="G1069" s="25"/>
      <c r="H1069" s="19"/>
      <c r="L1069" s="3"/>
    </row>
    <row r="1070" spans="1:42" ht="14.25" hidden="1" customHeight="1">
      <c r="B1070" s="31"/>
      <c r="C1070" s="26" t="str">
        <f t="shared" ref="C1070:S1070" si="381">""&amp;ADDRESS($G1072+ROW($A1043),COLUMN())&amp;":"&amp;ADDRESS($G1073+ROW($A1043),COLUMN())</f>
        <v>$C$1043:$C$1048</v>
      </c>
      <c r="D1070" s="26" t="str">
        <f t="shared" si="381"/>
        <v>$D$1043:$D$1048</v>
      </c>
      <c r="E1070" s="26" t="str">
        <f t="shared" si="381"/>
        <v>$E$1043:$E$1048</v>
      </c>
      <c r="F1070" s="26" t="str">
        <f t="shared" si="381"/>
        <v>$F$1043:$F$1048</v>
      </c>
      <c r="G1070" s="26" t="str">
        <f t="shared" si="381"/>
        <v>$G$1043:$G$1048</v>
      </c>
      <c r="H1070" s="26" t="str">
        <f t="shared" si="381"/>
        <v>$H$1043:$H$1048</v>
      </c>
      <c r="I1070" s="26" t="str">
        <f t="shared" si="381"/>
        <v>$I$1043:$I$1048</v>
      </c>
      <c r="J1070" s="26" t="str">
        <f t="shared" si="381"/>
        <v>$J$1043:$J$1048</v>
      </c>
      <c r="K1070" s="26" t="str">
        <f t="shared" si="381"/>
        <v>$K$1043:$K$1048</v>
      </c>
      <c r="L1070" s="26" t="str">
        <f t="shared" si="381"/>
        <v>$L$1043:$L$1048</v>
      </c>
      <c r="M1070" s="26" t="str">
        <f t="shared" si="381"/>
        <v>$M$1043:$M$1048</v>
      </c>
      <c r="N1070" s="26" t="str">
        <f t="shared" si="381"/>
        <v>$N$1043:$N$1048</v>
      </c>
      <c r="O1070" s="26" t="str">
        <f t="shared" si="381"/>
        <v>$O$1043:$O$1048</v>
      </c>
      <c r="P1070" s="26" t="str">
        <f t="shared" si="381"/>
        <v>$P$1043:$P$1048</v>
      </c>
      <c r="Q1070" s="26" t="str">
        <f t="shared" si="381"/>
        <v>$Q$1043:$Q$1048</v>
      </c>
      <c r="R1070" s="26" t="str">
        <f t="shared" si="381"/>
        <v>$R$1043:$R$1048</v>
      </c>
      <c r="S1070" s="26" t="str">
        <f t="shared" si="381"/>
        <v>$S$1043:$S$1048</v>
      </c>
    </row>
    <row r="1071" spans="1:42" ht="14.25" customHeight="1">
      <c r="B1071" s="35" t="s">
        <v>45</v>
      </c>
      <c r="C1071" s="18" t="e">
        <f ca="1">SLOPE(LN(INDIRECT(K1070)),INDIRECT(C1070))</f>
        <v>#NUM!</v>
      </c>
      <c r="F1071" s="19" t="s">
        <v>35</v>
      </c>
      <c r="G1071" s="19"/>
      <c r="H1071" s="19"/>
      <c r="I1071" s="9"/>
      <c r="J1071" s="9"/>
      <c r="L1071" s="3" t="s">
        <v>36</v>
      </c>
      <c r="M1071" s="35" t="e">
        <f t="shared" ref="M1071:S1071" ca="1" si="382">SLOPE(INDIRECT(M1070),INDIRECT($K1070))</f>
        <v>#DIV/0!</v>
      </c>
      <c r="N1071" s="35" t="e">
        <f t="shared" ca="1" si="382"/>
        <v>#DIV/0!</v>
      </c>
      <c r="O1071" s="35" t="e">
        <f t="shared" ca="1" si="382"/>
        <v>#DIV/0!</v>
      </c>
      <c r="P1071" s="35" t="e">
        <f t="shared" ca="1" si="382"/>
        <v>#DIV/0!</v>
      </c>
      <c r="Q1071" s="35" t="e">
        <f t="shared" ca="1" si="382"/>
        <v>#DIV/0!</v>
      </c>
      <c r="R1071" s="35" t="e">
        <f t="shared" ca="1" si="382"/>
        <v>#DIV/0!</v>
      </c>
      <c r="S1071" s="35" t="e">
        <f t="shared" ca="1" si="382"/>
        <v>#DIV/0!</v>
      </c>
    </row>
    <row r="1072" spans="1:42" ht="14.25" customHeight="1">
      <c r="B1072" s="35" t="s">
        <v>37</v>
      </c>
      <c r="C1072" s="52" t="e">
        <f ca="1">EXP(INTERCEPT(LN(INDIRECT(K1070)),INDIRECT(C1070)))</f>
        <v>#NUM!</v>
      </c>
      <c r="F1072" s="18" t="s">
        <v>38</v>
      </c>
      <c r="G1072" s="25">
        <v>0</v>
      </c>
      <c r="H1072" s="19"/>
      <c r="L1072" s="3" t="s">
        <v>41</v>
      </c>
      <c r="M1072" s="35" t="e">
        <f t="shared" ref="M1072:S1072" ca="1" si="383">M1071*$C1071</f>
        <v>#DIV/0!</v>
      </c>
      <c r="N1072" s="35" t="e">
        <f t="shared" ca="1" si="383"/>
        <v>#DIV/0!</v>
      </c>
      <c r="O1072" s="35" t="e">
        <f t="shared" ca="1" si="383"/>
        <v>#DIV/0!</v>
      </c>
      <c r="P1072" s="35" t="e">
        <f t="shared" ca="1" si="383"/>
        <v>#DIV/0!</v>
      </c>
      <c r="Q1072" s="35" t="e">
        <f t="shared" ca="1" si="383"/>
        <v>#DIV/0!</v>
      </c>
      <c r="R1072" s="35" t="e">
        <f t="shared" ca="1" si="383"/>
        <v>#DIV/0!</v>
      </c>
      <c r="S1072" s="35" t="e">
        <f t="shared" ca="1" si="383"/>
        <v>#DIV/0!</v>
      </c>
    </row>
    <row r="1073" spans="1:45" ht="14.25" customHeight="1">
      <c r="B1073" s="35" t="s">
        <v>42</v>
      </c>
      <c r="C1073" s="52" t="e">
        <f ca="1">RSQ(LN(INDIRECT(K1070)),INDIRECT(C1070))</f>
        <v>#NUM!</v>
      </c>
      <c r="F1073" s="18" t="s">
        <v>43</v>
      </c>
      <c r="G1073" s="25">
        <v>5</v>
      </c>
      <c r="H1073" s="19"/>
      <c r="L1073" s="3" t="s">
        <v>44</v>
      </c>
      <c r="M1073" s="35" t="e">
        <f t="shared" ref="M1073:S1073" ca="1" si="384">RSQ(INDIRECT(M1070),INDIRECT($K1070))</f>
        <v>#DIV/0!</v>
      </c>
      <c r="N1073" s="35" t="e">
        <f t="shared" ca="1" si="384"/>
        <v>#DIV/0!</v>
      </c>
      <c r="O1073" s="35" t="e">
        <f t="shared" ca="1" si="384"/>
        <v>#DIV/0!</v>
      </c>
      <c r="P1073" s="35" t="e">
        <f t="shared" ca="1" si="384"/>
        <v>#DIV/0!</v>
      </c>
      <c r="Q1073" s="35" t="e">
        <f t="shared" ca="1" si="384"/>
        <v>#DIV/0!</v>
      </c>
      <c r="R1073" s="35" t="e">
        <f t="shared" ca="1" si="384"/>
        <v>#DIV/0!</v>
      </c>
      <c r="S1073" s="35" t="e">
        <f t="shared" ca="1" si="384"/>
        <v>#DIV/0!</v>
      </c>
    </row>
    <row r="1074" spans="1:45" ht="14.25" customHeight="1" thickBot="1">
      <c r="A1074" s="4"/>
      <c r="B1074" s="4"/>
      <c r="C1074" s="53"/>
      <c r="D1074" s="4"/>
      <c r="E1074" s="4"/>
      <c r="F1074" s="5"/>
      <c r="G1074" s="5"/>
      <c r="H1074" s="5"/>
      <c r="I1074" s="8"/>
      <c r="J1074" s="8"/>
      <c r="K1074" s="6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M1074" s="4"/>
      <c r="AN1074" s="4"/>
      <c r="AO1074" s="4"/>
      <c r="AP1074" s="4"/>
      <c r="AQ1074" s="4"/>
      <c r="AR1074" s="4"/>
      <c r="AS1074" s="4"/>
    </row>
    <row r="1075" spans="1:45" ht="14.25" customHeight="1" thickTop="1">
      <c r="C1075" s="52"/>
      <c r="F1075" s="19"/>
      <c r="G1075" s="19"/>
      <c r="H1075" s="19"/>
      <c r="K1075" s="3"/>
    </row>
    <row r="1076" spans="1:45" ht="14.25" customHeight="1">
      <c r="A1076" s="3" t="s">
        <v>90</v>
      </c>
      <c r="AM1076" s="18" t="s">
        <v>29</v>
      </c>
    </row>
    <row r="1077" spans="1:45" ht="14.25" customHeight="1">
      <c r="A1077" s="39"/>
      <c r="B1077" s="20" t="s">
        <v>1</v>
      </c>
      <c r="C1077" s="20" t="s">
        <v>2</v>
      </c>
      <c r="D1077" s="20" t="s">
        <v>3</v>
      </c>
      <c r="E1077" s="20" t="s">
        <v>4</v>
      </c>
      <c r="F1077" s="20" t="s">
        <v>5</v>
      </c>
      <c r="G1077" s="20" t="s">
        <v>6</v>
      </c>
      <c r="H1077" s="20" t="s">
        <v>7</v>
      </c>
      <c r="I1077" s="20" t="s">
        <v>8</v>
      </c>
      <c r="J1077" s="20" t="s">
        <v>9</v>
      </c>
      <c r="K1077" s="20" t="s">
        <v>10</v>
      </c>
      <c r="L1077" s="20" t="s">
        <v>11</v>
      </c>
      <c r="M1077" s="10" t="s">
        <v>12</v>
      </c>
      <c r="N1077" s="10" t="s">
        <v>13</v>
      </c>
      <c r="O1077" s="10" t="s">
        <v>14</v>
      </c>
      <c r="P1077" s="10" t="s">
        <v>15</v>
      </c>
      <c r="Q1077" s="10" t="s">
        <v>16</v>
      </c>
      <c r="R1077" s="10" t="s">
        <v>17</v>
      </c>
      <c r="S1077" s="10" t="s">
        <v>18</v>
      </c>
      <c r="AM1077" s="10" t="s">
        <v>12</v>
      </c>
      <c r="AN1077" s="10" t="s">
        <v>13</v>
      </c>
      <c r="AO1077" s="10" t="s">
        <v>14</v>
      </c>
      <c r="AP1077" s="10" t="s">
        <v>15</v>
      </c>
      <c r="AQ1077" s="10" t="s">
        <v>16</v>
      </c>
      <c r="AR1077" s="10" t="s">
        <v>17</v>
      </c>
      <c r="AS1077" s="10" t="s">
        <v>18</v>
      </c>
    </row>
    <row r="1078" spans="1:45" ht="14.25" customHeight="1">
      <c r="A1078" s="20"/>
      <c r="B1078" s="20"/>
      <c r="C1078" s="20" t="s">
        <v>19</v>
      </c>
      <c r="D1078" s="20" t="s">
        <v>20</v>
      </c>
      <c r="E1078" s="20" t="s">
        <v>21</v>
      </c>
      <c r="F1078" s="20" t="s">
        <v>22</v>
      </c>
      <c r="G1078" s="20" t="s">
        <v>21</v>
      </c>
      <c r="H1078" s="20" t="s">
        <v>23</v>
      </c>
      <c r="I1078" s="20" t="s">
        <v>24</v>
      </c>
      <c r="J1078" s="20" t="s">
        <v>24</v>
      </c>
      <c r="K1078" s="20" t="s">
        <v>25</v>
      </c>
      <c r="L1078" s="20" t="s">
        <v>26</v>
      </c>
      <c r="M1078" s="20" t="s">
        <v>27</v>
      </c>
      <c r="N1078" s="20" t="s">
        <v>27</v>
      </c>
      <c r="O1078" s="20" t="s">
        <v>27</v>
      </c>
      <c r="P1078" s="20" t="s">
        <v>27</v>
      </c>
      <c r="Q1078" s="20" t="s">
        <v>27</v>
      </c>
      <c r="R1078" s="20" t="s">
        <v>27</v>
      </c>
      <c r="S1078" s="20" t="s">
        <v>27</v>
      </c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M1078" s="20" t="s">
        <v>27</v>
      </c>
      <c r="AN1078" s="20" t="s">
        <v>27</v>
      </c>
      <c r="AO1078" s="20" t="s">
        <v>27</v>
      </c>
      <c r="AP1078" s="20" t="s">
        <v>27</v>
      </c>
      <c r="AQ1078" s="20" t="s">
        <v>27</v>
      </c>
      <c r="AR1078" s="20" t="s">
        <v>27</v>
      </c>
      <c r="AS1078" s="20" t="s">
        <v>27</v>
      </c>
    </row>
    <row r="1079" spans="1:45" ht="14.25" customHeight="1">
      <c r="A1079" s="35">
        <v>-1</v>
      </c>
      <c r="B1079" s="31"/>
      <c r="C1079" s="35"/>
      <c r="D1079" s="34"/>
      <c r="E1079" s="21"/>
      <c r="F1079" s="33"/>
      <c r="G1079" s="33"/>
      <c r="H1079" s="33"/>
      <c r="I1079" s="22" t="s">
        <v>32</v>
      </c>
      <c r="J1079" s="22" t="s">
        <v>32</v>
      </c>
      <c r="K1079" s="41"/>
      <c r="L1079" s="21"/>
      <c r="M1079" s="35"/>
      <c r="N1079" s="35"/>
      <c r="O1079" s="35"/>
      <c r="P1079" s="35"/>
      <c r="Q1079" s="24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S1079" s="35"/>
    </row>
    <row r="1080" spans="1:45" ht="14.25" customHeight="1">
      <c r="A1080" s="35">
        <v>0</v>
      </c>
      <c r="B1080" s="36"/>
      <c r="C1080">
        <f t="shared" ref="C1080:C1096" si="385">(B1080-$B$1080)*24</f>
        <v>0</v>
      </c>
      <c r="D1080" s="34"/>
      <c r="E1080" s="42"/>
      <c r="F1080" s="33">
        <v>100</v>
      </c>
      <c r="G1080" s="33">
        <f t="shared" ref="G1080:G1096" si="386">E1080/(F1080/100)</f>
        <v>0</v>
      </c>
      <c r="H1080" s="34"/>
      <c r="I1080" s="32">
        <v>0</v>
      </c>
      <c r="J1080" s="32">
        <f>0.5*(C1080-C1079)*(E1080+E1079)</f>
        <v>0</v>
      </c>
      <c r="K1080" s="43">
        <f>L1080*Assumptions!$J$13</f>
        <v>0</v>
      </c>
      <c r="M1080" s="37"/>
      <c r="N1080" s="37"/>
      <c r="O1080" s="37"/>
      <c r="P1080" s="37"/>
      <c r="S1080" s="37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M1080" s="37"/>
      <c r="AN1080" s="37"/>
      <c r="AO1080" s="37"/>
      <c r="AP1080" s="37"/>
      <c r="AQ1080" s="37"/>
      <c r="AR1080" s="37"/>
    </row>
    <row r="1081" spans="1:45" ht="14.25" customHeight="1">
      <c r="A1081" s="30">
        <v>1</v>
      </c>
      <c r="B1081" s="36"/>
      <c r="C1081">
        <f t="shared" si="385"/>
        <v>0</v>
      </c>
      <c r="D1081" s="28"/>
      <c r="E1081" s="44"/>
      <c r="F1081" s="27">
        <v>100</v>
      </c>
      <c r="G1081" s="27">
        <f t="shared" si="386"/>
        <v>0</v>
      </c>
      <c r="H1081" s="28" t="e">
        <f t="shared" ref="H1081:H1096" si="387">LN(E1081/E1080)/(C1081-C1080)</f>
        <v>#DIV/0!</v>
      </c>
      <c r="I1081" s="29" t="e">
        <f t="shared" ref="I1081:I1096" si="388">((E1081-E1080)/H1081)+I1080</f>
        <v>#DIV/0!</v>
      </c>
      <c r="J1081" s="29">
        <f t="shared" ref="J1081:J1096" si="389">(0.5*(C1081-C1080)*(E1081+E1080))+J1080</f>
        <v>0</v>
      </c>
      <c r="K1081" s="45">
        <f>L1081*Assumptions!$J$13</f>
        <v>0</v>
      </c>
      <c r="M1081" s="37"/>
      <c r="N1081" s="37"/>
      <c r="O1081" s="37"/>
      <c r="P1081" s="37"/>
      <c r="Q1081" s="37"/>
      <c r="R1081" s="37"/>
      <c r="S1081" s="37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M1081" s="60"/>
      <c r="AN1081" s="61"/>
      <c r="AO1081" s="37"/>
      <c r="AP1081" s="37"/>
      <c r="AQ1081" s="37"/>
      <c r="AR1081" s="37"/>
      <c r="AS1081" s="37"/>
    </row>
    <row r="1082" spans="1:45" ht="14.25" customHeight="1">
      <c r="A1082" s="30">
        <v>2</v>
      </c>
      <c r="B1082" s="36"/>
      <c r="C1082">
        <f t="shared" si="385"/>
        <v>0</v>
      </c>
      <c r="D1082" s="28"/>
      <c r="E1082" s="44"/>
      <c r="F1082" s="27">
        <v>100</v>
      </c>
      <c r="G1082" s="27">
        <f t="shared" si="386"/>
        <v>0</v>
      </c>
      <c r="H1082" s="28" t="e">
        <f t="shared" si="387"/>
        <v>#DIV/0!</v>
      </c>
      <c r="I1082" s="29" t="e">
        <f t="shared" si="388"/>
        <v>#DIV/0!</v>
      </c>
      <c r="J1082" s="29">
        <f t="shared" si="389"/>
        <v>0</v>
      </c>
      <c r="K1082" s="45">
        <f>L1082*Assumptions!$J$13</f>
        <v>0</v>
      </c>
      <c r="M1082" s="61"/>
      <c r="N1082" s="61"/>
      <c r="O1082" s="37"/>
      <c r="P1082" s="37"/>
      <c r="Q1082" s="37"/>
      <c r="R1082" s="37"/>
      <c r="S1082" s="37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M1082" s="60"/>
      <c r="AN1082" s="61"/>
      <c r="AO1082" s="37"/>
      <c r="AP1082" s="37"/>
      <c r="AQ1082" s="37"/>
      <c r="AR1082" s="37"/>
      <c r="AS1082" s="37"/>
    </row>
    <row r="1083" spans="1:45" ht="14.25" customHeight="1">
      <c r="A1083" s="30">
        <v>3</v>
      </c>
      <c r="B1083" s="36"/>
      <c r="C1083">
        <f t="shared" si="385"/>
        <v>0</v>
      </c>
      <c r="D1083" s="28"/>
      <c r="E1083" s="44"/>
      <c r="F1083" s="27">
        <v>100</v>
      </c>
      <c r="G1083" s="27">
        <f t="shared" si="386"/>
        <v>0</v>
      </c>
      <c r="H1083" s="28" t="e">
        <f t="shared" si="387"/>
        <v>#DIV/0!</v>
      </c>
      <c r="I1083" s="29" t="e">
        <f t="shared" si="388"/>
        <v>#DIV/0!</v>
      </c>
      <c r="J1083" s="29">
        <f t="shared" si="389"/>
        <v>0</v>
      </c>
      <c r="K1083" s="45">
        <f>L1083*Assumptions!$J$13</f>
        <v>0</v>
      </c>
      <c r="M1083" s="61"/>
      <c r="N1083" s="61"/>
      <c r="O1083" s="37"/>
      <c r="P1083" s="37"/>
      <c r="Q1083" s="37"/>
      <c r="R1083" s="37"/>
      <c r="S1083" s="37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M1083" s="60"/>
      <c r="AN1083" s="61"/>
      <c r="AO1083" s="37"/>
      <c r="AP1083" s="37"/>
      <c r="AQ1083" s="37"/>
      <c r="AR1083" s="37"/>
      <c r="AS1083" s="37"/>
    </row>
    <row r="1084" spans="1:45" ht="14.25" customHeight="1">
      <c r="A1084" s="30">
        <v>4</v>
      </c>
      <c r="B1084" s="36"/>
      <c r="C1084">
        <f t="shared" si="385"/>
        <v>0</v>
      </c>
      <c r="D1084" s="28"/>
      <c r="E1084" s="44"/>
      <c r="F1084" s="27">
        <v>100</v>
      </c>
      <c r="G1084" s="27">
        <f t="shared" si="386"/>
        <v>0</v>
      </c>
      <c r="H1084" s="28" t="e">
        <f t="shared" si="387"/>
        <v>#DIV/0!</v>
      </c>
      <c r="I1084" s="29" t="e">
        <f t="shared" si="388"/>
        <v>#DIV/0!</v>
      </c>
      <c r="J1084" s="29">
        <f t="shared" si="389"/>
        <v>0</v>
      </c>
      <c r="K1084" s="45">
        <f>L1084*Assumptions!$J$13</f>
        <v>0</v>
      </c>
      <c r="M1084" s="61"/>
      <c r="N1084" s="61"/>
      <c r="O1084" s="37"/>
      <c r="P1084" s="37"/>
      <c r="Q1084" s="37"/>
      <c r="R1084" s="37"/>
      <c r="S1084" s="37"/>
      <c r="T1084" s="37"/>
      <c r="U1084" s="37"/>
      <c r="V1084" s="37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M1084" s="60"/>
      <c r="AN1084" s="61"/>
      <c r="AO1084" s="37"/>
      <c r="AP1084" s="37"/>
      <c r="AQ1084" s="37"/>
      <c r="AR1084" s="37"/>
      <c r="AS1084" s="37"/>
    </row>
    <row r="1085" spans="1:45" ht="14.25" customHeight="1">
      <c r="A1085" s="30">
        <v>5</v>
      </c>
      <c r="B1085" s="36"/>
      <c r="C1085">
        <f t="shared" si="385"/>
        <v>0</v>
      </c>
      <c r="D1085" s="28"/>
      <c r="E1085" s="44"/>
      <c r="F1085" s="27">
        <v>100</v>
      </c>
      <c r="G1085" s="27">
        <f t="shared" si="386"/>
        <v>0</v>
      </c>
      <c r="H1085" s="28" t="e">
        <f t="shared" si="387"/>
        <v>#DIV/0!</v>
      </c>
      <c r="I1085" s="29" t="e">
        <f t="shared" si="388"/>
        <v>#DIV/0!</v>
      </c>
      <c r="J1085" s="29">
        <f t="shared" si="389"/>
        <v>0</v>
      </c>
      <c r="K1085" s="45">
        <f>L1085*Assumptions!$J$13</f>
        <v>0</v>
      </c>
      <c r="M1085" s="61"/>
      <c r="N1085" s="61"/>
      <c r="O1085" s="37"/>
      <c r="P1085" s="37"/>
      <c r="Q1085" s="37"/>
      <c r="R1085" s="37"/>
      <c r="S1085" s="37"/>
      <c r="T1085" s="37"/>
      <c r="U1085" s="37"/>
      <c r="V1085" s="37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M1085" s="60"/>
      <c r="AN1085" s="61"/>
      <c r="AO1085" s="37"/>
      <c r="AP1085" s="37"/>
      <c r="AQ1085" s="37"/>
      <c r="AR1085" s="37"/>
      <c r="AS1085" s="37"/>
    </row>
    <row r="1086" spans="1:45" ht="14.25" customHeight="1">
      <c r="A1086" s="30">
        <v>6</v>
      </c>
      <c r="B1086" s="36"/>
      <c r="C1086">
        <f t="shared" si="385"/>
        <v>0</v>
      </c>
      <c r="D1086" s="28"/>
      <c r="E1086" s="44"/>
      <c r="F1086" s="27">
        <v>100</v>
      </c>
      <c r="G1086" s="27">
        <f t="shared" si="386"/>
        <v>0</v>
      </c>
      <c r="H1086" s="28" t="e">
        <f t="shared" si="387"/>
        <v>#DIV/0!</v>
      </c>
      <c r="I1086" s="29" t="e">
        <f t="shared" si="388"/>
        <v>#DIV/0!</v>
      </c>
      <c r="J1086" s="29">
        <f t="shared" si="389"/>
        <v>0</v>
      </c>
      <c r="K1086" s="45">
        <f>L1086*Assumptions!$J$13</f>
        <v>0</v>
      </c>
      <c r="M1086" s="61"/>
      <c r="N1086" s="61"/>
      <c r="O1086" s="37"/>
      <c r="Q1086" s="37"/>
      <c r="S1086" s="37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M1086" s="46"/>
      <c r="AN1086" s="61"/>
      <c r="AO1086" s="37"/>
      <c r="AQ1086" s="37"/>
      <c r="AS1086" s="37"/>
    </row>
    <row r="1087" spans="1:45" ht="14.25" customHeight="1">
      <c r="A1087" s="30">
        <v>7</v>
      </c>
      <c r="B1087" s="36"/>
      <c r="C1087">
        <f t="shared" si="385"/>
        <v>0</v>
      </c>
      <c r="D1087" s="28"/>
      <c r="E1087" s="44"/>
      <c r="F1087" s="27">
        <v>100</v>
      </c>
      <c r="G1087" s="27">
        <f t="shared" si="386"/>
        <v>0</v>
      </c>
      <c r="H1087" s="28" t="e">
        <f t="shared" si="387"/>
        <v>#DIV/0!</v>
      </c>
      <c r="I1087" s="29" t="e">
        <f t="shared" si="388"/>
        <v>#DIV/0!</v>
      </c>
      <c r="J1087" s="29">
        <f t="shared" si="389"/>
        <v>0</v>
      </c>
      <c r="K1087" s="45">
        <f>L1087*Assumptions!$J$13</f>
        <v>0</v>
      </c>
      <c r="M1087" s="37"/>
      <c r="N1087" s="61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M1087" s="46"/>
      <c r="AN1087" s="47"/>
    </row>
    <row r="1088" spans="1:45" ht="14.25" customHeight="1">
      <c r="A1088" s="18">
        <v>8</v>
      </c>
      <c r="B1088" s="36"/>
      <c r="C1088">
        <f t="shared" si="385"/>
        <v>0</v>
      </c>
      <c r="D1088" s="28"/>
      <c r="E1088" s="44"/>
      <c r="F1088" s="27">
        <v>100</v>
      </c>
      <c r="G1088" s="27">
        <f t="shared" si="386"/>
        <v>0</v>
      </c>
      <c r="H1088" s="28" t="e">
        <f t="shared" si="387"/>
        <v>#DIV/0!</v>
      </c>
      <c r="I1088" s="29" t="e">
        <f t="shared" si="388"/>
        <v>#DIV/0!</v>
      </c>
      <c r="J1088" s="29">
        <f t="shared" si="389"/>
        <v>0</v>
      </c>
      <c r="K1088" s="45">
        <f>L1088*Assumptions!$J$13</f>
        <v>0</v>
      </c>
      <c r="M1088" s="37"/>
      <c r="R1088" s="37"/>
      <c r="S1088" s="37"/>
      <c r="T1088" s="37"/>
      <c r="AM1088" s="46"/>
      <c r="AO1088" s="37"/>
      <c r="AP1088" s="37"/>
      <c r="AQ1088" s="37"/>
      <c r="AR1088" s="37"/>
      <c r="AS1088" s="37"/>
    </row>
    <row r="1089" spans="1:45" ht="14.25" customHeight="1">
      <c r="A1089" s="18">
        <v>9</v>
      </c>
      <c r="B1089" s="31"/>
      <c r="C1089">
        <f t="shared" si="385"/>
        <v>0</v>
      </c>
      <c r="D1089" s="28"/>
      <c r="E1089" s="44"/>
      <c r="F1089" s="27">
        <v>100</v>
      </c>
      <c r="G1089" s="27">
        <f t="shared" si="386"/>
        <v>0</v>
      </c>
      <c r="H1089" s="28" t="e">
        <f t="shared" si="387"/>
        <v>#DIV/0!</v>
      </c>
      <c r="I1089" s="29" t="e">
        <f t="shared" si="388"/>
        <v>#DIV/0!</v>
      </c>
      <c r="J1089" s="29">
        <f t="shared" si="389"/>
        <v>0</v>
      </c>
      <c r="K1089" s="45">
        <f>L1089*Assumptions!$J$13</f>
        <v>0</v>
      </c>
      <c r="L1089" s="37"/>
      <c r="M1089" s="37"/>
      <c r="R1089" s="37"/>
      <c r="S1089" s="37"/>
      <c r="T1089" s="37"/>
      <c r="AM1089" s="37"/>
      <c r="AN1089" s="37"/>
      <c r="AO1089" s="37"/>
    </row>
    <row r="1090" spans="1:45" ht="14.25" customHeight="1">
      <c r="A1090" s="35">
        <v>10</v>
      </c>
      <c r="B1090" s="31"/>
      <c r="C1090">
        <f t="shared" si="385"/>
        <v>0</v>
      </c>
      <c r="D1090" s="28"/>
      <c r="E1090" s="44"/>
      <c r="F1090" s="27">
        <v>100</v>
      </c>
      <c r="G1090" s="27">
        <f t="shared" si="386"/>
        <v>0</v>
      </c>
      <c r="H1090" s="28" t="e">
        <f t="shared" si="387"/>
        <v>#DIV/0!</v>
      </c>
      <c r="I1090" s="29" t="e">
        <f t="shared" si="388"/>
        <v>#DIV/0!</v>
      </c>
      <c r="J1090" s="29">
        <f t="shared" si="389"/>
        <v>0</v>
      </c>
      <c r="K1090" s="45">
        <f>L1090*Assumptions!$J$13</f>
        <v>0</v>
      </c>
      <c r="L1090" s="37"/>
      <c r="M1090" s="37"/>
      <c r="O1090" s="23"/>
      <c r="P1090" s="37"/>
      <c r="Q1090" s="37"/>
      <c r="R1090" s="37"/>
      <c r="S1090" s="37"/>
      <c r="T1090" s="37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M1090" s="23"/>
      <c r="AN1090" s="37"/>
      <c r="AO1090" s="37"/>
      <c r="AP1090" s="37"/>
      <c r="AQ1090" s="23"/>
      <c r="AR1090" s="23"/>
      <c r="AS1090" s="23"/>
    </row>
    <row r="1091" spans="1:45" ht="14.25" customHeight="1">
      <c r="A1091" s="35">
        <v>11</v>
      </c>
      <c r="B1091" s="36"/>
      <c r="C1091">
        <f t="shared" si="385"/>
        <v>0</v>
      </c>
      <c r="D1091" s="28"/>
      <c r="E1091" s="44"/>
      <c r="F1091" s="27">
        <v>100</v>
      </c>
      <c r="G1091" s="27">
        <f t="shared" si="386"/>
        <v>0</v>
      </c>
      <c r="H1091" s="28" t="e">
        <f t="shared" si="387"/>
        <v>#DIV/0!</v>
      </c>
      <c r="I1091" s="29" t="e">
        <f t="shared" si="388"/>
        <v>#DIV/0!</v>
      </c>
      <c r="J1091" s="29">
        <f t="shared" si="389"/>
        <v>0</v>
      </c>
      <c r="K1091" s="45">
        <f>L1091*Assumptions!$J$13</f>
        <v>0</v>
      </c>
      <c r="L1091" s="37"/>
      <c r="M1091" s="37"/>
      <c r="O1091" s="23"/>
      <c r="P1091" s="37"/>
      <c r="Q1091" s="37"/>
      <c r="R1091" s="37"/>
      <c r="S1091" s="37"/>
      <c r="T1091" s="37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M1091" s="23"/>
      <c r="AN1091" s="37"/>
      <c r="AO1091" s="37"/>
      <c r="AP1091" s="37"/>
      <c r="AQ1091" s="23"/>
      <c r="AR1091" s="23"/>
      <c r="AS1091" s="23"/>
    </row>
    <row r="1092" spans="1:45" ht="14.25" customHeight="1">
      <c r="A1092" s="35">
        <v>12</v>
      </c>
      <c r="B1092" s="36"/>
      <c r="C1092">
        <f t="shared" si="385"/>
        <v>0</v>
      </c>
      <c r="D1092" s="28"/>
      <c r="E1092" s="44"/>
      <c r="F1092" s="27">
        <v>100</v>
      </c>
      <c r="G1092" s="27">
        <f t="shared" si="386"/>
        <v>0</v>
      </c>
      <c r="H1092" s="28" t="e">
        <f t="shared" si="387"/>
        <v>#DIV/0!</v>
      </c>
      <c r="I1092" s="29" t="e">
        <f t="shared" si="388"/>
        <v>#DIV/0!</v>
      </c>
      <c r="J1092" s="29">
        <f t="shared" si="389"/>
        <v>0</v>
      </c>
      <c r="K1092" s="45">
        <f>L1092*Assumptions!$J$13</f>
        <v>0</v>
      </c>
      <c r="L1092" s="37"/>
      <c r="M1092" s="37"/>
      <c r="O1092" s="23"/>
      <c r="P1092" s="37"/>
      <c r="Q1092" s="37"/>
      <c r="R1092" s="37"/>
      <c r="S1092" s="37"/>
      <c r="T1092" s="37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M1092" s="23"/>
      <c r="AN1092" s="37"/>
      <c r="AO1092" s="37"/>
      <c r="AP1092" s="37"/>
      <c r="AQ1092" s="23"/>
      <c r="AR1092" s="23"/>
      <c r="AS1092" s="23"/>
    </row>
    <row r="1093" spans="1:45" ht="14.25" customHeight="1">
      <c r="A1093" s="35">
        <v>13</v>
      </c>
      <c r="B1093" s="36"/>
      <c r="C1093">
        <f t="shared" si="385"/>
        <v>0</v>
      </c>
      <c r="D1093" s="28"/>
      <c r="E1093" s="44"/>
      <c r="F1093" s="27">
        <v>100</v>
      </c>
      <c r="G1093" s="27">
        <f t="shared" si="386"/>
        <v>0</v>
      </c>
      <c r="H1093" s="28" t="e">
        <f t="shared" si="387"/>
        <v>#DIV/0!</v>
      </c>
      <c r="I1093" s="29" t="e">
        <f t="shared" si="388"/>
        <v>#DIV/0!</v>
      </c>
      <c r="J1093" s="29">
        <f t="shared" si="389"/>
        <v>0</v>
      </c>
      <c r="K1093" s="45">
        <f>L1093*Assumptions!$J$13</f>
        <v>0</v>
      </c>
      <c r="L1093" s="37"/>
      <c r="M1093" s="37"/>
      <c r="O1093" s="23"/>
      <c r="P1093" s="37"/>
      <c r="Q1093" s="37"/>
      <c r="R1093" s="37"/>
      <c r="S1093" s="37"/>
      <c r="T1093" s="37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M1093" s="23"/>
      <c r="AN1093" s="37"/>
      <c r="AO1093" s="37"/>
      <c r="AP1093" s="37"/>
      <c r="AQ1093" s="23"/>
      <c r="AR1093" s="23"/>
      <c r="AS1093" s="23"/>
    </row>
    <row r="1094" spans="1:45" ht="14.25" customHeight="1">
      <c r="A1094" s="35">
        <v>14</v>
      </c>
      <c r="B1094" s="36"/>
      <c r="C1094">
        <f t="shared" si="385"/>
        <v>0</v>
      </c>
      <c r="D1094" s="28"/>
      <c r="E1094" s="44"/>
      <c r="F1094" s="27">
        <v>100</v>
      </c>
      <c r="G1094" s="27">
        <f t="shared" si="386"/>
        <v>0</v>
      </c>
      <c r="H1094" s="28" t="e">
        <f t="shared" si="387"/>
        <v>#DIV/0!</v>
      </c>
      <c r="I1094" s="29" t="e">
        <f t="shared" si="388"/>
        <v>#DIV/0!</v>
      </c>
      <c r="J1094" s="29">
        <f t="shared" si="389"/>
        <v>0</v>
      </c>
      <c r="K1094" s="45">
        <f>L1094*Assumptions!$J$13</f>
        <v>0</v>
      </c>
      <c r="L1094" s="37"/>
      <c r="M1094" s="37"/>
      <c r="P1094" s="37"/>
      <c r="Q1094" s="37"/>
      <c r="R1094" s="37"/>
      <c r="S1094" s="37"/>
      <c r="T1094" s="37"/>
      <c r="AN1094" s="37"/>
      <c r="AO1094" s="37"/>
      <c r="AP1094" s="37"/>
    </row>
    <row r="1095" spans="1:45" ht="14.25" customHeight="1">
      <c r="A1095" s="35">
        <v>15</v>
      </c>
      <c r="B1095" s="36"/>
      <c r="C1095">
        <f t="shared" si="385"/>
        <v>0</v>
      </c>
      <c r="D1095" s="28"/>
      <c r="E1095" s="44"/>
      <c r="F1095" s="27">
        <v>100</v>
      </c>
      <c r="G1095" s="27">
        <f t="shared" si="386"/>
        <v>0</v>
      </c>
      <c r="H1095" s="28" t="e">
        <f t="shared" si="387"/>
        <v>#DIV/0!</v>
      </c>
      <c r="I1095" s="29" t="e">
        <f t="shared" si="388"/>
        <v>#DIV/0!</v>
      </c>
      <c r="J1095" s="29">
        <f t="shared" si="389"/>
        <v>0</v>
      </c>
      <c r="K1095" s="45">
        <f>L1095*Assumptions!$J$13</f>
        <v>0</v>
      </c>
      <c r="L1095" s="37"/>
      <c r="M1095" s="37"/>
      <c r="P1095" s="37"/>
      <c r="Q1095" s="37"/>
      <c r="R1095" s="37"/>
      <c r="S1095" s="37"/>
      <c r="T1095" s="37"/>
      <c r="AN1095" s="37"/>
      <c r="AO1095" s="37"/>
      <c r="AP1095" s="37"/>
    </row>
    <row r="1096" spans="1:45" ht="14.25" customHeight="1">
      <c r="A1096" s="35">
        <v>16</v>
      </c>
      <c r="B1096" s="36"/>
      <c r="C1096">
        <f t="shared" si="385"/>
        <v>0</v>
      </c>
      <c r="D1096" s="28"/>
      <c r="E1096" s="44"/>
      <c r="F1096" s="27">
        <v>100</v>
      </c>
      <c r="G1096" s="27">
        <f t="shared" si="386"/>
        <v>0</v>
      </c>
      <c r="H1096" s="28" t="e">
        <f t="shared" si="387"/>
        <v>#DIV/0!</v>
      </c>
      <c r="I1096" s="29" t="e">
        <f t="shared" si="388"/>
        <v>#DIV/0!</v>
      </c>
      <c r="J1096" s="29">
        <f t="shared" si="389"/>
        <v>0</v>
      </c>
      <c r="K1096" s="45">
        <f>L1096*Assumptions!$J$13</f>
        <v>0</v>
      </c>
      <c r="L1096" s="37"/>
      <c r="M1096" s="37"/>
      <c r="P1096" s="37"/>
      <c r="Q1096" s="37"/>
      <c r="R1096" s="37"/>
      <c r="S1096" s="37"/>
      <c r="T1096" s="37"/>
      <c r="AN1096" s="37"/>
      <c r="AO1096" s="37"/>
      <c r="AP1096" s="37"/>
    </row>
    <row r="1097" spans="1:45" ht="14.25" customHeight="1">
      <c r="A1097" s="35"/>
      <c r="B1097" s="39"/>
      <c r="D1097" s="28"/>
      <c r="E1097" s="19"/>
      <c r="F1097" s="27"/>
      <c r="G1097" s="27"/>
      <c r="H1097" s="18"/>
      <c r="I1097" s="37"/>
      <c r="J1097" s="37"/>
      <c r="K1097" s="37"/>
      <c r="P1097" s="37"/>
      <c r="Q1097" s="37"/>
      <c r="R1097" s="37"/>
      <c r="S1097" s="37"/>
      <c r="T1097" s="37"/>
      <c r="AN1097" s="37"/>
      <c r="AO1097" s="37"/>
      <c r="AP1097" s="37"/>
    </row>
    <row r="1098" spans="1:45" ht="14.25" customHeight="1">
      <c r="A1098" s="35"/>
      <c r="B1098" s="39"/>
      <c r="C1098" s="39"/>
      <c r="D1098" s="28"/>
      <c r="E1098" s="19"/>
      <c r="F1098" s="27"/>
      <c r="G1098" s="27"/>
      <c r="H1098" s="18"/>
      <c r="I1098" s="37"/>
      <c r="J1098" s="37"/>
      <c r="K1098" s="37"/>
      <c r="P1098" s="37"/>
      <c r="Q1098" s="37"/>
      <c r="R1098" s="37"/>
      <c r="S1098" s="37"/>
      <c r="T1098" s="37"/>
      <c r="AN1098" s="37"/>
      <c r="AO1098" s="37"/>
      <c r="AP1098" s="37"/>
    </row>
    <row r="1099" spans="1:45" ht="14.25" customHeight="1">
      <c r="A1099" s="35"/>
      <c r="B1099" s="31"/>
      <c r="C1099" s="54"/>
      <c r="D1099" s="28"/>
      <c r="E1099" s="19"/>
      <c r="F1099" s="27"/>
      <c r="G1099" s="27"/>
      <c r="H1099" s="28"/>
      <c r="I1099" s="29"/>
      <c r="J1099" s="29"/>
      <c r="K1099" s="45"/>
      <c r="L1099" s="51"/>
      <c r="P1099" s="37"/>
      <c r="Q1099" s="37"/>
      <c r="R1099" s="37"/>
    </row>
    <row r="1100" spans="1:45" ht="14.25" customHeight="1">
      <c r="A1100" s="23"/>
      <c r="B1100" s="31" t="s">
        <v>33</v>
      </c>
      <c r="C1100" s="48"/>
      <c r="D1100" s="28"/>
      <c r="E1100" s="19"/>
      <c r="F1100" s="27"/>
      <c r="G1100" s="27"/>
      <c r="H1100" s="28"/>
      <c r="I1100" s="29"/>
      <c r="J1100" s="29"/>
      <c r="K1100" s="45"/>
      <c r="L1100" s="51"/>
      <c r="P1100" s="37"/>
      <c r="Q1100" s="37"/>
      <c r="R1100" s="37"/>
    </row>
    <row r="1101" spans="1:45" ht="14.25" customHeight="1">
      <c r="A1101" s="23"/>
      <c r="B1101" s="31"/>
      <c r="C1101" s="50"/>
      <c r="D1101" s="34"/>
      <c r="E1101" s="19"/>
      <c r="F1101" s="25"/>
      <c r="G1101" s="33"/>
      <c r="H1101" s="19" t="s">
        <v>39</v>
      </c>
      <c r="I1101" s="7" t="s">
        <v>40</v>
      </c>
      <c r="J1101" s="32"/>
      <c r="K1101" s="43"/>
      <c r="L1101" s="51"/>
      <c r="M1101" s="20"/>
    </row>
    <row r="1102" spans="1:45" ht="14.25" hidden="1" customHeight="1">
      <c r="A1102" s="35"/>
      <c r="B1102" s="31"/>
      <c r="C1102" s="26" t="str">
        <f>""&amp;ADDRESS($G1104+ROW($A1080),COLUMN())&amp;":"&amp;ADDRESS($G1105+ROW($A1080),COLUMN())</f>
        <v>$C$1083:$C$1086</v>
      </c>
      <c r="D1102" s="26" t="str">
        <f>""&amp;ADDRESS($G1104+ROW($A1080),COLUMN())&amp;":"&amp;ADDRESS($G1105+ROW($A1080),COLUMN())</f>
        <v>$D$1083:$D$1086</v>
      </c>
      <c r="E1102" s="26" t="str">
        <f>""&amp;ADDRESS($G1104+ROW($A1080),COLUMN())&amp;":"&amp;ADDRESS($G1105+ROW($A1080),COLUMN())</f>
        <v>$E$1083:$E$1086</v>
      </c>
      <c r="F1102" s="26" t="str">
        <f>""&amp;ADDRESS($G1104+ROW($A1080),COLUMN())&amp;":"&amp;ADDRESS($G1105+ROW($A1080),COLUMN())</f>
        <v>$F$1083:$F$1086</v>
      </c>
      <c r="G1102" s="26" t="str">
        <f>""&amp;ADDRESS($G1104+ROW($A1080),COLUMN())&amp;":"&amp;ADDRESS($G1105+ROW($A1080),COLUMN())</f>
        <v>$G$1083:$G$1086</v>
      </c>
      <c r="H1102" s="19">
        <f ca="1">INDIRECT(ADDRESS($G$1068+ROW($A$1043),COLUMN(($L$1043))))</f>
        <v>0</v>
      </c>
      <c r="I1102" s="7">
        <f ca="1">INDIRECT(ADDRESS($G$1068+ROW($A$1043),COLUMN(($M$1043))))</f>
        <v>0</v>
      </c>
      <c r="J1102" s="26" t="str">
        <f t="shared" ref="J1102:S1102" si="390">""&amp;ADDRESS($G1104+ROW($A1080),COLUMN())&amp;":"&amp;ADDRESS($G1105+ROW($A1080),COLUMN())</f>
        <v>$J$1083:$J$1086</v>
      </c>
      <c r="K1102" s="26" t="str">
        <f t="shared" si="390"/>
        <v>$K$1083:$K$1086</v>
      </c>
      <c r="L1102" s="26" t="str">
        <f t="shared" si="390"/>
        <v>$L$1083:$L$1086</v>
      </c>
      <c r="M1102" s="26" t="str">
        <f t="shared" si="390"/>
        <v>$M$1083:$M$1086</v>
      </c>
      <c r="N1102" s="26" t="str">
        <f t="shared" si="390"/>
        <v>$N$1083:$N$1086</v>
      </c>
      <c r="O1102" s="26" t="str">
        <f t="shared" si="390"/>
        <v>$O$1083:$O$1086</v>
      </c>
      <c r="P1102" s="26" t="str">
        <f t="shared" si="390"/>
        <v>$P$1083:$P$1086</v>
      </c>
      <c r="Q1102" s="26" t="str">
        <f t="shared" si="390"/>
        <v>$Q$1083:$Q$1086</v>
      </c>
      <c r="R1102" s="26" t="str">
        <f t="shared" si="390"/>
        <v>$R$1083:$R$1086</v>
      </c>
      <c r="S1102" s="26" t="str">
        <f t="shared" si="390"/>
        <v>$S$1083:$S$1086</v>
      </c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M1102" s="35"/>
      <c r="AN1102" s="35"/>
      <c r="AO1102" s="35"/>
      <c r="AP1102" s="35"/>
      <c r="AQ1102" s="35"/>
      <c r="AR1102" s="35"/>
      <c r="AS1102" s="35"/>
    </row>
    <row r="1103" spans="1:45" ht="14.25" customHeight="1">
      <c r="A1103" s="35"/>
      <c r="B1103" s="35" t="s">
        <v>34</v>
      </c>
      <c r="C1103" s="18" t="e">
        <f ca="1">SLOPE(LN(INDIRECT(K1102)),INDIRECT(C1102))</f>
        <v>#NUM!</v>
      </c>
      <c r="D1103" s="18" t="s">
        <v>33</v>
      </c>
      <c r="E1103" s="35"/>
      <c r="F1103" s="19" t="s">
        <v>35</v>
      </c>
      <c r="G1103" s="19"/>
      <c r="H1103" s="19">
        <f ca="1">INDIRECT(ADDRESS($G$1105+ROW($A$1080),COLUMN(($L$1043))))</f>
        <v>0</v>
      </c>
      <c r="I1103" s="7">
        <f ca="1">INDIRECT(ADDRESS($G$1105+ROW($A$1080),COLUMN(($M$1043))))</f>
        <v>0</v>
      </c>
      <c r="J1103" s="32"/>
      <c r="K1103" s="35"/>
      <c r="L1103" s="12" t="s">
        <v>36</v>
      </c>
      <c r="M1103" s="18" t="e">
        <f t="shared" ref="M1103:S1103" ca="1" si="391">SLOPE(INDIRECT(M1102),INDIRECT($K1102))</f>
        <v>#DIV/0!</v>
      </c>
      <c r="N1103" s="18" t="e">
        <f t="shared" ca="1" si="391"/>
        <v>#DIV/0!</v>
      </c>
      <c r="O1103" s="18" t="e">
        <f t="shared" ca="1" si="391"/>
        <v>#DIV/0!</v>
      </c>
      <c r="P1103" s="18" t="e">
        <f t="shared" ca="1" si="391"/>
        <v>#DIV/0!</v>
      </c>
      <c r="Q1103" s="18" t="e">
        <f t="shared" ca="1" si="391"/>
        <v>#DIV/0!</v>
      </c>
      <c r="R1103" s="18" t="e">
        <f t="shared" ca="1" si="391"/>
        <v>#DIV/0!</v>
      </c>
      <c r="S1103" s="18" t="e">
        <f t="shared" ca="1" si="391"/>
        <v>#DIV/0!</v>
      </c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M1103" s="35"/>
      <c r="AN1103" s="35"/>
      <c r="AO1103" s="35"/>
      <c r="AP1103" s="35"/>
      <c r="AQ1103" s="35"/>
      <c r="AR1103" s="35"/>
      <c r="AS1103" s="35"/>
    </row>
    <row r="1104" spans="1:45" ht="14.25" customHeight="1">
      <c r="A1104" s="35"/>
      <c r="B1104" s="35" t="s">
        <v>37</v>
      </c>
      <c r="C1104" s="52" t="e">
        <f ca="1">EXP(INTERCEPT(LN(INDIRECT(K1102)),INDIRECT(C1102)))</f>
        <v>#NUM!</v>
      </c>
      <c r="D1104" s="35" t="s">
        <v>38</v>
      </c>
      <c r="E1104" s="35"/>
      <c r="F1104" s="18" t="s">
        <v>38</v>
      </c>
      <c r="G1104" s="25">
        <v>3</v>
      </c>
      <c r="H1104" s="21"/>
      <c r="I1104" s="11"/>
      <c r="J1104" s="11"/>
      <c r="K1104" s="35"/>
      <c r="L1104" s="12" t="s">
        <v>41</v>
      </c>
      <c r="M1104" s="18" t="e">
        <f t="shared" ref="M1104:S1104" ca="1" si="392">M1103*$C1103</f>
        <v>#DIV/0!</v>
      </c>
      <c r="N1104" s="18" t="e">
        <f t="shared" ca="1" si="392"/>
        <v>#DIV/0!</v>
      </c>
      <c r="O1104" s="18" t="e">
        <f t="shared" ca="1" si="392"/>
        <v>#DIV/0!</v>
      </c>
      <c r="P1104" s="18" t="e">
        <f t="shared" ca="1" si="392"/>
        <v>#DIV/0!</v>
      </c>
      <c r="Q1104" s="18" t="e">
        <f t="shared" ca="1" si="392"/>
        <v>#DIV/0!</v>
      </c>
      <c r="R1104" s="18" t="e">
        <f t="shared" ca="1" si="392"/>
        <v>#DIV/0!</v>
      </c>
      <c r="S1104" s="18" t="e">
        <f t="shared" ca="1" si="392"/>
        <v>#DIV/0!</v>
      </c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M1104" s="35"/>
      <c r="AN1104" s="35"/>
      <c r="AO1104" s="35"/>
      <c r="AP1104" s="35"/>
      <c r="AQ1104" s="35"/>
      <c r="AR1104" s="35"/>
      <c r="AS1104" s="35"/>
    </row>
    <row r="1105" spans="1:45" ht="14.25" customHeight="1">
      <c r="A1105" s="35"/>
      <c r="B1105" s="35" t="s">
        <v>42</v>
      </c>
      <c r="C1105" s="52" t="e">
        <f ca="1">RSQ(LN(INDIRECT(K1102)),INDIRECT(C1102))</f>
        <v>#NUM!</v>
      </c>
      <c r="D1105" s="35" t="s">
        <v>43</v>
      </c>
      <c r="E1105" s="35"/>
      <c r="F1105" s="18" t="s">
        <v>43</v>
      </c>
      <c r="G1105" s="25">
        <v>6</v>
      </c>
      <c r="H1105" s="21"/>
      <c r="I1105" s="11"/>
      <c r="J1105" s="11"/>
      <c r="K1105" s="35"/>
      <c r="L1105" s="12" t="s">
        <v>44</v>
      </c>
      <c r="M1105" s="18" t="e">
        <f t="shared" ref="M1105:S1105" ca="1" si="393">RSQ(INDIRECT(M1102),INDIRECT($K1102))</f>
        <v>#DIV/0!</v>
      </c>
      <c r="N1105" s="18" t="e">
        <f t="shared" ca="1" si="393"/>
        <v>#DIV/0!</v>
      </c>
      <c r="O1105" s="18" t="e">
        <f t="shared" ca="1" si="393"/>
        <v>#DIV/0!</v>
      </c>
      <c r="P1105" s="18" t="e">
        <f t="shared" ca="1" si="393"/>
        <v>#DIV/0!</v>
      </c>
      <c r="Q1105" s="18" t="e">
        <f t="shared" ca="1" si="393"/>
        <v>#DIV/0!</v>
      </c>
      <c r="R1105" s="18" t="e">
        <f t="shared" ca="1" si="393"/>
        <v>#DIV/0!</v>
      </c>
      <c r="S1105" s="18" t="e">
        <f t="shared" ca="1" si="393"/>
        <v>#DIV/0!</v>
      </c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M1105" s="35"/>
      <c r="AN1105" s="35"/>
      <c r="AO1105" s="35"/>
      <c r="AP1105" s="35"/>
      <c r="AQ1105" s="35"/>
      <c r="AR1105" s="35"/>
      <c r="AS1105" s="35"/>
    </row>
    <row r="1106" spans="1:45" ht="14.25" customHeight="1">
      <c r="A1106" s="35"/>
      <c r="B1106" s="35"/>
      <c r="C1106" s="52"/>
      <c r="D1106" s="35"/>
      <c r="E1106" s="35"/>
      <c r="F1106" s="18"/>
      <c r="G1106" s="25"/>
      <c r="H1106" s="21"/>
      <c r="I1106" s="11"/>
      <c r="J1106" s="11"/>
      <c r="K1106" s="35"/>
      <c r="L1106" s="12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M1106" s="35"/>
      <c r="AN1106" s="35"/>
      <c r="AO1106" s="35"/>
      <c r="AP1106" s="35"/>
      <c r="AQ1106" s="35"/>
      <c r="AR1106" s="35"/>
      <c r="AS1106" s="35"/>
    </row>
    <row r="1107" spans="1:45" ht="14.25" hidden="1" customHeight="1">
      <c r="A1107" s="35"/>
      <c r="B1107" s="31"/>
      <c r="C1107" s="26" t="str">
        <f t="shared" ref="C1107:S1107" si="394">""&amp;ADDRESS($G1109+ROW($A1080),COLUMN())&amp;":"&amp;ADDRESS($G1110+ROW($A1080),COLUMN())</f>
        <v>$C$1081:$C$1084</v>
      </c>
      <c r="D1107" s="26" t="str">
        <f t="shared" si="394"/>
        <v>$D$1081:$D$1084</v>
      </c>
      <c r="E1107" s="26" t="str">
        <f t="shared" si="394"/>
        <v>$E$1081:$E$1084</v>
      </c>
      <c r="F1107" s="26" t="str">
        <f t="shared" si="394"/>
        <v>$F$1081:$F$1084</v>
      </c>
      <c r="G1107" s="26" t="str">
        <f t="shared" si="394"/>
        <v>$G$1081:$G$1084</v>
      </c>
      <c r="H1107" s="26" t="str">
        <f t="shared" si="394"/>
        <v>$H$1081:$H$1084</v>
      </c>
      <c r="I1107" s="26" t="str">
        <f t="shared" si="394"/>
        <v>$I$1081:$I$1084</v>
      </c>
      <c r="J1107" s="26" t="str">
        <f t="shared" si="394"/>
        <v>$J$1081:$J$1084</v>
      </c>
      <c r="K1107" s="26" t="str">
        <f t="shared" si="394"/>
        <v>$K$1081:$K$1084</v>
      </c>
      <c r="L1107" s="26" t="str">
        <f t="shared" si="394"/>
        <v>$L$1081:$L$1084</v>
      </c>
      <c r="M1107" s="26" t="str">
        <f t="shared" si="394"/>
        <v>$M$1081:$M$1084</v>
      </c>
      <c r="N1107" s="26" t="str">
        <f t="shared" si="394"/>
        <v>$N$1081:$N$1084</v>
      </c>
      <c r="O1107" s="26" t="str">
        <f t="shared" si="394"/>
        <v>$O$1081:$O$1084</v>
      </c>
      <c r="P1107" s="26" t="str">
        <f t="shared" si="394"/>
        <v>$P$1081:$P$1084</v>
      </c>
      <c r="Q1107" s="26" t="str">
        <f t="shared" si="394"/>
        <v>$Q$1081:$Q$1084</v>
      </c>
      <c r="R1107" s="26" t="str">
        <f t="shared" si="394"/>
        <v>$R$1081:$R$1084</v>
      </c>
      <c r="S1107" s="26" t="str">
        <f t="shared" si="394"/>
        <v>$S$1081:$S$1084</v>
      </c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M1107" s="35"/>
      <c r="AN1107" s="35"/>
      <c r="AO1107" s="35"/>
      <c r="AP1107" s="35"/>
      <c r="AQ1107" s="35"/>
      <c r="AR1107" s="35"/>
      <c r="AS1107" s="35"/>
    </row>
    <row r="1108" spans="1:45" ht="14.25" customHeight="1">
      <c r="A1108" s="35"/>
      <c r="B1108" s="35" t="s">
        <v>45</v>
      </c>
      <c r="C1108" s="18" t="e">
        <f ca="1">SLOPE(LN(INDIRECT(K1107)),INDIRECT(C1107))</f>
        <v>#NUM!</v>
      </c>
      <c r="D1108" s="35"/>
      <c r="E1108" s="35"/>
      <c r="F1108" s="19" t="s">
        <v>35</v>
      </c>
      <c r="G1108" s="19"/>
      <c r="H1108" s="21"/>
      <c r="I1108" s="32"/>
      <c r="J1108" s="32"/>
      <c r="K1108" s="35"/>
      <c r="L1108" s="12" t="s">
        <v>36</v>
      </c>
      <c r="M1108" s="35" t="e">
        <f t="shared" ref="M1108:S1108" ca="1" si="395">SLOPE(INDIRECT(M1107),INDIRECT($K1107))</f>
        <v>#DIV/0!</v>
      </c>
      <c r="N1108" s="35" t="e">
        <f t="shared" ca="1" si="395"/>
        <v>#DIV/0!</v>
      </c>
      <c r="O1108" s="35" t="e">
        <f t="shared" ca="1" si="395"/>
        <v>#DIV/0!</v>
      </c>
      <c r="P1108" s="35" t="e">
        <f t="shared" ca="1" si="395"/>
        <v>#DIV/0!</v>
      </c>
      <c r="Q1108" s="35" t="e">
        <f t="shared" ca="1" si="395"/>
        <v>#DIV/0!</v>
      </c>
      <c r="R1108" s="35" t="e">
        <f t="shared" ca="1" si="395"/>
        <v>#DIV/0!</v>
      </c>
      <c r="S1108" s="35" t="e">
        <f t="shared" ca="1" si="395"/>
        <v>#DIV/0!</v>
      </c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M1108" s="35"/>
      <c r="AN1108" s="35"/>
      <c r="AO1108" s="35"/>
      <c r="AP1108" s="35"/>
      <c r="AQ1108" s="35"/>
      <c r="AR1108" s="35"/>
      <c r="AS1108" s="35"/>
    </row>
    <row r="1109" spans="1:45" ht="14.25" customHeight="1">
      <c r="A1109" s="35"/>
      <c r="B1109" s="35" t="s">
        <v>37</v>
      </c>
      <c r="C1109" s="52" t="e">
        <f ca="1">EXP(INTERCEPT(LN(INDIRECT(K1107)),INDIRECT(C1107)))</f>
        <v>#NUM!</v>
      </c>
      <c r="D1109" s="35"/>
      <c r="E1109" s="35"/>
      <c r="F1109" s="18" t="s">
        <v>38</v>
      </c>
      <c r="G1109" s="25">
        <v>1</v>
      </c>
      <c r="H1109" s="21"/>
      <c r="I1109" s="11"/>
      <c r="J1109" s="11"/>
      <c r="K1109" s="35"/>
      <c r="L1109" s="12" t="s">
        <v>41</v>
      </c>
      <c r="M1109" s="35" t="e">
        <f t="shared" ref="M1109:S1109" ca="1" si="396">M1108*$C1108</f>
        <v>#DIV/0!</v>
      </c>
      <c r="N1109" s="35" t="e">
        <f t="shared" ca="1" si="396"/>
        <v>#DIV/0!</v>
      </c>
      <c r="O1109" s="35" t="e">
        <f t="shared" ca="1" si="396"/>
        <v>#DIV/0!</v>
      </c>
      <c r="P1109" s="35" t="e">
        <f t="shared" ca="1" si="396"/>
        <v>#DIV/0!</v>
      </c>
      <c r="Q1109" s="35" t="e">
        <f t="shared" ca="1" si="396"/>
        <v>#DIV/0!</v>
      </c>
      <c r="R1109" s="35" t="e">
        <f t="shared" ca="1" si="396"/>
        <v>#DIV/0!</v>
      </c>
      <c r="S1109" s="35" t="e">
        <f t="shared" ca="1" si="396"/>
        <v>#DIV/0!</v>
      </c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M1109" s="35"/>
      <c r="AN1109" s="35"/>
      <c r="AO1109" s="35"/>
      <c r="AP1109" s="35"/>
      <c r="AQ1109" s="35"/>
      <c r="AR1109" s="35"/>
      <c r="AS1109" s="35"/>
    </row>
    <row r="1110" spans="1:45" ht="14.25" customHeight="1">
      <c r="A1110" s="35"/>
      <c r="B1110" s="35" t="s">
        <v>42</v>
      </c>
      <c r="C1110" s="52" t="e">
        <f ca="1">RSQ(LN(INDIRECT(K1107)),INDIRECT(C1107))</f>
        <v>#NUM!</v>
      </c>
      <c r="D1110" s="35"/>
      <c r="E1110" s="35"/>
      <c r="F1110" s="18" t="s">
        <v>43</v>
      </c>
      <c r="G1110" s="25">
        <v>4</v>
      </c>
      <c r="H1110" s="21"/>
      <c r="I1110" s="11"/>
      <c r="J1110" s="11"/>
      <c r="K1110" s="35"/>
      <c r="L1110" s="12" t="s">
        <v>44</v>
      </c>
      <c r="M1110" s="35" t="e">
        <f t="shared" ref="M1110:S1110" ca="1" si="397">RSQ(INDIRECT(M1107),INDIRECT($K1107))</f>
        <v>#DIV/0!</v>
      </c>
      <c r="N1110" s="35" t="e">
        <f t="shared" ca="1" si="397"/>
        <v>#DIV/0!</v>
      </c>
      <c r="O1110" s="35" t="e">
        <f t="shared" ca="1" si="397"/>
        <v>#DIV/0!</v>
      </c>
      <c r="P1110" s="35" t="e">
        <f t="shared" ca="1" si="397"/>
        <v>#DIV/0!</v>
      </c>
      <c r="Q1110" s="35" t="e">
        <f t="shared" ca="1" si="397"/>
        <v>#DIV/0!</v>
      </c>
      <c r="R1110" s="35" t="e">
        <f t="shared" ca="1" si="397"/>
        <v>#DIV/0!</v>
      </c>
      <c r="S1110" s="35" t="e">
        <f t="shared" ca="1" si="397"/>
        <v>#DIV/0!</v>
      </c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M1110" s="35"/>
      <c r="AN1110" s="35"/>
      <c r="AO1110" s="35"/>
      <c r="AP1110" s="35"/>
      <c r="AQ1110" s="35"/>
      <c r="AR1110" s="35"/>
      <c r="AS1110" s="35"/>
    </row>
    <row r="1111" spans="1:45" ht="14.25" customHeight="1" thickBot="1">
      <c r="A1111" s="13"/>
      <c r="B1111" s="13"/>
      <c r="C1111" s="55"/>
      <c r="D1111" s="13"/>
      <c r="E1111" s="13"/>
      <c r="F1111" s="14"/>
      <c r="G1111" s="14"/>
      <c r="H1111" s="14"/>
      <c r="I1111" s="15"/>
      <c r="J1111" s="15"/>
      <c r="K1111" s="16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M1111" s="13"/>
      <c r="AN1111" s="13"/>
      <c r="AO1111" s="13"/>
      <c r="AP1111" s="13"/>
      <c r="AQ1111" s="13"/>
      <c r="AR1111" s="13"/>
      <c r="AS1111" s="13"/>
    </row>
    <row r="1112" spans="1:45" ht="14.25" customHeight="1" thickTop="1">
      <c r="A1112" s="35"/>
      <c r="B1112" s="35"/>
      <c r="C1112" s="56"/>
      <c r="D1112" s="35"/>
      <c r="E1112" s="35"/>
      <c r="F1112" s="21"/>
      <c r="G1112" s="21"/>
      <c r="H1112" s="21"/>
      <c r="I1112" s="11"/>
      <c r="J1112" s="11"/>
      <c r="K1112" s="12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M1112" s="35"/>
      <c r="AN1112" s="35"/>
      <c r="AO1112" s="35"/>
      <c r="AP1112" s="35"/>
      <c r="AQ1112" s="35"/>
      <c r="AR1112" s="35"/>
      <c r="AS1112" s="35"/>
    </row>
    <row r="1113" spans="1:45" ht="14.25" customHeight="1">
      <c r="A1113" s="3" t="s">
        <v>91</v>
      </c>
      <c r="C1113" s="20"/>
      <c r="D1113" s="20"/>
      <c r="E1113" s="20"/>
      <c r="F1113" s="25"/>
      <c r="G1113" s="25"/>
      <c r="H1113" s="25"/>
      <c r="I1113" s="9"/>
      <c r="J1113" s="9"/>
      <c r="K1113" s="20"/>
      <c r="L1113" s="20"/>
      <c r="M1113" s="20"/>
      <c r="N1113" s="20"/>
      <c r="O1113" s="20"/>
      <c r="P1113" s="20"/>
      <c r="Q1113" s="20"/>
      <c r="R1113" s="20"/>
      <c r="S1113" s="20"/>
      <c r="AG1113" s="35"/>
      <c r="AM1113" s="35" t="s">
        <v>29</v>
      </c>
      <c r="AN1113" s="35"/>
      <c r="AO1113" s="35"/>
      <c r="AP1113" s="35"/>
      <c r="AQ1113" s="35"/>
      <c r="AR1113" s="35"/>
      <c r="AS1113" s="35"/>
    </row>
    <row r="1114" spans="1:45" ht="14.25" customHeight="1" thickBot="1">
      <c r="A1114" s="39"/>
      <c r="B1114" s="20" t="s">
        <v>1</v>
      </c>
      <c r="C1114" s="20" t="s">
        <v>2</v>
      </c>
      <c r="D1114" s="20" t="s">
        <v>3</v>
      </c>
      <c r="E1114" s="20" t="s">
        <v>4</v>
      </c>
      <c r="F1114" s="20" t="s">
        <v>5</v>
      </c>
      <c r="G1114" s="20" t="s">
        <v>6</v>
      </c>
      <c r="H1114" s="20" t="s">
        <v>7</v>
      </c>
      <c r="I1114" s="20" t="s">
        <v>8</v>
      </c>
      <c r="J1114" s="20" t="s">
        <v>9</v>
      </c>
      <c r="K1114" s="20" t="s">
        <v>10</v>
      </c>
      <c r="L1114" s="20" t="s">
        <v>11</v>
      </c>
      <c r="M1114" s="10" t="s">
        <v>12</v>
      </c>
      <c r="N1114" s="10" t="s">
        <v>13</v>
      </c>
      <c r="O1114" s="10" t="s">
        <v>14</v>
      </c>
      <c r="P1114" s="10" t="s">
        <v>15</v>
      </c>
      <c r="Q1114" s="10" t="s">
        <v>16</v>
      </c>
      <c r="R1114" s="10" t="s">
        <v>17</v>
      </c>
      <c r="S1114" s="10" t="s">
        <v>18</v>
      </c>
      <c r="AM1114" s="4" t="s">
        <v>12</v>
      </c>
      <c r="AN1114" s="4" t="s">
        <v>13</v>
      </c>
      <c r="AO1114" s="4" t="s">
        <v>14</v>
      </c>
      <c r="AP1114" s="4" t="s">
        <v>15</v>
      </c>
      <c r="AQ1114" s="4" t="s">
        <v>16</v>
      </c>
      <c r="AR1114" s="4" t="s">
        <v>17</v>
      </c>
      <c r="AS1114" s="4" t="s">
        <v>18</v>
      </c>
    </row>
    <row r="1115" spans="1:45" ht="14.25" customHeight="1" thickTop="1">
      <c r="A1115" s="20"/>
      <c r="B1115" s="20"/>
      <c r="C1115" s="20" t="s">
        <v>19</v>
      </c>
      <c r="D1115" s="20" t="s">
        <v>20</v>
      </c>
      <c r="E1115" s="20" t="s">
        <v>21</v>
      </c>
      <c r="F1115" s="20" t="s">
        <v>22</v>
      </c>
      <c r="G1115" s="20" t="s">
        <v>21</v>
      </c>
      <c r="H1115" s="20" t="s">
        <v>23</v>
      </c>
      <c r="I1115" s="20" t="s">
        <v>24</v>
      </c>
      <c r="J1115" s="20" t="s">
        <v>24</v>
      </c>
      <c r="K1115" s="20" t="s">
        <v>25</v>
      </c>
      <c r="L1115" s="20" t="s">
        <v>26</v>
      </c>
      <c r="M1115" s="20" t="s">
        <v>27</v>
      </c>
      <c r="N1115" s="20" t="s">
        <v>27</v>
      </c>
      <c r="O1115" s="20" t="s">
        <v>27</v>
      </c>
      <c r="P1115" s="20" t="s">
        <v>27</v>
      </c>
      <c r="Q1115" s="20" t="s">
        <v>27</v>
      </c>
      <c r="R1115" s="20" t="s">
        <v>27</v>
      </c>
      <c r="S1115" s="20" t="s">
        <v>27</v>
      </c>
      <c r="AM1115" s="18" t="s">
        <v>27</v>
      </c>
      <c r="AN1115" s="18" t="s">
        <v>27</v>
      </c>
      <c r="AO1115" s="18" t="s">
        <v>27</v>
      </c>
      <c r="AP1115" s="18" t="s">
        <v>27</v>
      </c>
      <c r="AQ1115" s="18" t="s">
        <v>27</v>
      </c>
      <c r="AR1115" s="18" t="s">
        <v>27</v>
      </c>
      <c r="AS1115" s="18" t="s">
        <v>27</v>
      </c>
    </row>
    <row r="1116" spans="1:45" ht="14.25" customHeight="1">
      <c r="A1116" s="35">
        <v>-1</v>
      </c>
      <c r="B1116" s="31"/>
      <c r="C1116" s="35"/>
      <c r="D1116" s="34"/>
      <c r="E1116" s="21"/>
      <c r="F1116" s="33"/>
      <c r="G1116" s="33"/>
      <c r="H1116" s="33"/>
      <c r="I1116" s="22" t="s">
        <v>32</v>
      </c>
      <c r="J1116" s="22" t="s">
        <v>32</v>
      </c>
      <c r="K1116" s="41"/>
      <c r="L1116" s="21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M1116" s="10"/>
      <c r="AN1116" s="10"/>
      <c r="AO1116" s="10"/>
      <c r="AP1116" s="10"/>
      <c r="AQ1116" s="10"/>
      <c r="AR1116" s="10"/>
      <c r="AS1116" s="10"/>
    </row>
    <row r="1117" spans="1:45" ht="14.25" customHeight="1">
      <c r="A1117" s="35">
        <v>0</v>
      </c>
      <c r="B1117" s="36"/>
      <c r="C1117">
        <f t="shared" ref="C1117:C1133" si="398">(B1117-$B$1117)*24</f>
        <v>0</v>
      </c>
      <c r="D1117" s="34"/>
      <c r="E1117" s="42"/>
      <c r="F1117" s="33">
        <v>100</v>
      </c>
      <c r="G1117" s="33">
        <f t="shared" ref="G1117:G1133" si="399">E1117/(F1117/100)</f>
        <v>0</v>
      </c>
      <c r="H1117" s="34"/>
      <c r="I1117" s="32">
        <v>0</v>
      </c>
      <c r="J1117" s="32">
        <v>0</v>
      </c>
      <c r="K1117" s="43">
        <f>L1117*Assumptions!$J$13</f>
        <v>0</v>
      </c>
      <c r="L1117" s="57"/>
      <c r="M1117" s="37"/>
      <c r="N1117" s="37"/>
      <c r="O1117" s="37"/>
      <c r="P1117" s="37"/>
      <c r="Q1117" s="37"/>
      <c r="R1117" s="37"/>
      <c r="S1117" s="37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M1117" s="20"/>
      <c r="AN1117" s="20"/>
      <c r="AO1117" s="20"/>
      <c r="AP1117" s="20"/>
      <c r="AQ1117" s="20"/>
      <c r="AR1117" s="20"/>
      <c r="AS1117" s="20"/>
    </row>
    <row r="1118" spans="1:45" ht="14.25" customHeight="1">
      <c r="A1118" s="30">
        <v>1</v>
      </c>
      <c r="B1118" s="36"/>
      <c r="C1118">
        <f t="shared" si="398"/>
        <v>0</v>
      </c>
      <c r="D1118" s="28"/>
      <c r="E1118" s="44"/>
      <c r="F1118" s="27">
        <v>100</v>
      </c>
      <c r="G1118" s="27">
        <f t="shared" si="399"/>
        <v>0</v>
      </c>
      <c r="H1118" s="28" t="e">
        <f t="shared" ref="H1118:H1133" si="400">LN(E1118/E1117)/(C1118-C1117)</f>
        <v>#DIV/0!</v>
      </c>
      <c r="I1118" s="29" t="e">
        <f t="shared" ref="I1118:I1133" si="401">((E1118-E1117)/H1118)+I1117</f>
        <v>#DIV/0!</v>
      </c>
      <c r="J1118" s="29">
        <f t="shared" ref="J1118:J1133" si="402">(0.5*(C1118-C1117)*(E1118+E1117))+J1117</f>
        <v>0</v>
      </c>
      <c r="K1118" s="45">
        <f>L1118*Assumptions!$J$13</f>
        <v>0</v>
      </c>
      <c r="L1118" s="57"/>
      <c r="M1118" s="37"/>
      <c r="N1118" s="37"/>
      <c r="O1118" s="37"/>
      <c r="P1118" s="37"/>
      <c r="Q1118" s="37"/>
      <c r="R1118" s="37"/>
      <c r="S1118" s="37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S1118" s="35"/>
    </row>
    <row r="1119" spans="1:45" ht="14.25" customHeight="1">
      <c r="A1119" s="30">
        <v>2</v>
      </c>
      <c r="B1119" s="36"/>
      <c r="C1119">
        <f t="shared" si="398"/>
        <v>0</v>
      </c>
      <c r="D1119" s="28"/>
      <c r="E1119" s="44"/>
      <c r="F1119" s="33">
        <v>100</v>
      </c>
      <c r="G1119" s="27">
        <f t="shared" si="399"/>
        <v>0</v>
      </c>
      <c r="H1119" s="28" t="e">
        <f t="shared" si="400"/>
        <v>#DIV/0!</v>
      </c>
      <c r="I1119" s="29" t="e">
        <f t="shared" si="401"/>
        <v>#DIV/0!</v>
      </c>
      <c r="J1119" s="29">
        <f t="shared" si="402"/>
        <v>0</v>
      </c>
      <c r="K1119" s="45">
        <f>L1119*Assumptions!$J$13</f>
        <v>0</v>
      </c>
      <c r="L1119" s="57"/>
      <c r="M1119" s="37"/>
      <c r="N1119" s="37"/>
      <c r="O1119" s="37"/>
      <c r="P1119" s="37"/>
      <c r="Q1119" s="37"/>
      <c r="R1119" s="37"/>
      <c r="S1119" s="37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M1119" s="37"/>
      <c r="AN1119" s="37"/>
      <c r="AO1119" s="37"/>
      <c r="AP1119" s="37"/>
      <c r="AQ1119" s="37"/>
      <c r="AR1119" s="37"/>
    </row>
    <row r="1120" spans="1:45" ht="14.25" customHeight="1">
      <c r="A1120" s="30">
        <v>3</v>
      </c>
      <c r="B1120" s="36"/>
      <c r="C1120">
        <f t="shared" si="398"/>
        <v>0</v>
      </c>
      <c r="D1120" s="28"/>
      <c r="E1120" s="44"/>
      <c r="F1120" s="27">
        <v>100</v>
      </c>
      <c r="G1120" s="27">
        <f t="shared" si="399"/>
        <v>0</v>
      </c>
      <c r="H1120" s="28" t="e">
        <f t="shared" si="400"/>
        <v>#DIV/0!</v>
      </c>
      <c r="I1120" s="29" t="e">
        <f t="shared" si="401"/>
        <v>#DIV/0!</v>
      </c>
      <c r="J1120" s="29">
        <f t="shared" si="402"/>
        <v>0</v>
      </c>
      <c r="K1120" s="45">
        <f>L1120*Assumptions!$J$13</f>
        <v>0</v>
      </c>
      <c r="L1120" s="57"/>
      <c r="M1120" s="37"/>
      <c r="N1120" s="37"/>
      <c r="O1120" s="37"/>
      <c r="P1120" s="37"/>
      <c r="Q1120" s="37"/>
      <c r="R1120" s="37"/>
      <c r="S1120" s="37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M1120" s="60"/>
      <c r="AN1120" s="61"/>
      <c r="AO1120" s="37"/>
      <c r="AP1120" s="37"/>
      <c r="AQ1120" s="37"/>
      <c r="AR1120" s="37"/>
      <c r="AS1120" s="37"/>
    </row>
    <row r="1121" spans="1:45" ht="14.25" customHeight="1">
      <c r="A1121" s="30">
        <v>4</v>
      </c>
      <c r="B1121" s="36"/>
      <c r="C1121">
        <f t="shared" si="398"/>
        <v>0</v>
      </c>
      <c r="D1121" s="28"/>
      <c r="E1121" s="44"/>
      <c r="F1121" s="33">
        <v>100</v>
      </c>
      <c r="G1121" s="27">
        <f t="shared" si="399"/>
        <v>0</v>
      </c>
      <c r="H1121" s="28" t="e">
        <f t="shared" si="400"/>
        <v>#DIV/0!</v>
      </c>
      <c r="I1121" s="29" t="e">
        <f t="shared" si="401"/>
        <v>#DIV/0!</v>
      </c>
      <c r="J1121" s="29">
        <f t="shared" si="402"/>
        <v>0</v>
      </c>
      <c r="K1121" s="45">
        <f>L1121*Assumptions!$J$13</f>
        <v>0</v>
      </c>
      <c r="L1121" s="5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M1121" s="60"/>
      <c r="AN1121" s="61"/>
      <c r="AO1121" s="37"/>
      <c r="AP1121" s="37"/>
      <c r="AQ1121" s="37"/>
      <c r="AR1121" s="37"/>
      <c r="AS1121" s="37"/>
    </row>
    <row r="1122" spans="1:45" ht="14.25" customHeight="1">
      <c r="A1122" s="30">
        <v>5</v>
      </c>
      <c r="B1122" s="36"/>
      <c r="C1122">
        <f t="shared" si="398"/>
        <v>0</v>
      </c>
      <c r="D1122" s="28"/>
      <c r="E1122" s="44"/>
      <c r="F1122" s="27">
        <v>100</v>
      </c>
      <c r="G1122" s="27">
        <f t="shared" si="399"/>
        <v>0</v>
      </c>
      <c r="H1122" s="28" t="e">
        <f t="shared" si="400"/>
        <v>#DIV/0!</v>
      </c>
      <c r="I1122" s="29" t="e">
        <f t="shared" si="401"/>
        <v>#DIV/0!</v>
      </c>
      <c r="J1122" s="29">
        <f t="shared" si="402"/>
        <v>0</v>
      </c>
      <c r="K1122" s="45">
        <f>L1122*Assumptions!$J$13</f>
        <v>0</v>
      </c>
      <c r="L1122" s="5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M1122" s="60"/>
      <c r="AN1122" s="61"/>
      <c r="AO1122" s="37"/>
      <c r="AP1122" s="37"/>
      <c r="AQ1122" s="37"/>
      <c r="AR1122" s="37"/>
      <c r="AS1122" s="37"/>
    </row>
    <row r="1123" spans="1:45" ht="14.25" customHeight="1">
      <c r="A1123" s="30">
        <v>6</v>
      </c>
      <c r="B1123" s="36"/>
      <c r="C1123">
        <f t="shared" si="398"/>
        <v>0</v>
      </c>
      <c r="D1123" s="28"/>
      <c r="E1123" s="44"/>
      <c r="F1123" s="27">
        <v>100</v>
      </c>
      <c r="G1123" s="27">
        <f t="shared" si="399"/>
        <v>0</v>
      </c>
      <c r="H1123" s="28" t="e">
        <f t="shared" si="400"/>
        <v>#DIV/0!</v>
      </c>
      <c r="I1123" s="29" t="e">
        <f t="shared" si="401"/>
        <v>#DIV/0!</v>
      </c>
      <c r="J1123" s="29">
        <f t="shared" si="402"/>
        <v>0</v>
      </c>
      <c r="K1123" s="45">
        <f>L1123*Assumptions!$J$13</f>
        <v>0</v>
      </c>
      <c r="L1123" s="57"/>
      <c r="M1123" s="40"/>
      <c r="N1123" s="37"/>
      <c r="O1123" s="37"/>
      <c r="P1123" s="40"/>
      <c r="Q1123" s="37"/>
      <c r="R1123" s="40"/>
      <c r="S1123" s="37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M1123" s="60"/>
      <c r="AN1123" s="61"/>
      <c r="AO1123" s="37"/>
      <c r="AP1123" s="37"/>
      <c r="AQ1123" s="37"/>
      <c r="AR1123" s="37"/>
      <c r="AS1123" s="37"/>
    </row>
    <row r="1124" spans="1:45" ht="14.25" customHeight="1">
      <c r="A1124" s="30">
        <v>7</v>
      </c>
      <c r="B1124" s="36"/>
      <c r="C1124">
        <f t="shared" si="398"/>
        <v>0</v>
      </c>
      <c r="D1124" s="28"/>
      <c r="E1124" s="44"/>
      <c r="F1124" s="27">
        <v>100</v>
      </c>
      <c r="G1124" s="27">
        <f t="shared" si="399"/>
        <v>0</v>
      </c>
      <c r="H1124" s="28" t="e">
        <f t="shared" si="400"/>
        <v>#DIV/0!</v>
      </c>
      <c r="I1124" s="29" t="e">
        <f t="shared" si="401"/>
        <v>#DIV/0!</v>
      </c>
      <c r="J1124" s="29">
        <f t="shared" si="402"/>
        <v>0</v>
      </c>
      <c r="K1124" s="45">
        <f>L1124*Assumptions!$J$13</f>
        <v>0</v>
      </c>
      <c r="L1124" s="37"/>
      <c r="M1124" s="40"/>
      <c r="N1124" s="40"/>
      <c r="O1124" s="40"/>
      <c r="P1124" s="40"/>
      <c r="Q1124" s="40"/>
      <c r="R1124" s="40"/>
      <c r="S1124" s="4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M1124" s="60"/>
      <c r="AN1124" s="61"/>
      <c r="AO1124" s="37"/>
      <c r="AP1124" s="37"/>
      <c r="AQ1124" s="37"/>
      <c r="AR1124" s="37"/>
      <c r="AS1124" s="37"/>
    </row>
    <row r="1125" spans="1:45" ht="14.25" customHeight="1">
      <c r="A1125" s="18">
        <v>8</v>
      </c>
      <c r="B1125" s="36"/>
      <c r="C1125">
        <f t="shared" si="398"/>
        <v>0</v>
      </c>
      <c r="D1125" s="28"/>
      <c r="E1125" s="44"/>
      <c r="F1125" s="27">
        <v>100</v>
      </c>
      <c r="G1125" s="27">
        <f t="shared" si="399"/>
        <v>0</v>
      </c>
      <c r="H1125" s="28" t="e">
        <f t="shared" si="400"/>
        <v>#DIV/0!</v>
      </c>
      <c r="I1125" s="29" t="e">
        <f t="shared" si="401"/>
        <v>#DIV/0!</v>
      </c>
      <c r="J1125" s="29">
        <f t="shared" si="402"/>
        <v>0</v>
      </c>
      <c r="K1125" s="45">
        <f>L1125*Assumptions!$J$13</f>
        <v>0</v>
      </c>
      <c r="L1125" s="37"/>
      <c r="M1125" s="46"/>
      <c r="N1125" s="35"/>
      <c r="R1125" s="37"/>
      <c r="S1125" s="37"/>
      <c r="T1125" s="37"/>
      <c r="AM1125" s="46"/>
      <c r="AN1125" s="61"/>
      <c r="AO1125" s="37"/>
      <c r="AQ1125" s="37"/>
      <c r="AS1125" s="37"/>
    </row>
    <row r="1126" spans="1:45" ht="14.25" customHeight="1">
      <c r="A1126" s="18">
        <v>9</v>
      </c>
      <c r="B1126" s="31"/>
      <c r="C1126">
        <f t="shared" si="398"/>
        <v>0</v>
      </c>
      <c r="D1126" s="28"/>
      <c r="E1126" s="44"/>
      <c r="F1126" s="27">
        <v>100</v>
      </c>
      <c r="G1126" s="27">
        <f t="shared" si="399"/>
        <v>0</v>
      </c>
      <c r="H1126" s="28" t="e">
        <f t="shared" si="400"/>
        <v>#DIV/0!</v>
      </c>
      <c r="I1126" s="29" t="e">
        <f t="shared" si="401"/>
        <v>#DIV/0!</v>
      </c>
      <c r="J1126" s="29">
        <f t="shared" si="402"/>
        <v>0</v>
      </c>
      <c r="K1126" s="45">
        <f>L1126*Assumptions!$J$13</f>
        <v>0</v>
      </c>
      <c r="L1126" s="37"/>
      <c r="P1126" s="37"/>
      <c r="Q1126" s="37"/>
      <c r="R1126" s="37"/>
      <c r="S1126" s="37"/>
      <c r="T1126" s="37"/>
      <c r="AM1126" s="46"/>
      <c r="AN1126" s="47"/>
    </row>
    <row r="1127" spans="1:45" ht="14.25" customHeight="1">
      <c r="A1127" s="35">
        <v>10</v>
      </c>
      <c r="B1127" s="31"/>
      <c r="C1127">
        <f t="shared" si="398"/>
        <v>0</v>
      </c>
      <c r="D1127" s="28"/>
      <c r="E1127" s="44"/>
      <c r="F1127" s="27">
        <v>100</v>
      </c>
      <c r="G1127" s="27">
        <f t="shared" si="399"/>
        <v>0</v>
      </c>
      <c r="H1127" s="28" t="e">
        <f t="shared" si="400"/>
        <v>#DIV/0!</v>
      </c>
      <c r="I1127" s="29" t="e">
        <f t="shared" si="401"/>
        <v>#DIV/0!</v>
      </c>
      <c r="J1127" s="29">
        <f t="shared" si="402"/>
        <v>0</v>
      </c>
      <c r="K1127" s="45">
        <f>L1127*Assumptions!$J$13</f>
        <v>0</v>
      </c>
      <c r="L1127" s="37"/>
      <c r="P1127" s="37"/>
      <c r="Q1127" s="37"/>
      <c r="R1127" s="37"/>
      <c r="S1127" s="37"/>
      <c r="T1127" s="37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M1127" s="46"/>
      <c r="AO1127" s="37"/>
      <c r="AP1127" s="37"/>
      <c r="AQ1127" s="37"/>
      <c r="AR1127" s="37"/>
      <c r="AS1127" s="37"/>
    </row>
    <row r="1128" spans="1:45" ht="14.25" customHeight="1">
      <c r="A1128" s="35">
        <v>11</v>
      </c>
      <c r="B1128" s="36"/>
      <c r="C1128">
        <f t="shared" si="398"/>
        <v>0</v>
      </c>
      <c r="D1128" s="28"/>
      <c r="E1128" s="44"/>
      <c r="F1128" s="27">
        <v>100</v>
      </c>
      <c r="G1128" s="27">
        <f t="shared" si="399"/>
        <v>0</v>
      </c>
      <c r="H1128" s="28" t="e">
        <f t="shared" si="400"/>
        <v>#DIV/0!</v>
      </c>
      <c r="I1128" s="29" t="e">
        <f t="shared" si="401"/>
        <v>#DIV/0!</v>
      </c>
      <c r="J1128" s="29">
        <f t="shared" si="402"/>
        <v>0</v>
      </c>
      <c r="K1128" s="45">
        <f>L1128*Assumptions!$J$13</f>
        <v>0</v>
      </c>
      <c r="L1128" s="37"/>
      <c r="P1128" s="37"/>
      <c r="Q1128" s="37"/>
      <c r="R1128" s="37"/>
      <c r="S1128" s="37"/>
      <c r="T1128" s="37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M1128" s="46"/>
      <c r="AO1128" s="37"/>
      <c r="AP1128" s="37"/>
      <c r="AQ1128" s="37"/>
      <c r="AR1128" s="37"/>
      <c r="AS1128" s="37"/>
    </row>
    <row r="1129" spans="1:45" ht="14.25" customHeight="1">
      <c r="A1129" s="35">
        <v>12</v>
      </c>
      <c r="B1129" s="36"/>
      <c r="C1129">
        <f t="shared" si="398"/>
        <v>0</v>
      </c>
      <c r="D1129" s="28"/>
      <c r="E1129" s="44"/>
      <c r="F1129" s="27">
        <v>100</v>
      </c>
      <c r="G1129" s="27">
        <f t="shared" si="399"/>
        <v>0</v>
      </c>
      <c r="H1129" s="28" t="e">
        <f t="shared" si="400"/>
        <v>#DIV/0!</v>
      </c>
      <c r="I1129" s="29" t="e">
        <f t="shared" si="401"/>
        <v>#DIV/0!</v>
      </c>
      <c r="J1129" s="29">
        <f t="shared" si="402"/>
        <v>0</v>
      </c>
      <c r="K1129" s="45">
        <f>L1129*Assumptions!$J$13</f>
        <v>0</v>
      </c>
      <c r="L1129" s="37"/>
      <c r="P1129" s="37"/>
      <c r="Q1129" s="37"/>
      <c r="R1129" s="37"/>
      <c r="S1129" s="37"/>
      <c r="T1129" s="37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M1129" s="46"/>
      <c r="AO1129" s="37"/>
      <c r="AP1129" s="37"/>
      <c r="AQ1129" s="37"/>
      <c r="AR1129" s="37"/>
      <c r="AS1129" s="37"/>
    </row>
    <row r="1130" spans="1:45" ht="14.25" customHeight="1">
      <c r="A1130" s="35">
        <v>13</v>
      </c>
      <c r="B1130" s="36"/>
      <c r="C1130">
        <f t="shared" si="398"/>
        <v>0</v>
      </c>
      <c r="D1130" s="28"/>
      <c r="E1130" s="44"/>
      <c r="F1130" s="27">
        <v>100</v>
      </c>
      <c r="G1130" s="27">
        <f t="shared" si="399"/>
        <v>0</v>
      </c>
      <c r="H1130" s="28" t="e">
        <f t="shared" si="400"/>
        <v>#DIV/0!</v>
      </c>
      <c r="I1130" s="29" t="e">
        <f t="shared" si="401"/>
        <v>#DIV/0!</v>
      </c>
      <c r="J1130" s="29">
        <f t="shared" si="402"/>
        <v>0</v>
      </c>
      <c r="K1130" s="45">
        <f>L1130*Assumptions!$J$13</f>
        <v>0</v>
      </c>
      <c r="L1130" s="37"/>
      <c r="P1130" s="37"/>
      <c r="Q1130" s="37"/>
      <c r="R1130" s="37"/>
      <c r="S1130" s="37"/>
      <c r="T1130" s="37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M1130" s="46"/>
      <c r="AO1130" s="37"/>
      <c r="AP1130" s="37"/>
      <c r="AQ1130" s="37"/>
      <c r="AR1130" s="37"/>
      <c r="AS1130" s="37"/>
    </row>
    <row r="1131" spans="1:45" ht="14.25" customHeight="1">
      <c r="A1131" s="35">
        <v>14</v>
      </c>
      <c r="B1131" s="36"/>
      <c r="C1131">
        <f t="shared" si="398"/>
        <v>0</v>
      </c>
      <c r="D1131" s="28"/>
      <c r="E1131" s="44"/>
      <c r="F1131" s="27">
        <v>100</v>
      </c>
      <c r="G1131" s="27">
        <f t="shared" si="399"/>
        <v>0</v>
      </c>
      <c r="H1131" s="28" t="e">
        <f t="shared" si="400"/>
        <v>#DIV/0!</v>
      </c>
      <c r="I1131" s="29" t="e">
        <f t="shared" si="401"/>
        <v>#DIV/0!</v>
      </c>
      <c r="J1131" s="29">
        <f t="shared" si="402"/>
        <v>0</v>
      </c>
      <c r="K1131" s="45">
        <f>L1131*Assumptions!$J$13</f>
        <v>0</v>
      </c>
      <c r="L1131" s="37"/>
      <c r="P1131" s="37"/>
      <c r="Q1131" s="37"/>
      <c r="R1131" s="37"/>
      <c r="S1131" s="37"/>
      <c r="T1131" s="37"/>
      <c r="AM1131" s="37"/>
      <c r="AN1131" s="37"/>
      <c r="AO1131" s="37"/>
    </row>
    <row r="1132" spans="1:45" ht="14.25" customHeight="1">
      <c r="A1132" s="35">
        <v>15</v>
      </c>
      <c r="B1132" s="36"/>
      <c r="C1132">
        <f t="shared" si="398"/>
        <v>0</v>
      </c>
      <c r="D1132" s="28"/>
      <c r="E1132" s="44"/>
      <c r="F1132" s="27">
        <v>100</v>
      </c>
      <c r="G1132" s="27">
        <f t="shared" si="399"/>
        <v>0</v>
      </c>
      <c r="H1132" s="28" t="e">
        <f t="shared" si="400"/>
        <v>#DIV/0!</v>
      </c>
      <c r="I1132" s="29" t="e">
        <f t="shared" si="401"/>
        <v>#DIV/0!</v>
      </c>
      <c r="J1132" s="29">
        <f t="shared" si="402"/>
        <v>0</v>
      </c>
      <c r="K1132" s="45">
        <f>L1132*Assumptions!$J$13</f>
        <v>0</v>
      </c>
      <c r="L1132" s="37"/>
      <c r="P1132" s="37"/>
      <c r="Q1132" s="37"/>
      <c r="R1132" s="37"/>
      <c r="S1132" s="37"/>
      <c r="T1132" s="37"/>
      <c r="AM1132" s="37"/>
      <c r="AN1132" s="37"/>
      <c r="AO1132" s="37"/>
    </row>
    <row r="1133" spans="1:45" ht="14.25" customHeight="1">
      <c r="A1133" s="35">
        <v>16</v>
      </c>
      <c r="B1133" s="36"/>
      <c r="C1133">
        <f t="shared" si="398"/>
        <v>0</v>
      </c>
      <c r="D1133" s="28"/>
      <c r="E1133" s="44"/>
      <c r="F1133" s="27">
        <v>100</v>
      </c>
      <c r="G1133" s="27">
        <f t="shared" si="399"/>
        <v>0</v>
      </c>
      <c r="H1133" s="28" t="e">
        <f t="shared" si="400"/>
        <v>#DIV/0!</v>
      </c>
      <c r="I1133" s="29" t="e">
        <f t="shared" si="401"/>
        <v>#DIV/0!</v>
      </c>
      <c r="J1133" s="29">
        <f t="shared" si="402"/>
        <v>0</v>
      </c>
      <c r="K1133" s="45">
        <f>L1133*Assumptions!$J$13</f>
        <v>0</v>
      </c>
      <c r="L1133" s="37"/>
      <c r="P1133" s="37"/>
      <c r="Q1133" s="37"/>
      <c r="R1133" s="37"/>
      <c r="S1133" s="37"/>
      <c r="T1133" s="37"/>
      <c r="AM1133" s="37"/>
      <c r="AN1133" s="37"/>
      <c r="AO1133" s="37"/>
    </row>
    <row r="1134" spans="1:45" ht="14.25" customHeight="1">
      <c r="A1134" s="35"/>
      <c r="B1134" s="31"/>
      <c r="C1134" s="54"/>
      <c r="D1134" s="28"/>
      <c r="E1134" s="19"/>
      <c r="F1134" s="33"/>
      <c r="G1134" s="27"/>
      <c r="J1134" s="37"/>
      <c r="K1134" s="37"/>
      <c r="L1134" s="37"/>
      <c r="P1134" s="37"/>
      <c r="Q1134" s="37"/>
      <c r="R1134" s="37"/>
      <c r="S1134" s="37"/>
      <c r="T1134" s="37"/>
      <c r="AM1134" s="23"/>
      <c r="AN1134" s="37"/>
      <c r="AO1134" s="37"/>
      <c r="AP1134" s="37"/>
      <c r="AQ1134" s="23"/>
      <c r="AR1134" s="23"/>
      <c r="AS1134" s="23"/>
    </row>
    <row r="1135" spans="1:45" ht="14.25" customHeight="1">
      <c r="A1135" s="35"/>
      <c r="B1135" s="31"/>
      <c r="C1135" s="54"/>
      <c r="D1135" s="28"/>
      <c r="E1135" s="19"/>
      <c r="F1135" s="33"/>
      <c r="G1135" s="27"/>
      <c r="J1135" s="37"/>
      <c r="K1135" s="37"/>
      <c r="L1135" s="37"/>
      <c r="P1135" s="37"/>
      <c r="Q1135" s="37"/>
      <c r="R1135" s="37"/>
      <c r="S1135" s="37"/>
      <c r="T1135" s="37"/>
      <c r="AM1135" s="23"/>
      <c r="AN1135" s="37"/>
      <c r="AO1135" s="37"/>
      <c r="AP1135" s="37"/>
      <c r="AQ1135" s="23"/>
      <c r="AR1135" s="23"/>
      <c r="AS1135" s="23"/>
    </row>
    <row r="1136" spans="1:45" ht="14.25" customHeight="1">
      <c r="A1136" s="35"/>
      <c r="B1136" s="31"/>
      <c r="C1136" s="54"/>
      <c r="D1136" s="28"/>
      <c r="E1136" s="19"/>
      <c r="F1136" s="27"/>
      <c r="G1136" s="27"/>
      <c r="H1136" s="19"/>
      <c r="J1136" s="37"/>
      <c r="K1136" s="37"/>
      <c r="L1136" s="37"/>
      <c r="P1136" s="37"/>
      <c r="Q1136" s="37"/>
      <c r="R1136" s="37"/>
      <c r="S1136" s="37"/>
      <c r="T1136" s="37"/>
      <c r="AN1136" s="37"/>
      <c r="AO1136" s="37"/>
      <c r="AP1136" s="37"/>
    </row>
    <row r="1137" spans="1:45" ht="14.25" customHeight="1">
      <c r="A1137" s="23"/>
      <c r="B1137" s="31" t="s">
        <v>33</v>
      </c>
      <c r="C1137" s="48"/>
      <c r="D1137" s="28"/>
      <c r="E1137" s="19"/>
      <c r="F1137" s="33"/>
      <c r="G1137" s="27"/>
      <c r="H1137" s="28"/>
      <c r="J1137" s="37"/>
      <c r="K1137" s="37"/>
      <c r="L1137" s="37"/>
      <c r="P1137" s="37"/>
      <c r="Q1137" s="37"/>
      <c r="R1137" s="37"/>
      <c r="AN1137" s="37"/>
      <c r="AO1137" s="37"/>
      <c r="AP1137" s="37"/>
    </row>
    <row r="1138" spans="1:45" ht="14.25" customHeight="1">
      <c r="A1138" s="23"/>
      <c r="B1138" s="31"/>
      <c r="C1138" s="50"/>
      <c r="D1138" s="34"/>
      <c r="E1138" s="19"/>
      <c r="F1138" s="25"/>
      <c r="G1138" s="33"/>
      <c r="H1138" s="19" t="s">
        <v>39</v>
      </c>
      <c r="I1138" s="7" t="s">
        <v>40</v>
      </c>
      <c r="J1138" s="37"/>
      <c r="K1138" s="43"/>
      <c r="L1138" s="51"/>
      <c r="M1138" s="20"/>
    </row>
    <row r="1139" spans="1:45" ht="14.25" hidden="1" customHeight="1">
      <c r="B1139" s="31"/>
      <c r="C1139" s="26" t="str">
        <f>""&amp;ADDRESS($G1141+ROW($A1117),COLUMN())&amp;":"&amp;ADDRESS($G1142+ROW($A1117),COLUMN())</f>
        <v>$C$1117:$C$1121</v>
      </c>
      <c r="D1139" s="26" t="str">
        <f>""&amp;ADDRESS($G1141+ROW($A1117),COLUMN())&amp;":"&amp;ADDRESS($G1142+ROW($A1117),COLUMN())</f>
        <v>$D$1117:$D$1121</v>
      </c>
      <c r="E1139" s="26" t="str">
        <f>""&amp;ADDRESS($G1141+ROW($A1117),COLUMN())&amp;":"&amp;ADDRESS($G1142+ROW($A1117),COLUMN())</f>
        <v>$E$1117:$E$1121</v>
      </c>
      <c r="F1139" s="26" t="str">
        <f>""&amp;ADDRESS($G1141+ROW($A1117),COLUMN())&amp;":"&amp;ADDRESS($G1142+ROW($A1117),COLUMN())</f>
        <v>$F$1117:$F$1121</v>
      </c>
      <c r="G1139" s="26" t="str">
        <f>""&amp;ADDRESS($G1141+ROW($A1117),COLUMN())&amp;":"&amp;ADDRESS($G1142+ROW($A1117),COLUMN())</f>
        <v>$G$1117:$G$1121</v>
      </c>
      <c r="H1139" s="19">
        <f ca="1">INDIRECT(ADDRESS($G$1068+ROW($A$1043),COLUMN(($L$1043))))</f>
        <v>0</v>
      </c>
      <c r="I1139" s="7">
        <f ca="1">INDIRECT(ADDRESS($G$1068+ROW($A$1043),COLUMN(($M$1043))))</f>
        <v>0</v>
      </c>
      <c r="J1139" s="37" t="str">
        <f t="shared" ref="J1139:S1139" si="403">""&amp;ADDRESS($G1141+ROW($A1117),COLUMN())&amp;":"&amp;ADDRESS($G1142+ROW($A1117),COLUMN())</f>
        <v>$J$1117:$J$1121</v>
      </c>
      <c r="K1139" s="26" t="str">
        <f t="shared" si="403"/>
        <v>$K$1117:$K$1121</v>
      </c>
      <c r="L1139" s="26" t="str">
        <f t="shared" si="403"/>
        <v>$L$1117:$L$1121</v>
      </c>
      <c r="M1139" s="26" t="str">
        <f t="shared" si="403"/>
        <v>$M$1117:$M$1121</v>
      </c>
      <c r="N1139" s="26" t="str">
        <f t="shared" si="403"/>
        <v>$N$1117:$N$1121</v>
      </c>
      <c r="O1139" s="26" t="str">
        <f t="shared" si="403"/>
        <v>$O$1117:$O$1121</v>
      </c>
      <c r="P1139" s="26" t="str">
        <f t="shared" si="403"/>
        <v>$P$1117:$P$1121</v>
      </c>
      <c r="Q1139" s="26" t="str">
        <f t="shared" si="403"/>
        <v>$Q$1117:$Q$1121</v>
      </c>
      <c r="R1139" s="26" t="str">
        <f t="shared" si="403"/>
        <v>$R$1117:$R$1121</v>
      </c>
      <c r="S1139" s="26" t="str">
        <f t="shared" si="403"/>
        <v>$S$1117:$S$1121</v>
      </c>
    </row>
    <row r="1140" spans="1:45" ht="14.25" customHeight="1">
      <c r="B1140" s="35" t="s">
        <v>34</v>
      </c>
      <c r="C1140" s="18" t="e">
        <f ca="1">SLOPE(LN(INDIRECT(K1139)),INDIRECT(C1139))</f>
        <v>#NUM!</v>
      </c>
      <c r="D1140" s="18" t="s">
        <v>33</v>
      </c>
      <c r="F1140" s="19" t="s">
        <v>35</v>
      </c>
      <c r="G1140" s="19"/>
      <c r="H1140" s="19">
        <f ca="1">INDIRECT(ADDRESS($G$1142+ROW($A$1117),COLUMN(($L$1043))))</f>
        <v>0</v>
      </c>
      <c r="I1140" s="7">
        <f ca="1">INDIRECT(ADDRESS($G$1142+ROW($A$1117),COLUMN(($M$1043))))</f>
        <v>0</v>
      </c>
      <c r="J1140" s="37"/>
      <c r="L1140" s="3" t="s">
        <v>36</v>
      </c>
      <c r="M1140" s="18" t="e">
        <f t="shared" ref="M1140:S1140" ca="1" si="404">SLOPE(INDIRECT(M1139),INDIRECT($K1139))</f>
        <v>#DIV/0!</v>
      </c>
      <c r="N1140" s="18" t="e">
        <f t="shared" ca="1" si="404"/>
        <v>#DIV/0!</v>
      </c>
      <c r="O1140" s="18" t="e">
        <f t="shared" ca="1" si="404"/>
        <v>#DIV/0!</v>
      </c>
      <c r="P1140" s="18" t="e">
        <f t="shared" ca="1" si="404"/>
        <v>#DIV/0!</v>
      </c>
      <c r="Q1140" s="18" t="e">
        <f t="shared" ca="1" si="404"/>
        <v>#DIV/0!</v>
      </c>
      <c r="R1140" s="18" t="e">
        <f t="shared" ca="1" si="404"/>
        <v>#DIV/0!</v>
      </c>
      <c r="S1140" s="18" t="e">
        <f t="shared" ca="1" si="404"/>
        <v>#DIV/0!</v>
      </c>
    </row>
    <row r="1141" spans="1:45" ht="14.25" customHeight="1">
      <c r="B1141" s="35" t="s">
        <v>37</v>
      </c>
      <c r="C1141" s="52" t="e">
        <f ca="1">EXP(INTERCEPT(LN(INDIRECT(K1139)),INDIRECT(C1139)))</f>
        <v>#NUM!</v>
      </c>
      <c r="D1141" s="18" t="s">
        <v>38</v>
      </c>
      <c r="F1141" s="18" t="s">
        <v>38</v>
      </c>
      <c r="G1141" s="25">
        <v>0</v>
      </c>
      <c r="H1141" s="19"/>
      <c r="J1141" s="37"/>
      <c r="L1141" s="3" t="s">
        <v>41</v>
      </c>
      <c r="M1141" s="18" t="e">
        <f t="shared" ref="M1141:S1141" ca="1" si="405">M1140*$C1140</f>
        <v>#DIV/0!</v>
      </c>
      <c r="N1141" s="18" t="e">
        <f t="shared" ca="1" si="405"/>
        <v>#DIV/0!</v>
      </c>
      <c r="O1141" s="18" t="e">
        <f t="shared" ca="1" si="405"/>
        <v>#DIV/0!</v>
      </c>
      <c r="P1141" s="18" t="e">
        <f t="shared" ca="1" si="405"/>
        <v>#DIV/0!</v>
      </c>
      <c r="Q1141" s="18" t="e">
        <f t="shared" ca="1" si="405"/>
        <v>#DIV/0!</v>
      </c>
      <c r="R1141" s="18" t="e">
        <f t="shared" ca="1" si="405"/>
        <v>#DIV/0!</v>
      </c>
      <c r="S1141" s="18" t="e">
        <f t="shared" ca="1" si="405"/>
        <v>#DIV/0!</v>
      </c>
    </row>
    <row r="1142" spans="1:45" ht="14.25" customHeight="1">
      <c r="B1142" s="35" t="s">
        <v>42</v>
      </c>
      <c r="C1142" s="52" t="e">
        <f ca="1">RSQ(LN(INDIRECT(K1139)),INDIRECT(C1139))</f>
        <v>#NUM!</v>
      </c>
      <c r="D1142" s="18" t="s">
        <v>43</v>
      </c>
      <c r="F1142" s="18" t="s">
        <v>43</v>
      </c>
      <c r="G1142" s="25">
        <v>4</v>
      </c>
      <c r="H1142" s="19"/>
      <c r="L1142" s="3" t="s">
        <v>44</v>
      </c>
      <c r="M1142" s="18" t="e">
        <f t="shared" ref="M1142:S1142" ca="1" si="406">RSQ(INDIRECT(M1139),INDIRECT($K1139))</f>
        <v>#DIV/0!</v>
      </c>
      <c r="N1142" s="18" t="e">
        <f t="shared" ca="1" si="406"/>
        <v>#DIV/0!</v>
      </c>
      <c r="O1142" s="18" t="e">
        <f t="shared" ca="1" si="406"/>
        <v>#DIV/0!</v>
      </c>
      <c r="P1142" s="18" t="e">
        <f t="shared" ca="1" si="406"/>
        <v>#DIV/0!</v>
      </c>
      <c r="Q1142" s="18" t="e">
        <f t="shared" ca="1" si="406"/>
        <v>#DIV/0!</v>
      </c>
      <c r="R1142" s="18" t="e">
        <f t="shared" ca="1" si="406"/>
        <v>#DIV/0!</v>
      </c>
      <c r="S1142" s="18" t="e">
        <f t="shared" ca="1" si="406"/>
        <v>#DIV/0!</v>
      </c>
    </row>
    <row r="1143" spans="1:45" ht="14.25" customHeight="1">
      <c r="B1143" s="35"/>
      <c r="C1143" s="52"/>
      <c r="F1143" s="18"/>
      <c r="G1143" s="25"/>
      <c r="H1143" s="19"/>
      <c r="L1143" s="3"/>
    </row>
    <row r="1144" spans="1:45" ht="14.25" hidden="1" customHeight="1">
      <c r="B1144" s="31"/>
      <c r="C1144" s="26" t="str">
        <f t="shared" ref="C1144:S1144" si="407">""&amp;ADDRESS($G1146+ROW($A1117),COLUMN())&amp;":"&amp;ADDRESS($G1147+ROW($A1117),COLUMN())</f>
        <v>$C$1117:$C$1122</v>
      </c>
      <c r="D1144" s="26" t="str">
        <f t="shared" si="407"/>
        <v>$D$1117:$D$1122</v>
      </c>
      <c r="E1144" s="26" t="str">
        <f t="shared" si="407"/>
        <v>$E$1117:$E$1122</v>
      </c>
      <c r="F1144" s="26" t="str">
        <f t="shared" si="407"/>
        <v>$F$1117:$F$1122</v>
      </c>
      <c r="G1144" s="26" t="str">
        <f t="shared" si="407"/>
        <v>$G$1117:$G$1122</v>
      </c>
      <c r="H1144" s="26" t="str">
        <f t="shared" si="407"/>
        <v>$H$1117:$H$1122</v>
      </c>
      <c r="I1144" s="26" t="str">
        <f t="shared" si="407"/>
        <v>$I$1117:$I$1122</v>
      </c>
      <c r="J1144" s="26" t="str">
        <f t="shared" si="407"/>
        <v>$J$1117:$J$1122</v>
      </c>
      <c r="K1144" s="26" t="str">
        <f t="shared" si="407"/>
        <v>$K$1117:$K$1122</v>
      </c>
      <c r="L1144" s="26" t="str">
        <f t="shared" si="407"/>
        <v>$L$1117:$L$1122</v>
      </c>
      <c r="M1144" s="26" t="str">
        <f t="shared" si="407"/>
        <v>$M$1117:$M$1122</v>
      </c>
      <c r="N1144" s="26" t="str">
        <f t="shared" si="407"/>
        <v>$N$1117:$N$1122</v>
      </c>
      <c r="O1144" s="26" t="str">
        <f t="shared" si="407"/>
        <v>$O$1117:$O$1122</v>
      </c>
      <c r="P1144" s="26" t="str">
        <f t="shared" si="407"/>
        <v>$P$1117:$P$1122</v>
      </c>
      <c r="Q1144" s="26" t="str">
        <f t="shared" si="407"/>
        <v>$Q$1117:$Q$1122</v>
      </c>
      <c r="R1144" s="26" t="str">
        <f t="shared" si="407"/>
        <v>$R$1117:$R$1122</v>
      </c>
      <c r="S1144" s="26" t="str">
        <f t="shared" si="407"/>
        <v>$S$1117:$S$1122</v>
      </c>
    </row>
    <row r="1145" spans="1:45" ht="14.25" customHeight="1">
      <c r="B1145" s="35" t="s">
        <v>45</v>
      </c>
      <c r="C1145" s="18" t="e">
        <f ca="1">SLOPE(LN(INDIRECT(K1144)),INDIRECT(C1144))</f>
        <v>#NUM!</v>
      </c>
      <c r="F1145" s="19" t="s">
        <v>35</v>
      </c>
      <c r="G1145" s="19"/>
      <c r="H1145" s="19"/>
      <c r="I1145" s="9"/>
      <c r="J1145" s="9"/>
      <c r="L1145" s="3" t="s">
        <v>36</v>
      </c>
      <c r="M1145" s="35" t="e">
        <f t="shared" ref="M1145:S1145" ca="1" si="408">SLOPE(INDIRECT(M1144),INDIRECT($K1144))</f>
        <v>#DIV/0!</v>
      </c>
      <c r="N1145" s="35" t="e">
        <f t="shared" ca="1" si="408"/>
        <v>#DIV/0!</v>
      </c>
      <c r="O1145" s="35" t="e">
        <f t="shared" ca="1" si="408"/>
        <v>#DIV/0!</v>
      </c>
      <c r="P1145" s="35" t="e">
        <f t="shared" ca="1" si="408"/>
        <v>#DIV/0!</v>
      </c>
      <c r="Q1145" s="35" t="e">
        <f t="shared" ca="1" si="408"/>
        <v>#DIV/0!</v>
      </c>
      <c r="R1145" s="35" t="e">
        <f t="shared" ca="1" si="408"/>
        <v>#DIV/0!</v>
      </c>
      <c r="S1145" s="35" t="e">
        <f t="shared" ca="1" si="408"/>
        <v>#DIV/0!</v>
      </c>
    </row>
    <row r="1146" spans="1:45" ht="14.25" customHeight="1">
      <c r="B1146" s="35" t="s">
        <v>37</v>
      </c>
      <c r="C1146" s="52" t="e">
        <f ca="1">EXP(INTERCEPT(LN(INDIRECT(K1144)),INDIRECT(C1144)))</f>
        <v>#NUM!</v>
      </c>
      <c r="F1146" s="18" t="s">
        <v>38</v>
      </c>
      <c r="G1146" s="25">
        <v>0</v>
      </c>
      <c r="H1146" s="19"/>
      <c r="L1146" s="3" t="s">
        <v>41</v>
      </c>
      <c r="M1146" s="35" t="e">
        <f t="shared" ref="M1146:S1146" ca="1" si="409">M1145*$C1145</f>
        <v>#DIV/0!</v>
      </c>
      <c r="N1146" s="35" t="e">
        <f t="shared" ca="1" si="409"/>
        <v>#DIV/0!</v>
      </c>
      <c r="O1146" s="35" t="e">
        <f t="shared" ca="1" si="409"/>
        <v>#DIV/0!</v>
      </c>
      <c r="P1146" s="35" t="e">
        <f t="shared" ca="1" si="409"/>
        <v>#DIV/0!</v>
      </c>
      <c r="Q1146" s="35" t="e">
        <f t="shared" ca="1" si="409"/>
        <v>#DIV/0!</v>
      </c>
      <c r="R1146" s="35" t="e">
        <f t="shared" ca="1" si="409"/>
        <v>#DIV/0!</v>
      </c>
      <c r="S1146" s="35" t="e">
        <f t="shared" ca="1" si="409"/>
        <v>#DIV/0!</v>
      </c>
    </row>
    <row r="1147" spans="1:45" ht="14.25" customHeight="1">
      <c r="B1147" s="35" t="s">
        <v>42</v>
      </c>
      <c r="C1147" s="52" t="e">
        <f ca="1">RSQ(LN(INDIRECT(K1144)),INDIRECT(C1144))</f>
        <v>#NUM!</v>
      </c>
      <c r="F1147" s="18" t="s">
        <v>43</v>
      </c>
      <c r="G1147" s="25">
        <v>5</v>
      </c>
      <c r="H1147" s="19"/>
      <c r="L1147" s="3" t="s">
        <v>44</v>
      </c>
      <c r="M1147" s="35" t="e">
        <f t="shared" ref="M1147:S1147" ca="1" si="410">RSQ(INDIRECT(M1144),INDIRECT($K1144))</f>
        <v>#DIV/0!</v>
      </c>
      <c r="N1147" s="35" t="e">
        <f t="shared" ca="1" si="410"/>
        <v>#DIV/0!</v>
      </c>
      <c r="O1147" s="35" t="e">
        <f t="shared" ca="1" si="410"/>
        <v>#DIV/0!</v>
      </c>
      <c r="P1147" s="35" t="e">
        <f t="shared" ca="1" si="410"/>
        <v>#DIV/0!</v>
      </c>
      <c r="Q1147" s="35" t="e">
        <f t="shared" ca="1" si="410"/>
        <v>#DIV/0!</v>
      </c>
      <c r="R1147" s="35" t="e">
        <f t="shared" ca="1" si="410"/>
        <v>#DIV/0!</v>
      </c>
      <c r="S1147" s="35" t="e">
        <f t="shared" ca="1" si="410"/>
        <v>#DIV/0!</v>
      </c>
    </row>
    <row r="1148" spans="1:45" ht="14.25" customHeight="1" thickBot="1">
      <c r="A1148" s="4"/>
      <c r="B1148" s="4"/>
      <c r="C1148" s="53"/>
      <c r="D1148" s="4"/>
      <c r="E1148" s="4"/>
      <c r="F1148" s="5"/>
      <c r="G1148" s="5"/>
      <c r="H1148" s="5"/>
      <c r="I1148" s="8"/>
      <c r="J1148" s="8"/>
      <c r="K1148" s="6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spans="1:45" ht="14.25" customHeight="1" thickTop="1">
      <c r="C1149" s="52"/>
      <c r="F1149" s="19"/>
      <c r="G1149" s="19"/>
      <c r="H1149" s="19"/>
      <c r="K1149" s="3"/>
    </row>
    <row r="1150" spans="1:45" ht="14.25" customHeight="1">
      <c r="A1150" s="3" t="s">
        <v>92</v>
      </c>
      <c r="AM1150" s="35" t="s">
        <v>29</v>
      </c>
      <c r="AN1150" s="35"/>
      <c r="AO1150" s="35"/>
      <c r="AP1150" s="35"/>
      <c r="AQ1150" s="35"/>
      <c r="AR1150" s="35"/>
      <c r="AS1150" s="35"/>
    </row>
    <row r="1151" spans="1:45" ht="14.25" customHeight="1" thickBot="1">
      <c r="A1151" s="39"/>
      <c r="B1151" s="20" t="s">
        <v>1</v>
      </c>
      <c r="C1151" s="20" t="s">
        <v>2</v>
      </c>
      <c r="D1151" s="20" t="s">
        <v>3</v>
      </c>
      <c r="E1151" s="20" t="s">
        <v>4</v>
      </c>
      <c r="F1151" s="20" t="s">
        <v>5</v>
      </c>
      <c r="G1151" s="20" t="s">
        <v>6</v>
      </c>
      <c r="H1151" s="20" t="s">
        <v>7</v>
      </c>
      <c r="I1151" s="20" t="s">
        <v>8</v>
      </c>
      <c r="J1151" s="20" t="s">
        <v>9</v>
      </c>
      <c r="K1151" s="20" t="s">
        <v>10</v>
      </c>
      <c r="L1151" s="20" t="s">
        <v>11</v>
      </c>
      <c r="M1151" s="10" t="s">
        <v>12</v>
      </c>
      <c r="N1151" s="10" t="s">
        <v>13</v>
      </c>
      <c r="O1151" s="10" t="s">
        <v>14</v>
      </c>
      <c r="P1151" s="10" t="s">
        <v>15</v>
      </c>
      <c r="Q1151" s="10" t="s">
        <v>16</v>
      </c>
      <c r="R1151" s="10" t="s">
        <v>17</v>
      </c>
      <c r="S1151" s="10" t="s">
        <v>18</v>
      </c>
      <c r="AM1151" s="4" t="s">
        <v>12</v>
      </c>
      <c r="AN1151" s="4" t="s">
        <v>13</v>
      </c>
      <c r="AO1151" s="4" t="s">
        <v>14</v>
      </c>
      <c r="AP1151" s="4" t="s">
        <v>15</v>
      </c>
      <c r="AQ1151" s="4" t="s">
        <v>16</v>
      </c>
      <c r="AR1151" s="4" t="s">
        <v>17</v>
      </c>
      <c r="AS1151" s="4" t="s">
        <v>18</v>
      </c>
    </row>
    <row r="1152" spans="1:45" ht="14.25" customHeight="1" thickTop="1">
      <c r="A1152" s="20"/>
      <c r="B1152" s="20"/>
      <c r="C1152" s="20" t="s">
        <v>19</v>
      </c>
      <c r="D1152" s="20" t="s">
        <v>20</v>
      </c>
      <c r="E1152" s="20" t="s">
        <v>21</v>
      </c>
      <c r="F1152" s="20" t="s">
        <v>22</v>
      </c>
      <c r="G1152" s="20" t="s">
        <v>21</v>
      </c>
      <c r="H1152" s="20" t="s">
        <v>23</v>
      </c>
      <c r="I1152" s="20" t="s">
        <v>24</v>
      </c>
      <c r="J1152" s="20" t="s">
        <v>24</v>
      </c>
      <c r="K1152" s="20" t="s">
        <v>25</v>
      </c>
      <c r="L1152" s="20" t="s">
        <v>26</v>
      </c>
      <c r="M1152" s="20" t="s">
        <v>27</v>
      </c>
      <c r="N1152" s="20" t="s">
        <v>27</v>
      </c>
      <c r="O1152" s="20" t="s">
        <v>27</v>
      </c>
      <c r="P1152" s="20" t="s">
        <v>27</v>
      </c>
      <c r="Q1152" s="20" t="s">
        <v>27</v>
      </c>
      <c r="R1152" s="20" t="s">
        <v>27</v>
      </c>
      <c r="S1152" s="20" t="s">
        <v>27</v>
      </c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M1152" s="18" t="s">
        <v>27</v>
      </c>
      <c r="AN1152" s="18" t="s">
        <v>27</v>
      </c>
      <c r="AO1152" s="18" t="s">
        <v>27</v>
      </c>
      <c r="AP1152" s="18" t="s">
        <v>27</v>
      </c>
      <c r="AQ1152" s="18" t="s">
        <v>27</v>
      </c>
      <c r="AR1152" s="18" t="s">
        <v>27</v>
      </c>
      <c r="AS1152" s="18" t="s">
        <v>27</v>
      </c>
    </row>
    <row r="1153" spans="1:42" ht="14.25" customHeight="1">
      <c r="A1153" s="35">
        <v>-1</v>
      </c>
      <c r="B1153" s="31"/>
      <c r="C1153" s="35"/>
      <c r="D1153" s="34"/>
      <c r="E1153" s="21"/>
      <c r="F1153" s="33"/>
      <c r="G1153" s="33"/>
      <c r="H1153" s="33"/>
      <c r="I1153" s="22" t="s">
        <v>32</v>
      </c>
      <c r="J1153" s="22" t="s">
        <v>32</v>
      </c>
      <c r="K1153" s="41"/>
      <c r="L1153" s="21"/>
      <c r="M1153" s="35"/>
      <c r="N1153" s="35"/>
      <c r="O1153" s="35"/>
      <c r="P1153" s="35"/>
      <c r="Q1153" s="24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M1153" s="37"/>
      <c r="AN1153" s="37"/>
      <c r="AO1153" s="37"/>
      <c r="AP1153" s="37"/>
    </row>
    <row r="1154" spans="1:42" ht="14.25" customHeight="1">
      <c r="A1154" s="35">
        <v>0</v>
      </c>
      <c r="B1154" s="36"/>
      <c r="C1154">
        <f t="shared" ref="C1154:C1170" si="411">(B1154-$B$1154)*24</f>
        <v>0</v>
      </c>
      <c r="D1154" s="34"/>
      <c r="E1154" s="42"/>
      <c r="F1154" s="33">
        <v>100</v>
      </c>
      <c r="G1154" s="33">
        <f t="shared" ref="G1154:G1170" si="412">E1154/(F1154/100)</f>
        <v>0</v>
      </c>
      <c r="H1154" s="34"/>
      <c r="I1154" s="32">
        <v>0</v>
      </c>
      <c r="J1154" s="32">
        <f>0.5*(C1154-C1153)*(E1154+E1153)</f>
        <v>0</v>
      </c>
      <c r="K1154" s="43">
        <f>L1154*Assumptions!$J$13</f>
        <v>0</v>
      </c>
      <c r="L1154" s="57"/>
      <c r="M1154" s="37"/>
      <c r="N1154" s="37"/>
      <c r="O1154" s="37"/>
      <c r="P1154" s="37"/>
      <c r="Q1154" s="37"/>
      <c r="R1154" s="37"/>
      <c r="S1154" s="37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M1154" s="37"/>
      <c r="AN1154" s="37"/>
      <c r="AO1154" s="37"/>
      <c r="AP1154" s="37"/>
    </row>
    <row r="1155" spans="1:42" ht="14.25" customHeight="1">
      <c r="A1155" s="30">
        <v>1</v>
      </c>
      <c r="B1155" s="36"/>
      <c r="C1155">
        <f t="shared" si="411"/>
        <v>0</v>
      </c>
      <c r="D1155" s="28"/>
      <c r="E1155" s="44"/>
      <c r="F1155" s="27">
        <v>100</v>
      </c>
      <c r="G1155" s="27">
        <f t="shared" si="412"/>
        <v>0</v>
      </c>
      <c r="H1155" s="28" t="e">
        <f t="shared" ref="H1155:H1170" si="413">LN(E1155/E1154)/(C1155-C1154)</f>
        <v>#DIV/0!</v>
      </c>
      <c r="I1155" s="29" t="e">
        <f t="shared" ref="I1155:I1170" si="414">((E1155-E1154)/H1155)+I1154</f>
        <v>#DIV/0!</v>
      </c>
      <c r="J1155" s="29">
        <f t="shared" ref="J1155:J1170" si="415">(0.5*(C1155-C1154)*(E1155+E1154))+J1154</f>
        <v>0</v>
      </c>
      <c r="K1155" s="45">
        <f>L1155*Assumptions!$J$13</f>
        <v>0</v>
      </c>
      <c r="L1155" s="57"/>
      <c r="M1155" s="37"/>
      <c r="N1155" s="37"/>
      <c r="O1155" s="37"/>
      <c r="P1155" s="37"/>
      <c r="Q1155" s="37"/>
      <c r="R1155" s="37"/>
      <c r="S1155" s="37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M1155" s="37"/>
      <c r="AN1155" s="37"/>
      <c r="AO1155" s="37"/>
      <c r="AP1155" s="37"/>
    </row>
    <row r="1156" spans="1:42" ht="14.25" customHeight="1">
      <c r="A1156" s="30">
        <v>2</v>
      </c>
      <c r="B1156" s="36"/>
      <c r="C1156">
        <f t="shared" si="411"/>
        <v>0</v>
      </c>
      <c r="D1156" s="28"/>
      <c r="E1156" s="44"/>
      <c r="F1156" s="27">
        <v>100</v>
      </c>
      <c r="G1156" s="27">
        <f t="shared" si="412"/>
        <v>0</v>
      </c>
      <c r="H1156" s="28" t="e">
        <f t="shared" si="413"/>
        <v>#DIV/0!</v>
      </c>
      <c r="I1156" s="29" t="e">
        <f t="shared" si="414"/>
        <v>#DIV/0!</v>
      </c>
      <c r="J1156" s="29">
        <f t="shared" si="415"/>
        <v>0</v>
      </c>
      <c r="K1156" s="45">
        <f>L1156*Assumptions!$J$13</f>
        <v>0</v>
      </c>
      <c r="L1156" s="57"/>
      <c r="M1156" s="37"/>
      <c r="N1156" s="37"/>
      <c r="O1156" s="37"/>
      <c r="P1156" s="37"/>
      <c r="Q1156" s="37"/>
      <c r="R1156" s="37"/>
      <c r="S1156" s="37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M1156" s="37"/>
      <c r="AN1156" s="37"/>
      <c r="AO1156" s="37"/>
      <c r="AP1156" s="37"/>
    </row>
    <row r="1157" spans="1:42" ht="14.25" customHeight="1">
      <c r="A1157" s="30">
        <v>3</v>
      </c>
      <c r="B1157" s="36"/>
      <c r="C1157">
        <f t="shared" si="411"/>
        <v>0</v>
      </c>
      <c r="D1157" s="28"/>
      <c r="E1157" s="44"/>
      <c r="F1157" s="27">
        <v>100</v>
      </c>
      <c r="G1157" s="27">
        <f t="shared" si="412"/>
        <v>0</v>
      </c>
      <c r="H1157" s="28" t="e">
        <f t="shared" si="413"/>
        <v>#DIV/0!</v>
      </c>
      <c r="I1157" s="29" t="e">
        <f t="shared" si="414"/>
        <v>#DIV/0!</v>
      </c>
      <c r="J1157" s="29">
        <f t="shared" si="415"/>
        <v>0</v>
      </c>
      <c r="K1157" s="45">
        <f>L1157*Assumptions!$J$13</f>
        <v>0</v>
      </c>
      <c r="L1157" s="57"/>
      <c r="M1157" s="37"/>
      <c r="N1157" s="37"/>
      <c r="O1157" s="37"/>
      <c r="P1157" s="37"/>
      <c r="Q1157" s="37"/>
      <c r="R1157" s="37"/>
      <c r="S1157" s="37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M1157" s="37"/>
      <c r="AN1157" s="37"/>
      <c r="AO1157" s="37"/>
      <c r="AP1157" s="37"/>
    </row>
    <row r="1158" spans="1:42" ht="14.25" customHeight="1">
      <c r="A1158" s="30">
        <v>4</v>
      </c>
      <c r="B1158" s="36"/>
      <c r="C1158">
        <f t="shared" si="411"/>
        <v>0</v>
      </c>
      <c r="D1158" s="28"/>
      <c r="E1158" s="44"/>
      <c r="F1158" s="27">
        <v>100</v>
      </c>
      <c r="G1158" s="27">
        <f t="shared" si="412"/>
        <v>0</v>
      </c>
      <c r="H1158" s="28" t="e">
        <f t="shared" si="413"/>
        <v>#DIV/0!</v>
      </c>
      <c r="I1158" s="29" t="e">
        <f t="shared" si="414"/>
        <v>#DIV/0!</v>
      </c>
      <c r="J1158" s="29">
        <f t="shared" si="415"/>
        <v>0</v>
      </c>
      <c r="K1158" s="45">
        <f>L1158*Assumptions!$J$13</f>
        <v>0</v>
      </c>
      <c r="L1158" s="5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M1158" s="37"/>
      <c r="AN1158" s="37"/>
      <c r="AO1158" s="37"/>
      <c r="AP1158" s="37"/>
    </row>
    <row r="1159" spans="1:42" ht="14.25" customHeight="1">
      <c r="A1159" s="30">
        <v>5</v>
      </c>
      <c r="B1159" s="36"/>
      <c r="C1159">
        <f t="shared" si="411"/>
        <v>0</v>
      </c>
      <c r="D1159" s="28"/>
      <c r="E1159" s="44"/>
      <c r="F1159" s="27">
        <v>100</v>
      </c>
      <c r="G1159" s="27">
        <f t="shared" si="412"/>
        <v>0</v>
      </c>
      <c r="H1159" s="28" t="e">
        <f t="shared" si="413"/>
        <v>#DIV/0!</v>
      </c>
      <c r="I1159" s="29" t="e">
        <f t="shared" si="414"/>
        <v>#DIV/0!</v>
      </c>
      <c r="J1159" s="29">
        <f t="shared" si="415"/>
        <v>0</v>
      </c>
      <c r="K1159" s="45">
        <f>L1159*Assumptions!$J$13</f>
        <v>0</v>
      </c>
      <c r="L1159" s="5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M1159" s="37"/>
      <c r="AN1159" s="37"/>
      <c r="AO1159" s="37"/>
    </row>
    <row r="1160" spans="1:42" ht="14.25" customHeight="1">
      <c r="A1160" s="30">
        <v>6</v>
      </c>
      <c r="B1160" s="36"/>
      <c r="C1160">
        <f t="shared" si="411"/>
        <v>0</v>
      </c>
      <c r="D1160" s="28"/>
      <c r="E1160" s="44"/>
      <c r="F1160" s="27">
        <v>100</v>
      </c>
      <c r="G1160" s="27">
        <f t="shared" si="412"/>
        <v>0</v>
      </c>
      <c r="H1160" s="28" t="e">
        <f t="shared" si="413"/>
        <v>#DIV/0!</v>
      </c>
      <c r="I1160" s="29" t="e">
        <f t="shared" si="414"/>
        <v>#DIV/0!</v>
      </c>
      <c r="J1160" s="29">
        <f t="shared" si="415"/>
        <v>0</v>
      </c>
      <c r="K1160" s="45">
        <f>L1160*Assumptions!$J$13</f>
        <v>0</v>
      </c>
      <c r="L1160" s="57"/>
      <c r="M1160" s="40"/>
      <c r="N1160" s="37"/>
      <c r="O1160" s="37"/>
      <c r="P1160" s="40"/>
      <c r="Q1160" s="37"/>
      <c r="R1160" s="40"/>
      <c r="S1160" s="37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M1160" s="37"/>
      <c r="AN1160" s="37"/>
      <c r="AO1160" s="37"/>
    </row>
    <row r="1161" spans="1:42" ht="14.25" customHeight="1">
      <c r="A1161" s="30">
        <v>7</v>
      </c>
      <c r="B1161" s="36"/>
      <c r="C1161">
        <f t="shared" si="411"/>
        <v>0</v>
      </c>
      <c r="D1161" s="28"/>
      <c r="E1161" s="44"/>
      <c r="F1161" s="27">
        <v>100</v>
      </c>
      <c r="G1161" s="27">
        <f t="shared" si="412"/>
        <v>0</v>
      </c>
      <c r="H1161" s="28" t="e">
        <f t="shared" si="413"/>
        <v>#DIV/0!</v>
      </c>
      <c r="I1161" s="29" t="e">
        <f t="shared" si="414"/>
        <v>#DIV/0!</v>
      </c>
      <c r="J1161" s="29">
        <f t="shared" si="415"/>
        <v>0</v>
      </c>
      <c r="K1161" s="45">
        <f>L1161*Assumptions!$J$13</f>
        <v>0</v>
      </c>
      <c r="L1161" s="57"/>
      <c r="M1161" s="40"/>
      <c r="N1161" s="40"/>
      <c r="O1161" s="40"/>
      <c r="P1161" s="40"/>
      <c r="Q1161" s="40"/>
      <c r="R1161" s="40"/>
      <c r="S1161" s="4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M1161" s="37"/>
      <c r="AN1161" s="37"/>
      <c r="AO1161" s="37"/>
    </row>
    <row r="1162" spans="1:42" ht="14.25" customHeight="1">
      <c r="A1162" s="18">
        <v>8</v>
      </c>
      <c r="B1162" s="36"/>
      <c r="C1162">
        <f t="shared" si="411"/>
        <v>0</v>
      </c>
      <c r="D1162" s="28"/>
      <c r="E1162" s="44"/>
      <c r="F1162" s="27">
        <v>100</v>
      </c>
      <c r="G1162" s="27">
        <f t="shared" si="412"/>
        <v>0</v>
      </c>
      <c r="H1162" s="28" t="e">
        <f t="shared" si="413"/>
        <v>#DIV/0!</v>
      </c>
      <c r="I1162" s="29" t="e">
        <f t="shared" si="414"/>
        <v>#DIV/0!</v>
      </c>
      <c r="J1162" s="29">
        <f t="shared" si="415"/>
        <v>0</v>
      </c>
      <c r="K1162" s="45">
        <f>L1162*Assumptions!$J$13</f>
        <v>0</v>
      </c>
      <c r="L1162" s="37"/>
      <c r="M1162" s="46"/>
      <c r="AM1162" s="37"/>
      <c r="AN1162" s="37"/>
      <c r="AO1162" s="37"/>
    </row>
    <row r="1163" spans="1:42" ht="14.25" customHeight="1">
      <c r="A1163" s="18">
        <v>9</v>
      </c>
      <c r="B1163" s="31"/>
      <c r="C1163">
        <f t="shared" si="411"/>
        <v>0</v>
      </c>
      <c r="D1163" s="28"/>
      <c r="E1163" s="44"/>
      <c r="F1163" s="27">
        <v>100</v>
      </c>
      <c r="G1163" s="27">
        <f t="shared" si="412"/>
        <v>0</v>
      </c>
      <c r="H1163" s="28" t="e">
        <f t="shared" si="413"/>
        <v>#DIV/0!</v>
      </c>
      <c r="I1163" s="29" t="e">
        <f t="shared" si="414"/>
        <v>#DIV/0!</v>
      </c>
      <c r="J1163" s="29">
        <f t="shared" si="415"/>
        <v>0</v>
      </c>
      <c r="K1163" s="45">
        <f>L1163*Assumptions!$J$13</f>
        <v>0</v>
      </c>
      <c r="L1163" s="37"/>
      <c r="P1163" s="37"/>
      <c r="Q1163" s="37"/>
      <c r="R1163" s="37"/>
      <c r="S1163" s="37"/>
      <c r="T1163" s="37"/>
      <c r="U1163" s="37"/>
      <c r="AM1163" s="37"/>
      <c r="AN1163" s="37"/>
      <c r="AO1163" s="37"/>
    </row>
    <row r="1164" spans="1:42" ht="14.25" customHeight="1">
      <c r="A1164" s="35">
        <v>10</v>
      </c>
      <c r="B1164" s="31"/>
      <c r="C1164">
        <f t="shared" si="411"/>
        <v>0</v>
      </c>
      <c r="D1164" s="28"/>
      <c r="E1164" s="44"/>
      <c r="F1164" s="27">
        <v>100</v>
      </c>
      <c r="G1164" s="27">
        <f t="shared" si="412"/>
        <v>0</v>
      </c>
      <c r="H1164" s="28" t="e">
        <f t="shared" si="413"/>
        <v>#DIV/0!</v>
      </c>
      <c r="I1164" s="29" t="e">
        <f t="shared" si="414"/>
        <v>#DIV/0!</v>
      </c>
      <c r="J1164" s="29">
        <f t="shared" si="415"/>
        <v>0</v>
      </c>
      <c r="K1164" s="45">
        <f>L1164*Assumptions!$J$13</f>
        <v>0</v>
      </c>
      <c r="L1164" s="37"/>
      <c r="P1164" s="37"/>
      <c r="Q1164" s="37"/>
      <c r="R1164" s="37"/>
      <c r="S1164" s="37"/>
      <c r="T1164" s="37"/>
      <c r="U1164" s="37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</row>
    <row r="1165" spans="1:42" ht="14.25" customHeight="1">
      <c r="A1165" s="35">
        <v>11</v>
      </c>
      <c r="B1165" s="36"/>
      <c r="C1165">
        <f t="shared" si="411"/>
        <v>0</v>
      </c>
      <c r="D1165" s="28"/>
      <c r="E1165" s="44"/>
      <c r="F1165" s="27">
        <v>100</v>
      </c>
      <c r="G1165" s="27">
        <f t="shared" si="412"/>
        <v>0</v>
      </c>
      <c r="H1165" s="28" t="e">
        <f t="shared" si="413"/>
        <v>#DIV/0!</v>
      </c>
      <c r="I1165" s="29" t="e">
        <f t="shared" si="414"/>
        <v>#DIV/0!</v>
      </c>
      <c r="J1165" s="29">
        <f t="shared" si="415"/>
        <v>0</v>
      </c>
      <c r="K1165" s="45">
        <f>L1165*Assumptions!$J$13</f>
        <v>0</v>
      </c>
      <c r="L1165" s="37"/>
      <c r="P1165" s="37"/>
      <c r="Q1165" s="37"/>
      <c r="R1165" s="37"/>
      <c r="S1165" s="37"/>
      <c r="T1165" s="37"/>
      <c r="U1165" s="37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</row>
    <row r="1166" spans="1:42" ht="14.25" customHeight="1">
      <c r="A1166" s="35">
        <v>12</v>
      </c>
      <c r="B1166" s="36"/>
      <c r="C1166">
        <f t="shared" si="411"/>
        <v>0</v>
      </c>
      <c r="D1166" s="28"/>
      <c r="E1166" s="44"/>
      <c r="F1166" s="27">
        <v>100</v>
      </c>
      <c r="G1166" s="27">
        <f t="shared" si="412"/>
        <v>0</v>
      </c>
      <c r="H1166" s="28" t="e">
        <f t="shared" si="413"/>
        <v>#DIV/0!</v>
      </c>
      <c r="I1166" s="29" t="e">
        <f t="shared" si="414"/>
        <v>#DIV/0!</v>
      </c>
      <c r="J1166" s="29">
        <f t="shared" si="415"/>
        <v>0</v>
      </c>
      <c r="K1166" s="45">
        <f>L1166*Assumptions!$J$13</f>
        <v>0</v>
      </c>
      <c r="L1166" s="37"/>
      <c r="P1166" s="37"/>
      <c r="Q1166" s="37"/>
      <c r="R1166" s="37"/>
      <c r="S1166" s="37"/>
      <c r="T1166" s="37"/>
      <c r="U1166" s="37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</row>
    <row r="1167" spans="1:42" ht="14.25" customHeight="1">
      <c r="A1167" s="35">
        <v>13</v>
      </c>
      <c r="B1167" s="36"/>
      <c r="C1167">
        <f t="shared" si="411"/>
        <v>0</v>
      </c>
      <c r="D1167" s="28"/>
      <c r="E1167" s="44"/>
      <c r="F1167" s="27">
        <v>100</v>
      </c>
      <c r="G1167" s="27">
        <f t="shared" si="412"/>
        <v>0</v>
      </c>
      <c r="H1167" s="28" t="e">
        <f t="shared" si="413"/>
        <v>#DIV/0!</v>
      </c>
      <c r="I1167" s="29" t="e">
        <f t="shared" si="414"/>
        <v>#DIV/0!</v>
      </c>
      <c r="J1167" s="29">
        <f t="shared" si="415"/>
        <v>0</v>
      </c>
      <c r="K1167" s="45">
        <f>L1167*Assumptions!$J$13</f>
        <v>0</v>
      </c>
      <c r="L1167" s="37"/>
      <c r="P1167" s="37"/>
      <c r="Q1167" s="37"/>
      <c r="R1167" s="37"/>
      <c r="S1167" s="37"/>
      <c r="T1167" s="37"/>
      <c r="U1167" s="37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</row>
    <row r="1168" spans="1:42" ht="14.25" customHeight="1">
      <c r="A1168" s="35">
        <v>14</v>
      </c>
      <c r="B1168" s="36"/>
      <c r="C1168">
        <f t="shared" si="411"/>
        <v>0</v>
      </c>
      <c r="D1168" s="28"/>
      <c r="E1168" s="44"/>
      <c r="F1168" s="27">
        <v>100</v>
      </c>
      <c r="G1168" s="27">
        <f t="shared" si="412"/>
        <v>0</v>
      </c>
      <c r="H1168" s="28" t="e">
        <f t="shared" si="413"/>
        <v>#DIV/0!</v>
      </c>
      <c r="I1168" s="29" t="e">
        <f t="shared" si="414"/>
        <v>#DIV/0!</v>
      </c>
      <c r="J1168" s="29">
        <f t="shared" si="415"/>
        <v>0</v>
      </c>
      <c r="K1168" s="45">
        <f>L1168*Assumptions!$J$13</f>
        <v>0</v>
      </c>
      <c r="L1168" s="37"/>
      <c r="P1168" s="37"/>
      <c r="Q1168" s="37"/>
      <c r="R1168" s="37"/>
      <c r="S1168" s="37"/>
      <c r="T1168" s="37"/>
      <c r="U1168" s="37"/>
    </row>
    <row r="1169" spans="1:32" ht="14.25" customHeight="1">
      <c r="A1169" s="35">
        <v>15</v>
      </c>
      <c r="B1169" s="36"/>
      <c r="C1169">
        <f t="shared" si="411"/>
        <v>0</v>
      </c>
      <c r="D1169" s="28"/>
      <c r="E1169" s="44"/>
      <c r="F1169" s="27">
        <v>100</v>
      </c>
      <c r="G1169" s="27">
        <f t="shared" si="412"/>
        <v>0</v>
      </c>
      <c r="H1169" s="28" t="e">
        <f t="shared" si="413"/>
        <v>#DIV/0!</v>
      </c>
      <c r="I1169" s="29" t="e">
        <f t="shared" si="414"/>
        <v>#DIV/0!</v>
      </c>
      <c r="J1169" s="29">
        <f t="shared" si="415"/>
        <v>0</v>
      </c>
      <c r="K1169" s="45">
        <f>L1169*Assumptions!$J$13</f>
        <v>0</v>
      </c>
      <c r="L1169" s="37"/>
      <c r="P1169" s="37"/>
      <c r="Q1169" s="37"/>
      <c r="R1169" s="37"/>
      <c r="S1169" s="37"/>
      <c r="T1169" s="37"/>
      <c r="U1169" s="37"/>
    </row>
    <row r="1170" spans="1:32" ht="14.25" customHeight="1">
      <c r="A1170" s="35">
        <v>16</v>
      </c>
      <c r="B1170" s="36"/>
      <c r="C1170">
        <f t="shared" si="411"/>
        <v>0</v>
      </c>
      <c r="D1170" s="28"/>
      <c r="E1170" s="44"/>
      <c r="F1170" s="27">
        <v>100</v>
      </c>
      <c r="G1170" s="27">
        <f t="shared" si="412"/>
        <v>0</v>
      </c>
      <c r="H1170" s="28" t="e">
        <f t="shared" si="413"/>
        <v>#DIV/0!</v>
      </c>
      <c r="I1170" s="29" t="e">
        <f t="shared" si="414"/>
        <v>#DIV/0!</v>
      </c>
      <c r="J1170" s="29">
        <f t="shared" si="415"/>
        <v>0</v>
      </c>
      <c r="K1170" s="45">
        <f>L1170*Assumptions!$J$13</f>
        <v>0</v>
      </c>
      <c r="L1170" s="37"/>
      <c r="P1170" s="37"/>
      <c r="Q1170" s="37"/>
      <c r="R1170" s="37"/>
      <c r="S1170" s="37"/>
      <c r="T1170" s="37"/>
      <c r="U1170" s="37"/>
    </row>
    <row r="1171" spans="1:32" ht="14.25" customHeight="1">
      <c r="A1171" s="35"/>
      <c r="B1171" s="39"/>
      <c r="C1171" s="39"/>
      <c r="D1171" s="28"/>
      <c r="E1171" s="19"/>
      <c r="F1171" s="27"/>
      <c r="G1171" s="27"/>
      <c r="H1171" s="28"/>
      <c r="J1171" s="37"/>
      <c r="K1171" s="37"/>
      <c r="L1171" s="37"/>
      <c r="P1171" s="37"/>
      <c r="Q1171" s="37"/>
      <c r="R1171" s="37"/>
      <c r="S1171" s="37"/>
      <c r="T1171" s="37"/>
      <c r="U1171" s="37"/>
    </row>
    <row r="1172" spans="1:32" ht="14.25" customHeight="1">
      <c r="A1172" s="35"/>
      <c r="B1172" s="39"/>
      <c r="C1172" s="39"/>
      <c r="D1172" s="28"/>
      <c r="E1172" s="19"/>
      <c r="F1172" s="27"/>
      <c r="G1172" s="27"/>
      <c r="H1172" s="28"/>
      <c r="J1172" s="37"/>
      <c r="K1172" s="37"/>
      <c r="L1172" s="37"/>
      <c r="P1172" s="37"/>
      <c r="Q1172" s="37"/>
      <c r="R1172" s="37"/>
      <c r="S1172" s="37"/>
      <c r="T1172" s="37"/>
      <c r="U1172" s="37"/>
    </row>
    <row r="1173" spans="1:32" ht="14.25" customHeight="1">
      <c r="A1173" s="35"/>
      <c r="B1173" s="31"/>
      <c r="C1173" s="54"/>
      <c r="D1173" s="28"/>
      <c r="E1173" s="19"/>
      <c r="F1173" s="27"/>
      <c r="G1173" s="27"/>
      <c r="H1173" s="28"/>
      <c r="J1173" s="37"/>
      <c r="K1173" s="37"/>
      <c r="L1173" s="37"/>
      <c r="P1173" s="37"/>
      <c r="Q1173" s="37"/>
      <c r="R1173" s="37"/>
      <c r="S1173" s="37"/>
      <c r="T1173" s="37"/>
      <c r="U1173" s="37"/>
    </row>
    <row r="1174" spans="1:32" ht="14.25" customHeight="1">
      <c r="A1174" s="23"/>
      <c r="B1174" s="31" t="s">
        <v>33</v>
      </c>
      <c r="C1174" s="48"/>
      <c r="D1174" s="28"/>
      <c r="E1174" s="19"/>
      <c r="F1174" s="27"/>
      <c r="G1174" s="27"/>
      <c r="H1174" s="28"/>
      <c r="J1174" s="37"/>
      <c r="K1174" s="37"/>
      <c r="L1174" s="37"/>
      <c r="P1174" s="37"/>
      <c r="Q1174" s="37"/>
      <c r="R1174" s="37"/>
      <c r="S1174" s="37"/>
      <c r="T1174" s="37"/>
      <c r="U1174" s="37"/>
    </row>
    <row r="1175" spans="1:32" ht="14.25" customHeight="1">
      <c r="A1175" s="23"/>
      <c r="B1175" s="31"/>
      <c r="C1175" s="50"/>
      <c r="D1175" s="34"/>
      <c r="E1175" s="19"/>
      <c r="F1175" s="25"/>
      <c r="G1175" s="33"/>
      <c r="H1175" s="34"/>
      <c r="I1175" s="34"/>
      <c r="J1175" s="32"/>
      <c r="K1175" s="43"/>
      <c r="L1175" s="51"/>
      <c r="M1175" s="20"/>
    </row>
    <row r="1176" spans="1:32" ht="14.25" hidden="1" customHeight="1">
      <c r="A1176" s="35"/>
      <c r="B1176" s="31"/>
      <c r="C1176" s="26" t="str">
        <f t="shared" ref="C1176:S1176" si="416">""&amp;ADDRESS($G1178+ROW($A1154),COLUMN())&amp;":"&amp;ADDRESS($G1179+ROW($A1154),COLUMN())</f>
        <v>$C$1154:$C$1158</v>
      </c>
      <c r="D1176" s="26" t="str">
        <f t="shared" si="416"/>
        <v>$D$1154:$D$1158</v>
      </c>
      <c r="E1176" s="26" t="str">
        <f t="shared" si="416"/>
        <v>$E$1154:$E$1158</v>
      </c>
      <c r="F1176" s="26" t="str">
        <f t="shared" si="416"/>
        <v>$F$1154:$F$1158</v>
      </c>
      <c r="G1176" s="26" t="str">
        <f t="shared" si="416"/>
        <v>$G$1154:$G$1158</v>
      </c>
      <c r="H1176" s="26" t="str">
        <f t="shared" si="416"/>
        <v>$H$1154:$H$1158</v>
      </c>
      <c r="I1176" s="26" t="str">
        <f t="shared" si="416"/>
        <v>$I$1154:$I$1158</v>
      </c>
      <c r="J1176" s="26" t="str">
        <f t="shared" si="416"/>
        <v>$J$1154:$J$1158</v>
      </c>
      <c r="K1176" s="26" t="str">
        <f t="shared" si="416"/>
        <v>$K$1154:$K$1158</v>
      </c>
      <c r="L1176" s="26" t="str">
        <f t="shared" si="416"/>
        <v>$L$1154:$L$1158</v>
      </c>
      <c r="M1176" s="26" t="str">
        <f t="shared" si="416"/>
        <v>$M$1154:$M$1158</v>
      </c>
      <c r="N1176" s="26" t="str">
        <f t="shared" si="416"/>
        <v>$N$1154:$N$1158</v>
      </c>
      <c r="O1176" s="26" t="str">
        <f t="shared" si="416"/>
        <v>$O$1154:$O$1158</v>
      </c>
      <c r="P1176" s="26" t="str">
        <f t="shared" si="416"/>
        <v>$P$1154:$P$1158</v>
      </c>
      <c r="Q1176" s="26" t="str">
        <f t="shared" si="416"/>
        <v>$Q$1154:$Q$1158</v>
      </c>
      <c r="R1176" s="26" t="str">
        <f t="shared" si="416"/>
        <v>$R$1154:$R$1158</v>
      </c>
      <c r="S1176" s="26" t="str">
        <f t="shared" si="416"/>
        <v>$S$1154:$S$1158</v>
      </c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</row>
    <row r="1177" spans="1:32" ht="14.25" customHeight="1">
      <c r="A1177" s="35"/>
      <c r="B1177" s="35" t="s">
        <v>34</v>
      </c>
      <c r="C1177" s="18" t="e">
        <f ca="1">SLOPE(LN(INDIRECT(K1176)),INDIRECT(C1176))</f>
        <v>#NUM!</v>
      </c>
      <c r="D1177" s="18" t="s">
        <v>33</v>
      </c>
      <c r="E1177" s="35"/>
      <c r="F1177" s="19" t="s">
        <v>35</v>
      </c>
      <c r="G1177" s="19"/>
      <c r="H1177" s="19" t="s">
        <v>39</v>
      </c>
      <c r="I1177" s="7" t="s">
        <v>40</v>
      </c>
      <c r="J1177" s="32"/>
      <c r="K1177" s="35"/>
      <c r="L1177" s="12" t="s">
        <v>36</v>
      </c>
      <c r="M1177" s="18" t="e">
        <f t="shared" ref="M1177:S1177" ca="1" si="417">SLOPE(INDIRECT(M1176),INDIRECT($K1176))</f>
        <v>#DIV/0!</v>
      </c>
      <c r="N1177" s="18" t="e">
        <f t="shared" ca="1" si="417"/>
        <v>#DIV/0!</v>
      </c>
      <c r="O1177" s="18" t="e">
        <f t="shared" ca="1" si="417"/>
        <v>#DIV/0!</v>
      </c>
      <c r="P1177" s="18" t="e">
        <f t="shared" ca="1" si="417"/>
        <v>#DIV/0!</v>
      </c>
      <c r="Q1177" s="18" t="e">
        <f t="shared" ca="1" si="417"/>
        <v>#DIV/0!</v>
      </c>
      <c r="R1177" s="18" t="e">
        <f t="shared" ca="1" si="417"/>
        <v>#DIV/0!</v>
      </c>
      <c r="S1177" s="18" t="e">
        <f t="shared" ca="1" si="417"/>
        <v>#DIV/0!</v>
      </c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</row>
    <row r="1178" spans="1:32" ht="14.25" customHeight="1">
      <c r="A1178" s="35"/>
      <c r="B1178" s="35" t="s">
        <v>37</v>
      </c>
      <c r="C1178" s="52" t="e">
        <f ca="1">EXP(INTERCEPT(LN(INDIRECT(K1176)),INDIRECT(C1176)))</f>
        <v>#NUM!</v>
      </c>
      <c r="D1178" s="35" t="s">
        <v>38</v>
      </c>
      <c r="E1178" s="35"/>
      <c r="F1178" s="18" t="s">
        <v>38</v>
      </c>
      <c r="G1178" s="25">
        <v>0</v>
      </c>
      <c r="H1178" s="19">
        <f ca="1">INDIRECT(ADDRESS($G$1179+ROW($A$1154),COLUMN(($L$1043))))</f>
        <v>0</v>
      </c>
      <c r="I1178" s="7">
        <f ca="1">INDIRECT(ADDRESS($G$1179+ROW($A$1154),COLUMN(($M$1043))))</f>
        <v>0</v>
      </c>
      <c r="J1178" s="11"/>
      <c r="K1178" s="35"/>
      <c r="L1178" s="12" t="s">
        <v>41</v>
      </c>
      <c r="M1178" s="18" t="e">
        <f t="shared" ref="M1178:S1178" ca="1" si="418">M1177*$C1177</f>
        <v>#DIV/0!</v>
      </c>
      <c r="N1178" s="18" t="e">
        <f t="shared" ca="1" si="418"/>
        <v>#DIV/0!</v>
      </c>
      <c r="O1178" s="18" t="e">
        <f t="shared" ca="1" si="418"/>
        <v>#DIV/0!</v>
      </c>
      <c r="P1178" s="18" t="e">
        <f t="shared" ca="1" si="418"/>
        <v>#DIV/0!</v>
      </c>
      <c r="Q1178" s="18" t="e">
        <f t="shared" ca="1" si="418"/>
        <v>#DIV/0!</v>
      </c>
      <c r="R1178" s="18" t="e">
        <f t="shared" ca="1" si="418"/>
        <v>#DIV/0!</v>
      </c>
      <c r="S1178" s="18" t="e">
        <f t="shared" ca="1" si="418"/>
        <v>#DIV/0!</v>
      </c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</row>
    <row r="1179" spans="1:32" ht="14.25" customHeight="1">
      <c r="A1179" s="35"/>
      <c r="B1179" s="35" t="s">
        <v>42</v>
      </c>
      <c r="C1179" s="52" t="e">
        <f ca="1">RSQ(LN(INDIRECT(K1176)),INDIRECT(C1176))</f>
        <v>#NUM!</v>
      </c>
      <c r="D1179" s="35" t="s">
        <v>43</v>
      </c>
      <c r="E1179" s="35"/>
      <c r="F1179" s="18" t="s">
        <v>43</v>
      </c>
      <c r="G1179" s="25">
        <v>4</v>
      </c>
      <c r="H1179" s="19"/>
      <c r="J1179" s="11"/>
      <c r="K1179" s="35"/>
      <c r="L1179" s="12" t="s">
        <v>44</v>
      </c>
      <c r="M1179" s="18" t="e">
        <f t="shared" ref="M1179:S1179" ca="1" si="419">RSQ(INDIRECT(M1176),INDIRECT($K1176))</f>
        <v>#DIV/0!</v>
      </c>
      <c r="N1179" s="18" t="e">
        <f t="shared" ca="1" si="419"/>
        <v>#DIV/0!</v>
      </c>
      <c r="O1179" s="18" t="e">
        <f t="shared" ca="1" si="419"/>
        <v>#DIV/0!</v>
      </c>
      <c r="P1179" s="18" t="e">
        <f t="shared" ca="1" si="419"/>
        <v>#DIV/0!</v>
      </c>
      <c r="Q1179" s="18" t="e">
        <f t="shared" ca="1" si="419"/>
        <v>#DIV/0!</v>
      </c>
      <c r="R1179" s="18" t="e">
        <f t="shared" ca="1" si="419"/>
        <v>#DIV/0!</v>
      </c>
      <c r="S1179" s="18" t="e">
        <f t="shared" ca="1" si="419"/>
        <v>#DIV/0!</v>
      </c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</row>
    <row r="1180" spans="1:32" ht="14.25" customHeight="1">
      <c r="A1180" s="35"/>
      <c r="B1180" s="35"/>
      <c r="C1180" s="52"/>
      <c r="D1180" s="35"/>
      <c r="E1180" s="35"/>
      <c r="F1180" s="18"/>
      <c r="G1180" s="25"/>
      <c r="H1180" s="21"/>
      <c r="I1180" s="11"/>
      <c r="J1180" s="11"/>
      <c r="K1180" s="35"/>
      <c r="L1180" s="12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</row>
    <row r="1181" spans="1:32" ht="14.25" hidden="1" customHeight="1">
      <c r="A1181" s="35"/>
      <c r="B1181" s="31"/>
      <c r="C1181" s="26" t="str">
        <f t="shared" ref="C1181:S1181" si="420">""&amp;ADDRESS($G1183+ROW($A1154),COLUMN())&amp;":"&amp;ADDRESS($G1184+ROW($A1154),COLUMN())</f>
        <v>$C$1155:$C$1158</v>
      </c>
      <c r="D1181" s="26" t="str">
        <f t="shared" si="420"/>
        <v>$D$1155:$D$1158</v>
      </c>
      <c r="E1181" s="26" t="str">
        <f t="shared" si="420"/>
        <v>$E$1155:$E$1158</v>
      </c>
      <c r="F1181" s="26" t="str">
        <f t="shared" si="420"/>
        <v>$F$1155:$F$1158</v>
      </c>
      <c r="G1181" s="26" t="str">
        <f t="shared" si="420"/>
        <v>$G$1155:$G$1158</v>
      </c>
      <c r="H1181" s="26" t="str">
        <f t="shared" si="420"/>
        <v>$H$1155:$H$1158</v>
      </c>
      <c r="I1181" s="26" t="str">
        <f t="shared" si="420"/>
        <v>$I$1155:$I$1158</v>
      </c>
      <c r="J1181" s="26" t="str">
        <f t="shared" si="420"/>
        <v>$J$1155:$J$1158</v>
      </c>
      <c r="K1181" s="26" t="str">
        <f t="shared" si="420"/>
        <v>$K$1155:$K$1158</v>
      </c>
      <c r="L1181" s="26" t="str">
        <f t="shared" si="420"/>
        <v>$L$1155:$L$1158</v>
      </c>
      <c r="M1181" s="26" t="str">
        <f t="shared" si="420"/>
        <v>$M$1155:$M$1158</v>
      </c>
      <c r="N1181" s="26" t="str">
        <f t="shared" si="420"/>
        <v>$N$1155:$N$1158</v>
      </c>
      <c r="O1181" s="26" t="str">
        <f t="shared" si="420"/>
        <v>$O$1155:$O$1158</v>
      </c>
      <c r="P1181" s="26" t="str">
        <f t="shared" si="420"/>
        <v>$P$1155:$P$1158</v>
      </c>
      <c r="Q1181" s="26" t="str">
        <f t="shared" si="420"/>
        <v>$Q$1155:$Q$1158</v>
      </c>
      <c r="R1181" s="26" t="str">
        <f t="shared" si="420"/>
        <v>$R$1155:$R$1158</v>
      </c>
      <c r="S1181" s="26" t="str">
        <f t="shared" si="420"/>
        <v>$S$1155:$S$1158</v>
      </c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</row>
    <row r="1182" spans="1:32" ht="14.25" customHeight="1">
      <c r="A1182" s="35"/>
      <c r="B1182" s="35" t="s">
        <v>45</v>
      </c>
      <c r="C1182" s="18" t="e">
        <f ca="1">SLOPE(LN(INDIRECT(K1181)),INDIRECT(C1181))</f>
        <v>#NUM!</v>
      </c>
      <c r="D1182" s="35"/>
      <c r="E1182" s="35"/>
      <c r="F1182" s="19" t="s">
        <v>35</v>
      </c>
      <c r="G1182" s="19"/>
      <c r="H1182" s="21"/>
      <c r="I1182" s="32"/>
      <c r="J1182" s="32"/>
      <c r="K1182" s="35"/>
      <c r="L1182" s="12" t="s">
        <v>36</v>
      </c>
      <c r="M1182" s="35" t="e">
        <f t="shared" ref="M1182:S1182" ca="1" si="421">SLOPE(INDIRECT(M1181),INDIRECT($K1181))</f>
        <v>#DIV/0!</v>
      </c>
      <c r="N1182" s="35" t="e">
        <f t="shared" ca="1" si="421"/>
        <v>#DIV/0!</v>
      </c>
      <c r="O1182" s="35" t="e">
        <f t="shared" ca="1" si="421"/>
        <v>#DIV/0!</v>
      </c>
      <c r="P1182" s="35" t="e">
        <f t="shared" ca="1" si="421"/>
        <v>#DIV/0!</v>
      </c>
      <c r="Q1182" s="35" t="e">
        <f t="shared" ca="1" si="421"/>
        <v>#DIV/0!</v>
      </c>
      <c r="R1182" s="35" t="e">
        <f t="shared" ca="1" si="421"/>
        <v>#DIV/0!</v>
      </c>
      <c r="S1182" s="35" t="e">
        <f t="shared" ca="1" si="421"/>
        <v>#DIV/0!</v>
      </c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</row>
    <row r="1183" spans="1:32" ht="14.25" customHeight="1">
      <c r="A1183" s="35"/>
      <c r="B1183" s="35" t="s">
        <v>37</v>
      </c>
      <c r="C1183" s="52" t="e">
        <f ca="1">EXP(INTERCEPT(LN(INDIRECT(K1181)),INDIRECT(C1181)))</f>
        <v>#NUM!</v>
      </c>
      <c r="D1183" s="35"/>
      <c r="E1183" s="35"/>
      <c r="F1183" s="18" t="s">
        <v>38</v>
      </c>
      <c r="G1183" s="25">
        <v>1</v>
      </c>
      <c r="H1183" s="21"/>
      <c r="I1183" s="11"/>
      <c r="J1183" s="11"/>
      <c r="K1183" s="35"/>
      <c r="L1183" s="12" t="s">
        <v>41</v>
      </c>
      <c r="M1183" s="35" t="e">
        <f t="shared" ref="M1183:S1183" ca="1" si="422">M1182*$C1182</f>
        <v>#DIV/0!</v>
      </c>
      <c r="N1183" s="35" t="e">
        <f t="shared" ca="1" si="422"/>
        <v>#DIV/0!</v>
      </c>
      <c r="O1183" s="35" t="e">
        <f t="shared" ca="1" si="422"/>
        <v>#DIV/0!</v>
      </c>
      <c r="P1183" s="35" t="e">
        <f t="shared" ca="1" si="422"/>
        <v>#DIV/0!</v>
      </c>
      <c r="Q1183" s="35" t="e">
        <f t="shared" ca="1" si="422"/>
        <v>#DIV/0!</v>
      </c>
      <c r="R1183" s="35" t="e">
        <f t="shared" ca="1" si="422"/>
        <v>#DIV/0!</v>
      </c>
      <c r="S1183" s="35" t="e">
        <f t="shared" ca="1" si="422"/>
        <v>#DIV/0!</v>
      </c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</row>
    <row r="1184" spans="1:32" ht="14.25" customHeight="1">
      <c r="A1184" s="35"/>
      <c r="B1184" s="35" t="s">
        <v>42</v>
      </c>
      <c r="C1184" s="52" t="e">
        <f ca="1">RSQ(LN(INDIRECT(K1181)),INDIRECT(C1181))</f>
        <v>#NUM!</v>
      </c>
      <c r="D1184" s="35"/>
      <c r="E1184" s="35"/>
      <c r="F1184" s="18" t="s">
        <v>43</v>
      </c>
      <c r="G1184" s="25">
        <v>4</v>
      </c>
      <c r="H1184" s="21"/>
      <c r="I1184" s="11"/>
      <c r="J1184" s="11"/>
      <c r="K1184" s="35"/>
      <c r="L1184" s="12" t="s">
        <v>44</v>
      </c>
      <c r="M1184" s="35" t="e">
        <f t="shared" ref="M1184:S1184" ca="1" si="423">RSQ(INDIRECT(M1181),INDIRECT($K1181))</f>
        <v>#DIV/0!</v>
      </c>
      <c r="N1184" s="35" t="e">
        <f t="shared" ca="1" si="423"/>
        <v>#DIV/0!</v>
      </c>
      <c r="O1184" s="35" t="e">
        <f t="shared" ca="1" si="423"/>
        <v>#DIV/0!</v>
      </c>
      <c r="P1184" s="35" t="e">
        <f t="shared" ca="1" si="423"/>
        <v>#DIV/0!</v>
      </c>
      <c r="Q1184" s="35" t="e">
        <f t="shared" ca="1" si="423"/>
        <v>#DIV/0!</v>
      </c>
      <c r="R1184" s="35" t="e">
        <f t="shared" ca="1" si="423"/>
        <v>#DIV/0!</v>
      </c>
      <c r="S1184" s="35" t="e">
        <f t="shared" ca="1" si="423"/>
        <v>#DIV/0!</v>
      </c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</row>
    <row r="1185" spans="1:32" ht="14.25" customHeight="1" thickBot="1">
      <c r="A1185" s="13"/>
      <c r="B1185" s="13"/>
      <c r="C1185" s="55"/>
      <c r="D1185" s="13"/>
      <c r="E1185" s="13"/>
      <c r="F1185" s="14"/>
      <c r="G1185" s="14"/>
      <c r="H1185" s="14"/>
      <c r="I1185" s="15"/>
      <c r="J1185" s="15"/>
      <c r="K1185" s="16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</row>
    <row r="1186" spans="1:32" ht="14.25" customHeight="1" thickTop="1" thickBot="1">
      <c r="A1186" s="13"/>
      <c r="B1186" s="13"/>
      <c r="C1186" s="55"/>
      <c r="D1186" s="13"/>
      <c r="E1186" s="13"/>
      <c r="F1186" s="14"/>
      <c r="G1186" s="14"/>
      <c r="H1186" s="14"/>
      <c r="I1186" s="15"/>
      <c r="J1186" s="15"/>
      <c r="K1186" s="16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2" ht="14.25" customHeight="1" thickTop="1"/>
  </sheetData>
  <conditionalFormatting sqref="A44:A54 J61:J62 S44:S62 A6:L6 S6:S26 A3:S3 A5:R5 B4:R4 A43:S43 B1:R1 A65:G66 J65:S66 A67:S76 M51:R51 M52:P52 R52:R62 M89:P89 R89:S100 Q81:Q82 S137:S138 Q118:Q119 C63:N64 P63:S64 L53:P53 L54:N62 P54:P62 K102:S105 P101:S101 K98:N101 P90:P100 L127:N136 P127:Q138 C137:H138 J137:N138 N7:Q15 D61:G62 N45:Q49 C101:H101 H100 P85:P86 P118 L90:N97 B41:R41 A7:A26 A27:S40 A61:A64 A2:R2 A42:R42 C44:K44 C81:K81 D82:K91 D45:K54 C7:K26 C44:C60 C81:C97">
    <cfRule type="containsErrors" dxfId="997" priority="1324">
      <formula>ISERROR(A1)</formula>
    </cfRule>
  </conditionalFormatting>
  <conditionalFormatting sqref="C32 C37 C69 C74 M32:S32 M37:S37 M69:S69 M74:S74">
    <cfRule type="cellIs" dxfId="996" priority="1322" operator="greaterThan">
      <formula>0.95</formula>
    </cfRule>
    <cfRule type="cellIs" dxfId="995" priority="1323" operator="lessThan">
      <formula>0.95</formula>
    </cfRule>
  </conditionalFormatting>
  <conditionalFormatting sqref="B53:B54 B63:B64">
    <cfRule type="containsErrors" dxfId="994" priority="1320">
      <formula>ISERROR(B53)</formula>
    </cfRule>
  </conditionalFormatting>
  <conditionalFormatting sqref="K61:K62">
    <cfRule type="containsErrors" dxfId="993" priority="1319">
      <formula>ISERROR(K61)</formula>
    </cfRule>
  </conditionalFormatting>
  <conditionalFormatting sqref="I61:I62">
    <cfRule type="containsErrors" dxfId="992" priority="1318">
      <formula>ISERROR(I61)</formula>
    </cfRule>
  </conditionalFormatting>
  <conditionalFormatting sqref="O44:R44 O50:R50 O45:Q49">
    <cfRule type="containsErrors" dxfId="991" priority="1316">
      <formula>ISERROR(O44)</formula>
    </cfRule>
  </conditionalFormatting>
  <conditionalFormatting sqref="M6:R6 M17:R26 O7:R16">
    <cfRule type="containsErrors" dxfId="990" priority="1315">
      <formula>ISERROR(M6)</formula>
    </cfRule>
  </conditionalFormatting>
  <conditionalFormatting sqref="B7">
    <cfRule type="containsErrors" dxfId="989" priority="1314">
      <formula>ISERROR(B7)</formula>
    </cfRule>
  </conditionalFormatting>
  <conditionalFormatting sqref="L7:L16">
    <cfRule type="containsErrors" dxfId="988" priority="1313">
      <formula>ISERROR(L7)</formula>
    </cfRule>
  </conditionalFormatting>
  <conditionalFormatting sqref="M7:N10 M15:N16">
    <cfRule type="containsErrors" dxfId="987" priority="1312">
      <formula>ISERROR(M7)</formula>
    </cfRule>
  </conditionalFormatting>
  <conditionalFormatting sqref="L11:L14">
    <cfRule type="containsErrors" dxfId="986" priority="1311">
      <formula>ISERROR(L11)</formula>
    </cfRule>
  </conditionalFormatting>
  <conditionalFormatting sqref="M11:N14">
    <cfRule type="containsErrors" dxfId="985" priority="1310">
      <formula>ISERROR(M11)</formula>
    </cfRule>
  </conditionalFormatting>
  <conditionalFormatting sqref="M50:N50">
    <cfRule type="containsErrors" dxfId="984" priority="1308">
      <formula>ISERROR(M50)</formula>
    </cfRule>
  </conditionalFormatting>
  <conditionalFormatting sqref="L16">
    <cfRule type="containsErrors" dxfId="983" priority="1307">
      <formula>ISERROR(L16)</formula>
    </cfRule>
  </conditionalFormatting>
  <conditionalFormatting sqref="L17:L26">
    <cfRule type="containsErrors" dxfId="982" priority="1305">
      <formula>ISERROR(L17)</formula>
    </cfRule>
    <cfRule type="containsErrors" dxfId="981" priority="1304">
      <formula>ISERROR(L17)</formula>
    </cfRule>
  </conditionalFormatting>
  <conditionalFormatting sqref="L46:L48">
    <cfRule type="containsErrors" dxfId="980" priority="1303">
      <formula>ISERROR(L46)</formula>
    </cfRule>
  </conditionalFormatting>
  <conditionalFormatting sqref="L48">
    <cfRule type="containsErrors" dxfId="979" priority="1302">
      <formula>ISERROR(L48)</formula>
    </cfRule>
  </conditionalFormatting>
  <conditionalFormatting sqref="L44:L45">
    <cfRule type="containsErrors" dxfId="978" priority="1301">
      <formula>ISERROR(L44)</formula>
    </cfRule>
  </conditionalFormatting>
  <conditionalFormatting sqref="B52">
    <cfRule type="containsErrors" dxfId="977" priority="1297">
      <formula>ISERROR(B52)</formula>
    </cfRule>
  </conditionalFormatting>
  <conditionalFormatting sqref="L49:L50">
    <cfRule type="containsErrors" dxfId="976" priority="1296">
      <formula>ISERROR(L49)</formula>
    </cfRule>
  </conditionalFormatting>
  <conditionalFormatting sqref="L50">
    <cfRule type="containsErrors" dxfId="975" priority="1295">
      <formula>ISERROR(L50)</formula>
    </cfRule>
  </conditionalFormatting>
  <conditionalFormatting sqref="L51">
    <cfRule type="containsErrors" dxfId="974" priority="1294">
      <formula>ISERROR(L51)</formula>
    </cfRule>
    <cfRule type="containsErrors" dxfId="973" priority="1293">
      <formula>ISERROR(L51)</formula>
    </cfRule>
  </conditionalFormatting>
  <conditionalFormatting sqref="L52">
    <cfRule type="containsErrors" dxfId="972" priority="1292">
      <formula>ISERROR(L52)</formula>
    </cfRule>
    <cfRule type="containsErrors" dxfId="971" priority="1291">
      <formula>ISERROR(L52)</formula>
    </cfRule>
  </conditionalFormatting>
  <conditionalFormatting sqref="B17:B26">
    <cfRule type="containsErrors" dxfId="970" priority="1213">
      <formula>ISERROR(B17)</formula>
    </cfRule>
  </conditionalFormatting>
  <conditionalFormatting sqref="B51">
    <cfRule type="containsErrors" dxfId="969" priority="1205">
      <formula>ISERROR(B51)</formula>
    </cfRule>
  </conditionalFormatting>
  <conditionalFormatting sqref="A150:S150">
    <cfRule type="containsErrors" dxfId="968" priority="1253">
      <formula>ISERROR(A150)</formula>
    </cfRule>
  </conditionalFormatting>
  <conditionalFormatting sqref="L81:L88">
    <cfRule type="containsErrors" dxfId="967" priority="1180">
      <formula>ISERROR(L81)</formula>
    </cfRule>
  </conditionalFormatting>
  <conditionalFormatting sqref="L85">
    <cfRule type="containsErrors" dxfId="966" priority="1178">
      <formula>ISERROR(L85)</formula>
    </cfRule>
  </conditionalFormatting>
  <conditionalFormatting sqref="A81:A91 A118:A128 A139:S140 D135:H136 J135:J136 A105:I105 A80:L80 A77:S77 A106:S114 A79:R79 B78:R78 A117:S117 B115:R115 S80 S126:S136 C98:G100 A102:G104 A144:S149 J141:S143 A98:A101 A135:A138 A116:R116 A141:G143 D118:K128">
    <cfRule type="containsErrors" dxfId="965" priority="1191">
      <formula>ISERROR(A77)</formula>
    </cfRule>
  </conditionalFormatting>
  <conditionalFormatting sqref="B90:B91 B98:B101">
    <cfRule type="containsErrors" dxfId="964" priority="1188">
      <formula>ISERROR(B90)</formula>
    </cfRule>
  </conditionalFormatting>
  <conditionalFormatting sqref="B127:B128 B137:B138">
    <cfRule type="containsErrors" dxfId="963" priority="1187">
      <formula>ISERROR(B127)</formula>
    </cfRule>
  </conditionalFormatting>
  <conditionalFormatting sqref="K135:K136">
    <cfRule type="containsErrors" dxfId="962" priority="1186">
      <formula>ISERROR(K135)</formula>
    </cfRule>
  </conditionalFormatting>
  <conditionalFormatting sqref="J98:J105">
    <cfRule type="containsErrors" dxfId="961" priority="1184">
      <formula>ISERROR(J98)</formula>
    </cfRule>
  </conditionalFormatting>
  <conditionalFormatting sqref="P118:Q118 M126:R126">
    <cfRule type="containsErrors" dxfId="960" priority="1183">
      <formula>ISERROR(M118)</formula>
    </cfRule>
  </conditionalFormatting>
  <conditionalFormatting sqref="M80:R80 P81:Q81">
    <cfRule type="containsErrors" dxfId="959" priority="1182">
      <formula>ISERROR(M80)</formula>
    </cfRule>
  </conditionalFormatting>
  <conditionalFormatting sqref="L122">
    <cfRule type="containsErrors" dxfId="958" priority="1169">
      <formula>ISERROR(L122)</formula>
    </cfRule>
  </conditionalFormatting>
  <conditionalFormatting sqref="L87:L88">
    <cfRule type="containsErrors" dxfId="957" priority="1174">
      <formula>ISERROR(L87)</formula>
    </cfRule>
  </conditionalFormatting>
  <conditionalFormatting sqref="C106 C111 C143 C148 M106:S106 M111:S111 M143:S143 M148:S148">
    <cfRule type="cellIs" dxfId="956" priority="1189" operator="greaterThan">
      <formula>0.95</formula>
    </cfRule>
    <cfRule type="cellIs" dxfId="955" priority="1190" operator="lessThan">
      <formula>0.95</formula>
    </cfRule>
  </conditionalFormatting>
  <conditionalFormatting sqref="L120:L122">
    <cfRule type="containsErrors" dxfId="954" priority="1170">
      <formula>ISERROR(L120)</formula>
    </cfRule>
  </conditionalFormatting>
  <conditionalFormatting sqref="L118:L119">
    <cfRule type="containsErrors" dxfId="953" priority="1168">
      <formula>ISERROR(L118)</formula>
    </cfRule>
  </conditionalFormatting>
  <conditionalFormatting sqref="L89">
    <cfRule type="containsErrors" dxfId="952" priority="1167">
      <formula>ISERROR(L89)</formula>
    </cfRule>
    <cfRule type="containsErrors" dxfId="951" priority="1166">
      <formula>ISERROR(L89)</formula>
    </cfRule>
  </conditionalFormatting>
  <conditionalFormatting sqref="L123:L124">
    <cfRule type="containsErrors" dxfId="950" priority="1163">
      <formula>ISERROR(L123)</formula>
    </cfRule>
  </conditionalFormatting>
  <conditionalFormatting sqref="L124">
    <cfRule type="containsErrors" dxfId="949" priority="1162">
      <formula>ISERROR(L124)</formula>
    </cfRule>
  </conditionalFormatting>
  <conditionalFormatting sqref="L125">
    <cfRule type="containsErrors" dxfId="948" priority="1161">
      <formula>ISERROR(L125)</formula>
    </cfRule>
    <cfRule type="containsErrors" dxfId="947" priority="1160">
      <formula>ISERROR(L125)</formula>
    </cfRule>
  </conditionalFormatting>
  <conditionalFormatting sqref="L126">
    <cfRule type="containsErrors" dxfId="946" priority="1159">
      <formula>ISERROR(L126)</formula>
    </cfRule>
    <cfRule type="containsErrors" dxfId="945" priority="1158">
      <formula>ISERROR(L126)</formula>
    </cfRule>
  </conditionalFormatting>
  <conditionalFormatting sqref="B126">
    <cfRule type="containsErrors" dxfId="944" priority="1112">
      <formula>ISERROR(B126)</formula>
    </cfRule>
  </conditionalFormatting>
  <conditionalFormatting sqref="B88">
    <cfRule type="containsErrors" dxfId="943" priority="1129">
      <formula>ISERROR(B88)</formula>
    </cfRule>
  </conditionalFormatting>
  <conditionalFormatting sqref="B89">
    <cfRule type="containsErrors" dxfId="942" priority="1128">
      <formula>ISERROR(B89)</formula>
    </cfRule>
  </conditionalFormatting>
  <conditionalFormatting sqref="H65:I66">
    <cfRule type="containsErrors" dxfId="941" priority="1111">
      <formula>ISERROR(H65)</formula>
    </cfRule>
  </conditionalFormatting>
  <conditionalFormatting sqref="H102:I103">
    <cfRule type="containsErrors" dxfId="940" priority="1109">
      <formula>ISERROR(H102)</formula>
    </cfRule>
  </conditionalFormatting>
  <conditionalFormatting sqref="H141:I142">
    <cfRule type="containsErrors" dxfId="939" priority="1107">
      <formula>ISERROR(H141)</formula>
    </cfRule>
  </conditionalFormatting>
  <conditionalFormatting sqref="B125">
    <cfRule type="containsErrors" dxfId="938" priority="1113">
      <formula>ISERROR(B125)</formula>
    </cfRule>
  </conditionalFormatting>
  <conditionalFormatting sqref="H104:I104">
    <cfRule type="containsErrors" dxfId="937" priority="1108">
      <formula>ISERROR(H104)</formula>
    </cfRule>
  </conditionalFormatting>
  <conditionalFormatting sqref="H143:I143">
    <cfRule type="containsErrors" dxfId="936" priority="1106">
      <formula>ISERROR(H143)</formula>
    </cfRule>
  </conditionalFormatting>
  <conditionalFormatting sqref="B8">
    <cfRule type="containsErrors" dxfId="935" priority="1105">
      <formula>ISERROR(B8)</formula>
    </cfRule>
  </conditionalFormatting>
  <conditionalFormatting sqref="B9">
    <cfRule type="containsErrors" dxfId="934" priority="1104">
      <formula>ISERROR(B9)</formula>
    </cfRule>
  </conditionalFormatting>
  <conditionalFormatting sqref="B10">
    <cfRule type="containsErrors" dxfId="933" priority="1103">
      <formula>ISERROR(B10)</formula>
    </cfRule>
  </conditionalFormatting>
  <conditionalFormatting sqref="B11:B14">
    <cfRule type="containsErrors" dxfId="932" priority="1102">
      <formula>ISERROR(B11)</formula>
    </cfRule>
  </conditionalFormatting>
  <conditionalFormatting sqref="B15">
    <cfRule type="containsErrors" dxfId="931" priority="1101">
      <formula>ISERROR(B15)</formula>
    </cfRule>
  </conditionalFormatting>
  <conditionalFormatting sqref="B46">
    <cfRule type="containsErrors" dxfId="930" priority="1078">
      <formula>ISERROR(B46)</formula>
    </cfRule>
  </conditionalFormatting>
  <conditionalFormatting sqref="B47">
    <cfRule type="containsErrors" dxfId="929" priority="1077">
      <formula>ISERROR(B47)</formula>
    </cfRule>
  </conditionalFormatting>
  <conditionalFormatting sqref="B48">
    <cfRule type="containsErrors" dxfId="928" priority="1076">
      <formula>ISERROR(B48)</formula>
    </cfRule>
  </conditionalFormatting>
  <conditionalFormatting sqref="B49">
    <cfRule type="containsErrors" dxfId="927" priority="1075">
      <formula>ISERROR(B49)</formula>
    </cfRule>
  </conditionalFormatting>
  <conditionalFormatting sqref="B50">
    <cfRule type="containsErrors" dxfId="926" priority="1074">
      <formula>ISERROR(B50)</formula>
    </cfRule>
  </conditionalFormatting>
  <conditionalFormatting sqref="B81">
    <cfRule type="containsErrors" dxfId="925" priority="1073">
      <formula>ISERROR(B81)</formula>
    </cfRule>
  </conditionalFormatting>
  <conditionalFormatting sqref="B45">
    <cfRule type="containsErrors" dxfId="924" priority="1079">
      <formula>ISERROR(B45)</formula>
    </cfRule>
  </conditionalFormatting>
  <conditionalFormatting sqref="B44">
    <cfRule type="containsErrors" dxfId="923" priority="1080">
      <formula>ISERROR(B44)</formula>
    </cfRule>
  </conditionalFormatting>
  <conditionalFormatting sqref="B16">
    <cfRule type="containsErrors" dxfId="922" priority="1081">
      <formula>ISERROR(B16)</formula>
    </cfRule>
  </conditionalFormatting>
  <conditionalFormatting sqref="B82">
    <cfRule type="containsErrors" dxfId="921" priority="1072">
      <formula>ISERROR(B82)</formula>
    </cfRule>
  </conditionalFormatting>
  <conditionalFormatting sqref="B83">
    <cfRule type="containsErrors" dxfId="920" priority="1071">
      <formula>ISERROR(B83)</formula>
    </cfRule>
  </conditionalFormatting>
  <conditionalFormatting sqref="B84">
    <cfRule type="containsErrors" dxfId="919" priority="1070">
      <formula>ISERROR(B84)</formula>
    </cfRule>
  </conditionalFormatting>
  <conditionalFormatting sqref="B85">
    <cfRule type="containsErrors" dxfId="918" priority="1069">
      <formula>ISERROR(B85)</formula>
    </cfRule>
  </conditionalFormatting>
  <conditionalFormatting sqref="B86">
    <cfRule type="containsErrors" dxfId="917" priority="1068">
      <formula>ISERROR(B86)</formula>
    </cfRule>
  </conditionalFormatting>
  <conditionalFormatting sqref="B87">
    <cfRule type="containsErrors" dxfId="916" priority="1067">
      <formula>ISERROR(B87)</formula>
    </cfRule>
  </conditionalFormatting>
  <conditionalFormatting sqref="B118">
    <cfRule type="containsErrors" dxfId="915" priority="1066">
      <formula>ISERROR(B118)</formula>
    </cfRule>
  </conditionalFormatting>
  <conditionalFormatting sqref="B119">
    <cfRule type="containsErrors" dxfId="914" priority="1065">
      <formula>ISERROR(B119)</formula>
    </cfRule>
  </conditionalFormatting>
  <conditionalFormatting sqref="B120">
    <cfRule type="containsErrors" dxfId="913" priority="1064">
      <formula>ISERROR(B120)</formula>
    </cfRule>
  </conditionalFormatting>
  <conditionalFormatting sqref="B121">
    <cfRule type="containsErrors" dxfId="912" priority="1063">
      <formula>ISERROR(B121)</formula>
    </cfRule>
  </conditionalFormatting>
  <conditionalFormatting sqref="B122">
    <cfRule type="containsErrors" dxfId="911" priority="1062">
      <formula>ISERROR(B122)</formula>
    </cfRule>
  </conditionalFormatting>
  <conditionalFormatting sqref="B123">
    <cfRule type="containsErrors" dxfId="910" priority="1061">
      <formula>ISERROR(B123)</formula>
    </cfRule>
  </conditionalFormatting>
  <conditionalFormatting sqref="B124">
    <cfRule type="containsErrors" dxfId="909" priority="1060">
      <formula>ISERROR(B124)</formula>
    </cfRule>
  </conditionalFormatting>
  <conditionalFormatting sqref="AS6:AS26 AN7:AQ15">
    <cfRule type="containsErrors" dxfId="908" priority="1059">
      <formula>ISERROR(AN6)</formula>
    </cfRule>
  </conditionalFormatting>
  <conditionalFormatting sqref="AM6:AR6 AM17:AR26 AO7:AR16">
    <cfRule type="containsErrors" dxfId="907" priority="1058">
      <formula>ISERROR(AM6)</formula>
    </cfRule>
  </conditionalFormatting>
  <conditionalFormatting sqref="AM7:AN10 AM15:AN16">
    <cfRule type="containsErrors" dxfId="906" priority="1057">
      <formula>ISERROR(AM7)</formula>
    </cfRule>
  </conditionalFormatting>
  <conditionalFormatting sqref="AM11:AN14">
    <cfRule type="containsErrors" dxfId="905" priority="1056">
      <formula>ISERROR(AM11)</formula>
    </cfRule>
  </conditionalFormatting>
  <conditionalFormatting sqref="AS43:AS51 AR52:AS52 AP52 AM52 AN44:AQ49">
    <cfRule type="containsErrors" dxfId="904" priority="1055">
      <formula>ISERROR(AM43)</formula>
    </cfRule>
  </conditionalFormatting>
  <conditionalFormatting sqref="AM43:AR43 AM51:AR51 AO44:AR50">
    <cfRule type="containsErrors" dxfId="903" priority="1054">
      <formula>ISERROR(AM43)</formula>
    </cfRule>
  </conditionalFormatting>
  <conditionalFormatting sqref="AM44:AN47 AM49:AN50">
    <cfRule type="containsErrors" dxfId="902" priority="1053">
      <formula>ISERROR(AM44)</formula>
    </cfRule>
  </conditionalFormatting>
  <conditionalFormatting sqref="AM48:AN48">
    <cfRule type="containsErrors" dxfId="901" priority="1052">
      <formula>ISERROR(AM48)</formula>
    </cfRule>
  </conditionalFormatting>
  <conditionalFormatting sqref="AS82:AS90 AR91:AS94 AP91:AP94 AM91:AM94 AN83:AQ88">
    <cfRule type="containsErrors" dxfId="900" priority="1051">
      <formula>ISERROR(AM82)</formula>
    </cfRule>
  </conditionalFormatting>
  <conditionalFormatting sqref="AM82:AR82 AM90:AR90 AO83:AR89">
    <cfRule type="containsErrors" dxfId="899" priority="1050">
      <formula>ISERROR(AM82)</formula>
    </cfRule>
  </conditionalFormatting>
  <conditionalFormatting sqref="AM83:AN86 AM88:AN89">
    <cfRule type="containsErrors" dxfId="898" priority="1049">
      <formula>ISERROR(AM83)</formula>
    </cfRule>
  </conditionalFormatting>
  <conditionalFormatting sqref="AM87:AN87">
    <cfRule type="containsErrors" dxfId="897" priority="1048">
      <formula>ISERROR(AM87)</formula>
    </cfRule>
  </conditionalFormatting>
  <conditionalFormatting sqref="AM4:AS5">
    <cfRule type="containsErrors" dxfId="896" priority="1046">
      <formula>ISERROR(AM4)</formula>
    </cfRule>
  </conditionalFormatting>
  <conditionalFormatting sqref="AM80:AS81">
    <cfRule type="containsErrors" dxfId="895" priority="1045">
      <formula>ISERROR(AM80)</formula>
    </cfRule>
  </conditionalFormatting>
  <conditionalFormatting sqref="AM41:AS42">
    <cfRule type="containsErrors" dxfId="894" priority="1044">
      <formula>ISERROR(AM41)</formula>
    </cfRule>
  </conditionalFormatting>
  <conditionalFormatting sqref="AM189:AS190">
    <cfRule type="containsErrors" dxfId="893" priority="826">
      <formula>ISERROR(AM189)</formula>
    </cfRule>
  </conditionalFormatting>
  <conditionalFormatting sqref="A155:A165 A192:A202 J209:J210 A176:I177 S192:S210 A154:L154 S154:S162 A151:S151 A180:S188 A153:R153 B152:R152 A191:S191 B189:R189 A213:G214 J213:S214 A216:S224 K175:S179 R163:S174 M199:R199 M200:P200 R200:R210 M237:P237 R237:S248 Q229:Q230 S285:S286 Q266:Q267 P163:P174 C211:N212 P211:S212 L201:P201 L202:N210 P202:P210 K250:S253 P249:S249 K246:N249 P238:P248 L275:N284 P275:Q286 K172:M174 M163 C285:H286 J285:N286 C175:I175 I172:I174 C172:G174 N155:Q160 D209:G210 N193:Q197 C249:H249 H248 P233:P234 P266 L164:M171 L238:N245 A172:A175 A209:A212 A190:R190 A179:I179 A178:C178 E178:I178 A215:C215 E215:S215 D155:K165 D192:K202 D229:K239">
    <cfRule type="containsErrors" dxfId="892" priority="934">
      <formula>ISERROR(A151)</formula>
    </cfRule>
  </conditionalFormatting>
  <conditionalFormatting sqref="C180 C185 C217 C222 M180:S180 M185:S185 M217:S217 M222:S222">
    <cfRule type="cellIs" dxfId="891" priority="932" operator="greaterThan">
      <formula>0.95</formula>
    </cfRule>
    <cfRule type="cellIs" dxfId="890" priority="933" operator="lessThan">
      <formula>0.95</formula>
    </cfRule>
  </conditionalFormatting>
  <conditionalFormatting sqref="B164:B165 B172:B175">
    <cfRule type="containsErrors" dxfId="889" priority="931">
      <formula>ISERROR(B164)</formula>
    </cfRule>
  </conditionalFormatting>
  <conditionalFormatting sqref="B201:B202 B211:B212">
    <cfRule type="containsErrors" dxfId="888" priority="930">
      <formula>ISERROR(B201)</formula>
    </cfRule>
  </conditionalFormatting>
  <conditionalFormatting sqref="K209:K210">
    <cfRule type="containsErrors" dxfId="887" priority="929">
      <formula>ISERROR(K209)</formula>
    </cfRule>
  </conditionalFormatting>
  <conditionalFormatting sqref="I209:I210">
    <cfRule type="containsErrors" dxfId="886" priority="928">
      <formula>ISERROR(I209)</formula>
    </cfRule>
  </conditionalFormatting>
  <conditionalFormatting sqref="J172:J179">
    <cfRule type="containsErrors" dxfId="885" priority="927">
      <formula>ISERROR(J172)</formula>
    </cfRule>
  </conditionalFormatting>
  <conditionalFormatting sqref="O192:R192 O198:R198 O193:Q197">
    <cfRule type="containsErrors" dxfId="884" priority="926">
      <formula>ISERROR(O192)</formula>
    </cfRule>
  </conditionalFormatting>
  <conditionalFormatting sqref="M154:R154 M162:R162 O155:R161">
    <cfRule type="containsErrors" dxfId="883" priority="925">
      <formula>ISERROR(M154)</formula>
    </cfRule>
  </conditionalFormatting>
  <conditionalFormatting sqref="B155">
    <cfRule type="containsErrors" dxfId="882" priority="924">
      <formula>ISERROR(B155)</formula>
    </cfRule>
  </conditionalFormatting>
  <conditionalFormatting sqref="L155:L161">
    <cfRule type="containsErrors" dxfId="881" priority="923">
      <formula>ISERROR(L155)</formula>
    </cfRule>
  </conditionalFormatting>
  <conditionalFormatting sqref="M155:N158 M160:N161">
    <cfRule type="containsErrors" dxfId="880" priority="922">
      <formula>ISERROR(M155)</formula>
    </cfRule>
  </conditionalFormatting>
  <conditionalFormatting sqref="L159">
    <cfRule type="containsErrors" dxfId="879" priority="921">
      <formula>ISERROR(L159)</formula>
    </cfRule>
  </conditionalFormatting>
  <conditionalFormatting sqref="M159:N159">
    <cfRule type="containsErrors" dxfId="878" priority="920">
      <formula>ISERROR(M159)</formula>
    </cfRule>
  </conditionalFormatting>
  <conditionalFormatting sqref="M198:N198">
    <cfRule type="containsErrors" dxfId="877" priority="919">
      <formula>ISERROR(M198)</formula>
    </cfRule>
  </conditionalFormatting>
  <conditionalFormatting sqref="L161">
    <cfRule type="containsErrors" dxfId="876" priority="918">
      <formula>ISERROR(L161)</formula>
    </cfRule>
  </conditionalFormatting>
  <conditionalFormatting sqref="L162">
    <cfRule type="containsErrors" dxfId="875" priority="917">
      <formula>ISERROR(L162)</formula>
    </cfRule>
    <cfRule type="containsErrors" dxfId="874" priority="916">
      <formula>ISERROR(L162)</formula>
    </cfRule>
  </conditionalFormatting>
  <conditionalFormatting sqref="L194:L196">
    <cfRule type="containsErrors" dxfId="873" priority="915">
      <formula>ISERROR(L194)</formula>
    </cfRule>
  </conditionalFormatting>
  <conditionalFormatting sqref="L196">
    <cfRule type="containsErrors" dxfId="872" priority="914">
      <formula>ISERROR(L196)</formula>
    </cfRule>
  </conditionalFormatting>
  <conditionalFormatting sqref="L192:L193">
    <cfRule type="containsErrors" dxfId="871" priority="913">
      <formula>ISERROR(L192)</formula>
    </cfRule>
  </conditionalFormatting>
  <conditionalFormatting sqref="L163">
    <cfRule type="containsErrors" dxfId="870" priority="912">
      <formula>ISERROR(L163)</formula>
    </cfRule>
    <cfRule type="containsErrors" dxfId="869" priority="911">
      <formula>ISERROR(L163)</formula>
    </cfRule>
  </conditionalFormatting>
  <conditionalFormatting sqref="B163">
    <cfRule type="containsErrors" dxfId="868" priority="910">
      <formula>ISERROR(B163)</formula>
    </cfRule>
  </conditionalFormatting>
  <conditionalFormatting sqref="B200">
    <cfRule type="containsErrors" dxfId="867" priority="909">
      <formula>ISERROR(B200)</formula>
    </cfRule>
  </conditionalFormatting>
  <conditionalFormatting sqref="L197:L198">
    <cfRule type="containsErrors" dxfId="866" priority="908">
      <formula>ISERROR(L197)</formula>
    </cfRule>
  </conditionalFormatting>
  <conditionalFormatting sqref="L198">
    <cfRule type="containsErrors" dxfId="865" priority="907">
      <formula>ISERROR(L198)</formula>
    </cfRule>
  </conditionalFormatting>
  <conditionalFormatting sqref="L199">
    <cfRule type="containsErrors" dxfId="864" priority="906">
      <formula>ISERROR(L199)</formula>
    </cfRule>
    <cfRule type="containsErrors" dxfId="863" priority="905">
      <formula>ISERROR(L199)</formula>
    </cfRule>
  </conditionalFormatting>
  <conditionalFormatting sqref="L200">
    <cfRule type="containsErrors" dxfId="862" priority="904">
      <formula>ISERROR(L200)</formula>
    </cfRule>
    <cfRule type="containsErrors" dxfId="861" priority="903">
      <formula>ISERROR(L200)</formula>
    </cfRule>
  </conditionalFormatting>
  <conditionalFormatting sqref="B162">
    <cfRule type="containsErrors" dxfId="860" priority="901">
      <formula>ISERROR(B162)</formula>
    </cfRule>
  </conditionalFormatting>
  <conditionalFormatting sqref="B199">
    <cfRule type="containsErrors" dxfId="859" priority="900">
      <formula>ISERROR(B199)</formula>
    </cfRule>
  </conditionalFormatting>
  <conditionalFormatting sqref="A298:S298">
    <cfRule type="containsErrors" dxfId="858" priority="902">
      <formula>ISERROR(A298)</formula>
    </cfRule>
  </conditionalFormatting>
  <conditionalFormatting sqref="L229:L236">
    <cfRule type="containsErrors" dxfId="857" priority="890">
      <formula>ISERROR(L229)</formula>
    </cfRule>
  </conditionalFormatting>
  <conditionalFormatting sqref="L233">
    <cfRule type="containsErrors" dxfId="856" priority="889">
      <formula>ISERROR(L233)</formula>
    </cfRule>
  </conditionalFormatting>
  <conditionalFormatting sqref="A229:A239 A266:A276 A287:S288 D283:H284 J283:J284 A253:I253 A228:L228 A225:S225 A254:S262 A227:R227 B226:R226 A265:S265 B263:R263 S228 S274:S284 C246:G248 A250:G251 A292:S297 A290:G291 J289:S291 A246:A249 A283:A286 A264:R264 A252:C252 E252:G252 A289:C289 E289:G289 D266:K276">
    <cfRule type="containsErrors" dxfId="855" priority="899">
      <formula>ISERROR(A225)</formula>
    </cfRule>
  </conditionalFormatting>
  <conditionalFormatting sqref="B238:B239 B246:B249">
    <cfRule type="containsErrors" dxfId="854" priority="896">
      <formula>ISERROR(B238)</formula>
    </cfRule>
  </conditionalFormatting>
  <conditionalFormatting sqref="B275:B276 B285:B286">
    <cfRule type="containsErrors" dxfId="853" priority="895">
      <formula>ISERROR(B275)</formula>
    </cfRule>
  </conditionalFormatting>
  <conditionalFormatting sqref="K283:K284">
    <cfRule type="containsErrors" dxfId="852" priority="894">
      <formula>ISERROR(K283)</formula>
    </cfRule>
  </conditionalFormatting>
  <conditionalFormatting sqref="J246:J253">
    <cfRule type="containsErrors" dxfId="851" priority="893">
      <formula>ISERROR(J246)</formula>
    </cfRule>
  </conditionalFormatting>
  <conditionalFormatting sqref="P266:Q266 M274:R274">
    <cfRule type="containsErrors" dxfId="850" priority="892">
      <formula>ISERROR(M266)</formula>
    </cfRule>
  </conditionalFormatting>
  <conditionalFormatting sqref="M228:R228 P229:Q229">
    <cfRule type="containsErrors" dxfId="849" priority="891">
      <formula>ISERROR(M228)</formula>
    </cfRule>
  </conditionalFormatting>
  <conditionalFormatting sqref="L270">
    <cfRule type="containsErrors" dxfId="848" priority="886">
      <formula>ISERROR(L270)</formula>
    </cfRule>
  </conditionalFormatting>
  <conditionalFormatting sqref="L235:L236">
    <cfRule type="containsErrors" dxfId="847" priority="888">
      <formula>ISERROR(L235)</formula>
    </cfRule>
  </conditionalFormatting>
  <conditionalFormatting sqref="C254 C259 C291 C296 M254:S254 M259:S259 M291:S291 M296:S296">
    <cfRule type="cellIs" dxfId="846" priority="897" operator="greaterThan">
      <formula>0.95</formula>
    </cfRule>
    <cfRule type="cellIs" dxfId="845" priority="898" operator="lessThan">
      <formula>0.95</formula>
    </cfRule>
  </conditionalFormatting>
  <conditionalFormatting sqref="L268:L270">
    <cfRule type="containsErrors" dxfId="844" priority="887">
      <formula>ISERROR(L268)</formula>
    </cfRule>
  </conditionalFormatting>
  <conditionalFormatting sqref="L266:L267">
    <cfRule type="containsErrors" dxfId="843" priority="885">
      <formula>ISERROR(L266)</formula>
    </cfRule>
  </conditionalFormatting>
  <conditionalFormatting sqref="L237">
    <cfRule type="containsErrors" dxfId="842" priority="884">
      <formula>ISERROR(L237)</formula>
    </cfRule>
    <cfRule type="containsErrors" dxfId="841" priority="883">
      <formula>ISERROR(L237)</formula>
    </cfRule>
  </conditionalFormatting>
  <conditionalFormatting sqref="L271:L272">
    <cfRule type="containsErrors" dxfId="840" priority="882">
      <formula>ISERROR(L271)</formula>
    </cfRule>
  </conditionalFormatting>
  <conditionalFormatting sqref="L272">
    <cfRule type="containsErrors" dxfId="839" priority="881">
      <formula>ISERROR(L272)</formula>
    </cfRule>
  </conditionalFormatting>
  <conditionalFormatting sqref="L273">
    <cfRule type="containsErrors" dxfId="838" priority="880">
      <formula>ISERROR(L273)</formula>
    </cfRule>
    <cfRule type="containsErrors" dxfId="837" priority="879">
      <formula>ISERROR(L273)</formula>
    </cfRule>
  </conditionalFormatting>
  <conditionalFormatting sqref="L274">
    <cfRule type="containsErrors" dxfId="836" priority="878">
      <formula>ISERROR(L274)</formula>
    </cfRule>
    <cfRule type="containsErrors" dxfId="835" priority="877">
      <formula>ISERROR(L274)</formula>
    </cfRule>
  </conditionalFormatting>
  <conditionalFormatting sqref="B274">
    <cfRule type="containsErrors" dxfId="834" priority="873">
      <formula>ISERROR(B274)</formula>
    </cfRule>
  </conditionalFormatting>
  <conditionalFormatting sqref="B236">
    <cfRule type="containsErrors" dxfId="833" priority="876">
      <formula>ISERROR(B236)</formula>
    </cfRule>
  </conditionalFormatting>
  <conditionalFormatting sqref="B237">
    <cfRule type="containsErrors" dxfId="832" priority="875">
      <formula>ISERROR(B237)</formula>
    </cfRule>
  </conditionalFormatting>
  <conditionalFormatting sqref="H213:I214">
    <cfRule type="containsErrors" dxfId="831" priority="872">
      <formula>ISERROR(H213)</formula>
    </cfRule>
  </conditionalFormatting>
  <conditionalFormatting sqref="H250:I251">
    <cfRule type="containsErrors" dxfId="830" priority="871">
      <formula>ISERROR(H250)</formula>
    </cfRule>
  </conditionalFormatting>
  <conditionalFormatting sqref="H289:I290">
    <cfRule type="containsErrors" dxfId="829" priority="869">
      <formula>ISERROR(H289)</formula>
    </cfRule>
  </conditionalFormatting>
  <conditionalFormatting sqref="B273">
    <cfRule type="containsErrors" dxfId="828" priority="874">
      <formula>ISERROR(B273)</formula>
    </cfRule>
  </conditionalFormatting>
  <conditionalFormatting sqref="H252:I252">
    <cfRule type="containsErrors" dxfId="827" priority="870">
      <formula>ISERROR(H252)</formula>
    </cfRule>
  </conditionalFormatting>
  <conditionalFormatting sqref="H291:I291">
    <cfRule type="containsErrors" dxfId="826" priority="868">
      <formula>ISERROR(H291)</formula>
    </cfRule>
  </conditionalFormatting>
  <conditionalFormatting sqref="B156">
    <cfRule type="containsErrors" dxfId="825" priority="867">
      <formula>ISERROR(B156)</formula>
    </cfRule>
  </conditionalFormatting>
  <conditionalFormatting sqref="B157">
    <cfRule type="containsErrors" dxfId="824" priority="866">
      <formula>ISERROR(B157)</formula>
    </cfRule>
  </conditionalFormatting>
  <conditionalFormatting sqref="B158">
    <cfRule type="containsErrors" dxfId="823" priority="865">
      <formula>ISERROR(B158)</formula>
    </cfRule>
  </conditionalFormatting>
  <conditionalFormatting sqref="B159">
    <cfRule type="containsErrors" dxfId="822" priority="864">
      <formula>ISERROR(B159)</formula>
    </cfRule>
  </conditionalFormatting>
  <conditionalFormatting sqref="B160">
    <cfRule type="containsErrors" dxfId="821" priority="863">
      <formula>ISERROR(B160)</formula>
    </cfRule>
  </conditionalFormatting>
  <conditionalFormatting sqref="B194">
    <cfRule type="containsErrors" dxfId="820" priority="859">
      <formula>ISERROR(B194)</formula>
    </cfRule>
  </conditionalFormatting>
  <conditionalFormatting sqref="B195">
    <cfRule type="containsErrors" dxfId="819" priority="858">
      <formula>ISERROR(B195)</formula>
    </cfRule>
  </conditionalFormatting>
  <conditionalFormatting sqref="B196">
    <cfRule type="containsErrors" dxfId="818" priority="857">
      <formula>ISERROR(B196)</formula>
    </cfRule>
  </conditionalFormatting>
  <conditionalFormatting sqref="B197">
    <cfRule type="containsErrors" dxfId="817" priority="856">
      <formula>ISERROR(B197)</formula>
    </cfRule>
  </conditionalFormatting>
  <conditionalFormatting sqref="B198">
    <cfRule type="containsErrors" dxfId="816" priority="855">
      <formula>ISERROR(B198)</formula>
    </cfRule>
  </conditionalFormatting>
  <conditionalFormatting sqref="B229">
    <cfRule type="containsErrors" dxfId="815" priority="854">
      <formula>ISERROR(B229)</formula>
    </cfRule>
  </conditionalFormatting>
  <conditionalFormatting sqref="B193">
    <cfRule type="containsErrors" dxfId="814" priority="860">
      <formula>ISERROR(B193)</formula>
    </cfRule>
  </conditionalFormatting>
  <conditionalFormatting sqref="B192">
    <cfRule type="containsErrors" dxfId="813" priority="861">
      <formula>ISERROR(B192)</formula>
    </cfRule>
  </conditionalFormatting>
  <conditionalFormatting sqref="B161">
    <cfRule type="containsErrors" dxfId="812" priority="862">
      <formula>ISERROR(B161)</formula>
    </cfRule>
  </conditionalFormatting>
  <conditionalFormatting sqref="B230">
    <cfRule type="containsErrors" dxfId="811" priority="853">
      <formula>ISERROR(B230)</formula>
    </cfRule>
  </conditionalFormatting>
  <conditionalFormatting sqref="B231">
    <cfRule type="containsErrors" dxfId="810" priority="852">
      <formula>ISERROR(B231)</formula>
    </cfRule>
  </conditionalFormatting>
  <conditionalFormatting sqref="B232">
    <cfRule type="containsErrors" dxfId="809" priority="851">
      <formula>ISERROR(B232)</formula>
    </cfRule>
  </conditionalFormatting>
  <conditionalFormatting sqref="B233">
    <cfRule type="containsErrors" dxfId="808" priority="850">
      <formula>ISERROR(B233)</formula>
    </cfRule>
  </conditionalFormatting>
  <conditionalFormatting sqref="B234">
    <cfRule type="containsErrors" dxfId="807" priority="849">
      <formula>ISERROR(B234)</formula>
    </cfRule>
  </conditionalFormatting>
  <conditionalFormatting sqref="B235">
    <cfRule type="containsErrors" dxfId="806" priority="848">
      <formula>ISERROR(B235)</formula>
    </cfRule>
  </conditionalFormatting>
  <conditionalFormatting sqref="B266">
    <cfRule type="containsErrors" dxfId="805" priority="847">
      <formula>ISERROR(B266)</formula>
    </cfRule>
  </conditionalFormatting>
  <conditionalFormatting sqref="B267">
    <cfRule type="containsErrors" dxfId="804" priority="846">
      <formula>ISERROR(B267)</formula>
    </cfRule>
  </conditionalFormatting>
  <conditionalFormatting sqref="B268">
    <cfRule type="containsErrors" dxfId="803" priority="845">
      <formula>ISERROR(B268)</formula>
    </cfRule>
  </conditionalFormatting>
  <conditionalFormatting sqref="B269">
    <cfRule type="containsErrors" dxfId="802" priority="844">
      <formula>ISERROR(B269)</formula>
    </cfRule>
  </conditionalFormatting>
  <conditionalFormatting sqref="B270">
    <cfRule type="containsErrors" dxfId="801" priority="843">
      <formula>ISERROR(B270)</formula>
    </cfRule>
  </conditionalFormatting>
  <conditionalFormatting sqref="B271">
    <cfRule type="containsErrors" dxfId="800" priority="842">
      <formula>ISERROR(B271)</formula>
    </cfRule>
  </conditionalFormatting>
  <conditionalFormatting sqref="B272">
    <cfRule type="containsErrors" dxfId="799" priority="841">
      <formula>ISERROR(B272)</formula>
    </cfRule>
  </conditionalFormatting>
  <conditionalFormatting sqref="AS154:AS162 AR163:AS163 AP163 AM163 AN155:AQ160">
    <cfRule type="containsErrors" dxfId="798" priority="840">
      <formula>ISERROR(AM154)</formula>
    </cfRule>
  </conditionalFormatting>
  <conditionalFormatting sqref="AM154:AR154 AM162:AR162 AO155:AR161">
    <cfRule type="containsErrors" dxfId="797" priority="839">
      <formula>ISERROR(AM154)</formula>
    </cfRule>
  </conditionalFormatting>
  <conditionalFormatting sqref="AM155:AN158 AM160:AN161">
    <cfRule type="containsErrors" dxfId="796" priority="838">
      <formula>ISERROR(AM155)</formula>
    </cfRule>
  </conditionalFormatting>
  <conditionalFormatting sqref="AM159:AN159">
    <cfRule type="containsErrors" dxfId="795" priority="837">
      <formula>ISERROR(AM159)</formula>
    </cfRule>
  </conditionalFormatting>
  <conditionalFormatting sqref="AS191:AS199 AR200:AS200 AP200 AM200 AN192:AQ197">
    <cfRule type="containsErrors" dxfId="794" priority="836">
      <formula>ISERROR(AM191)</formula>
    </cfRule>
  </conditionalFormatting>
  <conditionalFormatting sqref="AM191:AR191 AM199:AR199 AO192:AR198">
    <cfRule type="containsErrors" dxfId="793" priority="835">
      <formula>ISERROR(AM191)</formula>
    </cfRule>
  </conditionalFormatting>
  <conditionalFormatting sqref="AM192:AN195 AM197:AN198">
    <cfRule type="containsErrors" dxfId="792" priority="834">
      <formula>ISERROR(AM192)</formula>
    </cfRule>
  </conditionalFormatting>
  <conditionalFormatting sqref="AM196:AN196">
    <cfRule type="containsErrors" dxfId="791" priority="833">
      <formula>ISERROR(AM196)</formula>
    </cfRule>
  </conditionalFormatting>
  <conditionalFormatting sqref="AS230:AS238 AR239:AS242 AP239:AP242 AM239:AM242 AN231:AQ236">
    <cfRule type="containsErrors" dxfId="790" priority="832">
      <formula>ISERROR(AM230)</formula>
    </cfRule>
  </conditionalFormatting>
  <conditionalFormatting sqref="AM230:AR230 AM238:AR238 AO231:AR237">
    <cfRule type="containsErrors" dxfId="789" priority="831">
      <formula>ISERROR(AM230)</formula>
    </cfRule>
  </conditionalFormatting>
  <conditionalFormatting sqref="AM231:AN234 AM236:AN237">
    <cfRule type="containsErrors" dxfId="788" priority="830">
      <formula>ISERROR(AM231)</formula>
    </cfRule>
  </conditionalFormatting>
  <conditionalFormatting sqref="AM235:AN235">
    <cfRule type="containsErrors" dxfId="787" priority="829">
      <formula>ISERROR(AM235)</formula>
    </cfRule>
  </conditionalFormatting>
  <conditionalFormatting sqref="AM152:AS153">
    <cfRule type="containsErrors" dxfId="786" priority="828">
      <formula>ISERROR(AM152)</formula>
    </cfRule>
  </conditionalFormatting>
  <conditionalFormatting sqref="AM228:AS229">
    <cfRule type="containsErrors" dxfId="785" priority="827">
      <formula>ISERROR(AM228)</formula>
    </cfRule>
  </conditionalFormatting>
  <conditionalFormatting sqref="A303:A313 A340:A350 J357:J358 A324:I325 S340:S358 A302:L302 S302:S310 A299:S299 A328:S336 A301:R301 B300:R300 A339:S339 B337:R337 A361:G362 J361:S362 A364:S372 K323:S327 R311:S322 M347:R347 M348:P348 R348:R358 M385:P385 R385:S396 Q377:Q378 S433:S434 Q414:Q415 P311:P322 C359:N360 P359:S360 L349:P349 L350:N358 P350:P358 K398:S401 P397:S397 K394:N397 P386:P396 L423:N432 P423:Q434 K320:M322 M311 C433:H434 J433:N434 C323:I323 I320:I322 C320:G322 N303:Q308 D357:G358 N341:Q345 C397:H397 H396 P381:P382 P414 L312:M319 L386:N393 A320:A323 A357:A360 A338:R338 A327:I327 A326:C326 E326:I326 A363:C363 E363:S363 D303:K313 D340:K350 D377:K387">
    <cfRule type="containsErrors" dxfId="784" priority="825">
      <formula>ISERROR(A299)</formula>
    </cfRule>
  </conditionalFormatting>
  <conditionalFormatting sqref="C328 C333 C365 C370 M328:S328 M333:S333 M365:S365 M370:S370">
    <cfRule type="cellIs" dxfId="783" priority="823" operator="greaterThan">
      <formula>0.95</formula>
    </cfRule>
    <cfRule type="cellIs" dxfId="782" priority="824" operator="lessThan">
      <formula>0.95</formula>
    </cfRule>
  </conditionalFormatting>
  <conditionalFormatting sqref="B312:B313 B320:B323">
    <cfRule type="containsErrors" dxfId="781" priority="822">
      <formula>ISERROR(B312)</formula>
    </cfRule>
  </conditionalFormatting>
  <conditionalFormatting sqref="B349:B350 B359:B360">
    <cfRule type="containsErrors" dxfId="780" priority="821">
      <formula>ISERROR(B349)</formula>
    </cfRule>
  </conditionalFormatting>
  <conditionalFormatting sqref="K357:K358">
    <cfRule type="containsErrors" dxfId="779" priority="820">
      <formula>ISERROR(K357)</formula>
    </cfRule>
  </conditionalFormatting>
  <conditionalFormatting sqref="I357:I358">
    <cfRule type="containsErrors" dxfId="778" priority="819">
      <formula>ISERROR(I357)</formula>
    </cfRule>
  </conditionalFormatting>
  <conditionalFormatting sqref="J320:J327">
    <cfRule type="containsErrors" dxfId="777" priority="818">
      <formula>ISERROR(J320)</formula>
    </cfRule>
  </conditionalFormatting>
  <conditionalFormatting sqref="O340:R340 O346:R346 O341:Q345">
    <cfRule type="containsErrors" dxfId="776" priority="817">
      <formula>ISERROR(O340)</formula>
    </cfRule>
  </conditionalFormatting>
  <conditionalFormatting sqref="M302:R302 M310:R310 O303:R309">
    <cfRule type="containsErrors" dxfId="775" priority="816">
      <formula>ISERROR(M302)</formula>
    </cfRule>
  </conditionalFormatting>
  <conditionalFormatting sqref="B303">
    <cfRule type="containsErrors" dxfId="774" priority="815">
      <formula>ISERROR(B303)</formula>
    </cfRule>
  </conditionalFormatting>
  <conditionalFormatting sqref="L303:L309">
    <cfRule type="containsErrors" dxfId="773" priority="814">
      <formula>ISERROR(L303)</formula>
    </cfRule>
  </conditionalFormatting>
  <conditionalFormatting sqref="M303:N306 M308:N309">
    <cfRule type="containsErrors" dxfId="772" priority="813">
      <formula>ISERROR(M303)</formula>
    </cfRule>
  </conditionalFormatting>
  <conditionalFormatting sqref="L307">
    <cfRule type="containsErrors" dxfId="771" priority="812">
      <formula>ISERROR(L307)</formula>
    </cfRule>
  </conditionalFormatting>
  <conditionalFormatting sqref="M307:N307">
    <cfRule type="containsErrors" dxfId="770" priority="811">
      <formula>ISERROR(M307)</formula>
    </cfRule>
  </conditionalFormatting>
  <conditionalFormatting sqref="M346:N346">
    <cfRule type="containsErrors" dxfId="769" priority="810">
      <formula>ISERROR(M346)</formula>
    </cfRule>
  </conditionalFormatting>
  <conditionalFormatting sqref="L309">
    <cfRule type="containsErrors" dxfId="768" priority="809">
      <formula>ISERROR(L309)</formula>
    </cfRule>
  </conditionalFormatting>
  <conditionalFormatting sqref="L310">
    <cfRule type="containsErrors" dxfId="767" priority="808">
      <formula>ISERROR(L310)</formula>
    </cfRule>
    <cfRule type="containsErrors" dxfId="766" priority="807">
      <formula>ISERROR(L310)</formula>
    </cfRule>
  </conditionalFormatting>
  <conditionalFormatting sqref="L342:L344">
    <cfRule type="containsErrors" dxfId="765" priority="806">
      <formula>ISERROR(L342)</formula>
    </cfRule>
  </conditionalFormatting>
  <conditionalFormatting sqref="L344">
    <cfRule type="containsErrors" dxfId="764" priority="805">
      <formula>ISERROR(L344)</formula>
    </cfRule>
  </conditionalFormatting>
  <conditionalFormatting sqref="L340:L341">
    <cfRule type="containsErrors" dxfId="763" priority="804">
      <formula>ISERROR(L340)</formula>
    </cfRule>
  </conditionalFormatting>
  <conditionalFormatting sqref="L311">
    <cfRule type="containsErrors" dxfId="762" priority="803">
      <formula>ISERROR(L311)</formula>
    </cfRule>
    <cfRule type="containsErrors" dxfId="761" priority="802">
      <formula>ISERROR(L311)</formula>
    </cfRule>
  </conditionalFormatting>
  <conditionalFormatting sqref="B311">
    <cfRule type="containsErrors" dxfId="760" priority="801">
      <formula>ISERROR(B311)</formula>
    </cfRule>
  </conditionalFormatting>
  <conditionalFormatting sqref="B348">
    <cfRule type="containsErrors" dxfId="759" priority="800">
      <formula>ISERROR(B348)</formula>
    </cfRule>
  </conditionalFormatting>
  <conditionalFormatting sqref="L345:L346">
    <cfRule type="containsErrors" dxfId="758" priority="799">
      <formula>ISERROR(L345)</formula>
    </cfRule>
  </conditionalFormatting>
  <conditionalFormatting sqref="L346">
    <cfRule type="containsErrors" dxfId="757" priority="798">
      <formula>ISERROR(L346)</formula>
    </cfRule>
  </conditionalFormatting>
  <conditionalFormatting sqref="L347">
    <cfRule type="containsErrors" dxfId="756" priority="797">
      <formula>ISERROR(L347)</formula>
    </cfRule>
    <cfRule type="containsErrors" dxfId="755" priority="796">
      <formula>ISERROR(L347)</formula>
    </cfRule>
  </conditionalFormatting>
  <conditionalFormatting sqref="L348">
    <cfRule type="containsErrors" dxfId="754" priority="795">
      <formula>ISERROR(L348)</formula>
    </cfRule>
    <cfRule type="containsErrors" dxfId="753" priority="794">
      <formula>ISERROR(L348)</formula>
    </cfRule>
  </conditionalFormatting>
  <conditionalFormatting sqref="B310">
    <cfRule type="containsErrors" dxfId="752" priority="792">
      <formula>ISERROR(B310)</formula>
    </cfRule>
  </conditionalFormatting>
  <conditionalFormatting sqref="B347">
    <cfRule type="containsErrors" dxfId="751" priority="791">
      <formula>ISERROR(B347)</formula>
    </cfRule>
  </conditionalFormatting>
  <conditionalFormatting sqref="A446:S446">
    <cfRule type="containsErrors" dxfId="750" priority="793">
      <formula>ISERROR(A446)</formula>
    </cfRule>
  </conditionalFormatting>
  <conditionalFormatting sqref="L377:L384">
    <cfRule type="containsErrors" dxfId="749" priority="781">
      <formula>ISERROR(L377)</formula>
    </cfRule>
  </conditionalFormatting>
  <conditionalFormatting sqref="L381">
    <cfRule type="containsErrors" dxfId="748" priority="780">
      <formula>ISERROR(L381)</formula>
    </cfRule>
  </conditionalFormatting>
  <conditionalFormatting sqref="A377:A387 A414:A424 A436:S436 D431:H432 J431:J432 A401:I401 A376:L376 A373:S373 A402:S410 A375:R375 B374:R374 A413:S413 B411:R411 S376 S422:S432 C394:G396 A398:G399 A440:S445 A437:G439 J437:S439 A394:A397 A431:A434 A412:R412 A400:C400 E400:G400 A435:C435 E435:S435 D414:K424">
    <cfRule type="containsErrors" dxfId="747" priority="790">
      <formula>ISERROR(A373)</formula>
    </cfRule>
  </conditionalFormatting>
  <conditionalFormatting sqref="B386:B387 B394:B397">
    <cfRule type="containsErrors" dxfId="746" priority="787">
      <formula>ISERROR(B386)</formula>
    </cfRule>
  </conditionalFormatting>
  <conditionalFormatting sqref="B423:B424 B433:B434">
    <cfRule type="containsErrors" dxfId="745" priority="786">
      <formula>ISERROR(B423)</formula>
    </cfRule>
  </conditionalFormatting>
  <conditionalFormatting sqref="K431:K432">
    <cfRule type="containsErrors" dxfId="744" priority="785">
      <formula>ISERROR(K431)</formula>
    </cfRule>
  </conditionalFormatting>
  <conditionalFormatting sqref="J394:J401">
    <cfRule type="containsErrors" dxfId="743" priority="784">
      <formula>ISERROR(J394)</formula>
    </cfRule>
  </conditionalFormatting>
  <conditionalFormatting sqref="P414:Q414 M422:R422">
    <cfRule type="containsErrors" dxfId="742" priority="783">
      <formula>ISERROR(M414)</formula>
    </cfRule>
  </conditionalFormatting>
  <conditionalFormatting sqref="M376:R376 P377:Q377">
    <cfRule type="containsErrors" dxfId="741" priority="782">
      <formula>ISERROR(M376)</formula>
    </cfRule>
  </conditionalFormatting>
  <conditionalFormatting sqref="L418">
    <cfRule type="containsErrors" dxfId="740" priority="777">
      <formula>ISERROR(L418)</formula>
    </cfRule>
  </conditionalFormatting>
  <conditionalFormatting sqref="L383:L384">
    <cfRule type="containsErrors" dxfId="739" priority="779">
      <formula>ISERROR(L383)</formula>
    </cfRule>
  </conditionalFormatting>
  <conditionalFormatting sqref="C402 C407 C439 C444 M402:S402 M407:S407 M439:S439 M444:S444">
    <cfRule type="cellIs" dxfId="738" priority="788" operator="greaterThan">
      <formula>0.95</formula>
    </cfRule>
    <cfRule type="cellIs" dxfId="737" priority="789" operator="lessThan">
      <formula>0.95</formula>
    </cfRule>
  </conditionalFormatting>
  <conditionalFormatting sqref="L416:L418">
    <cfRule type="containsErrors" dxfId="736" priority="778">
      <formula>ISERROR(L416)</formula>
    </cfRule>
  </conditionalFormatting>
  <conditionalFormatting sqref="L414:L415">
    <cfRule type="containsErrors" dxfId="735" priority="776">
      <formula>ISERROR(L414)</formula>
    </cfRule>
  </conditionalFormatting>
  <conditionalFormatting sqref="L385">
    <cfRule type="containsErrors" dxfId="734" priority="775">
      <formula>ISERROR(L385)</formula>
    </cfRule>
    <cfRule type="containsErrors" dxfId="733" priority="774">
      <formula>ISERROR(L385)</formula>
    </cfRule>
  </conditionalFormatting>
  <conditionalFormatting sqref="L419:L420">
    <cfRule type="containsErrors" dxfId="732" priority="773">
      <formula>ISERROR(L419)</formula>
    </cfRule>
  </conditionalFormatting>
  <conditionalFormatting sqref="L420">
    <cfRule type="containsErrors" dxfId="731" priority="772">
      <formula>ISERROR(L420)</formula>
    </cfRule>
  </conditionalFormatting>
  <conditionalFormatting sqref="L421">
    <cfRule type="containsErrors" dxfId="730" priority="771">
      <formula>ISERROR(L421)</formula>
    </cfRule>
    <cfRule type="containsErrors" dxfId="729" priority="770">
      <formula>ISERROR(L421)</formula>
    </cfRule>
  </conditionalFormatting>
  <conditionalFormatting sqref="L422">
    <cfRule type="containsErrors" dxfId="728" priority="769">
      <formula>ISERROR(L422)</formula>
    </cfRule>
    <cfRule type="containsErrors" dxfId="727" priority="768">
      <formula>ISERROR(L422)</formula>
    </cfRule>
  </conditionalFormatting>
  <conditionalFormatting sqref="B422">
    <cfRule type="containsErrors" dxfId="726" priority="764">
      <formula>ISERROR(B422)</formula>
    </cfRule>
  </conditionalFormatting>
  <conditionalFormatting sqref="B384">
    <cfRule type="containsErrors" dxfId="725" priority="767">
      <formula>ISERROR(B384)</formula>
    </cfRule>
  </conditionalFormatting>
  <conditionalFormatting sqref="B385">
    <cfRule type="containsErrors" dxfId="724" priority="766">
      <formula>ISERROR(B385)</formula>
    </cfRule>
  </conditionalFormatting>
  <conditionalFormatting sqref="H361:I362">
    <cfRule type="containsErrors" dxfId="723" priority="763">
      <formula>ISERROR(H361)</formula>
    </cfRule>
  </conditionalFormatting>
  <conditionalFormatting sqref="H398:I399">
    <cfRule type="containsErrors" dxfId="722" priority="762">
      <formula>ISERROR(H398)</formula>
    </cfRule>
  </conditionalFormatting>
  <conditionalFormatting sqref="H437:I438">
    <cfRule type="containsErrors" dxfId="721" priority="760">
      <formula>ISERROR(H437)</formula>
    </cfRule>
  </conditionalFormatting>
  <conditionalFormatting sqref="B421">
    <cfRule type="containsErrors" dxfId="720" priority="765">
      <formula>ISERROR(B421)</formula>
    </cfRule>
  </conditionalFormatting>
  <conditionalFormatting sqref="H400:I400">
    <cfRule type="containsErrors" dxfId="719" priority="761">
      <formula>ISERROR(H400)</formula>
    </cfRule>
  </conditionalFormatting>
  <conditionalFormatting sqref="H439:I439">
    <cfRule type="containsErrors" dxfId="718" priority="759">
      <formula>ISERROR(H439)</formula>
    </cfRule>
  </conditionalFormatting>
  <conditionalFormatting sqref="B304">
    <cfRule type="containsErrors" dxfId="717" priority="758">
      <formula>ISERROR(B304)</formula>
    </cfRule>
  </conditionalFormatting>
  <conditionalFormatting sqref="B305">
    <cfRule type="containsErrors" dxfId="716" priority="757">
      <formula>ISERROR(B305)</formula>
    </cfRule>
  </conditionalFormatting>
  <conditionalFormatting sqref="B306">
    <cfRule type="containsErrors" dxfId="715" priority="756">
      <formula>ISERROR(B306)</formula>
    </cfRule>
  </conditionalFormatting>
  <conditionalFormatting sqref="B307">
    <cfRule type="containsErrors" dxfId="714" priority="755">
      <formula>ISERROR(B307)</formula>
    </cfRule>
  </conditionalFormatting>
  <conditionalFormatting sqref="B308">
    <cfRule type="containsErrors" dxfId="713" priority="754">
      <formula>ISERROR(B308)</formula>
    </cfRule>
  </conditionalFormatting>
  <conditionalFormatting sqref="B342">
    <cfRule type="containsErrors" dxfId="712" priority="750">
      <formula>ISERROR(B342)</formula>
    </cfRule>
  </conditionalFormatting>
  <conditionalFormatting sqref="B343">
    <cfRule type="containsErrors" dxfId="711" priority="749">
      <formula>ISERROR(B343)</formula>
    </cfRule>
  </conditionalFormatting>
  <conditionalFormatting sqref="B344">
    <cfRule type="containsErrors" dxfId="710" priority="748">
      <formula>ISERROR(B344)</formula>
    </cfRule>
  </conditionalFormatting>
  <conditionalFormatting sqref="B345">
    <cfRule type="containsErrors" dxfId="709" priority="747">
      <formula>ISERROR(B345)</formula>
    </cfRule>
  </conditionalFormatting>
  <conditionalFormatting sqref="B346">
    <cfRule type="containsErrors" dxfId="708" priority="746">
      <formula>ISERROR(B346)</formula>
    </cfRule>
  </conditionalFormatting>
  <conditionalFormatting sqref="B377">
    <cfRule type="containsErrors" dxfId="707" priority="745">
      <formula>ISERROR(B377)</formula>
    </cfRule>
  </conditionalFormatting>
  <conditionalFormatting sqref="B341">
    <cfRule type="containsErrors" dxfId="706" priority="751">
      <formula>ISERROR(B341)</formula>
    </cfRule>
  </conditionalFormatting>
  <conditionalFormatting sqref="B340">
    <cfRule type="containsErrors" dxfId="705" priority="752">
      <formula>ISERROR(B340)</formula>
    </cfRule>
  </conditionalFormatting>
  <conditionalFormatting sqref="B309">
    <cfRule type="containsErrors" dxfId="704" priority="753">
      <formula>ISERROR(B309)</formula>
    </cfRule>
  </conditionalFormatting>
  <conditionalFormatting sqref="B378">
    <cfRule type="containsErrors" dxfId="703" priority="744">
      <formula>ISERROR(B378)</formula>
    </cfRule>
  </conditionalFormatting>
  <conditionalFormatting sqref="B379">
    <cfRule type="containsErrors" dxfId="702" priority="743">
      <formula>ISERROR(B379)</formula>
    </cfRule>
  </conditionalFormatting>
  <conditionalFormatting sqref="B380">
    <cfRule type="containsErrors" dxfId="701" priority="742">
      <formula>ISERROR(B380)</formula>
    </cfRule>
  </conditionalFormatting>
  <conditionalFormatting sqref="B381">
    <cfRule type="containsErrors" dxfId="700" priority="741">
      <formula>ISERROR(B381)</formula>
    </cfRule>
  </conditionalFormatting>
  <conditionalFormatting sqref="B382">
    <cfRule type="containsErrors" dxfId="699" priority="740">
      <formula>ISERROR(B382)</formula>
    </cfRule>
  </conditionalFormatting>
  <conditionalFormatting sqref="B383">
    <cfRule type="containsErrors" dxfId="698" priority="739">
      <formula>ISERROR(B383)</formula>
    </cfRule>
  </conditionalFormatting>
  <conditionalFormatting sqref="B414">
    <cfRule type="containsErrors" dxfId="697" priority="738">
      <formula>ISERROR(B414)</formula>
    </cfRule>
  </conditionalFormatting>
  <conditionalFormatting sqref="B415">
    <cfRule type="containsErrors" dxfId="696" priority="737">
      <formula>ISERROR(B415)</formula>
    </cfRule>
  </conditionalFormatting>
  <conditionalFormatting sqref="B416">
    <cfRule type="containsErrors" dxfId="695" priority="736">
      <formula>ISERROR(B416)</formula>
    </cfRule>
  </conditionalFormatting>
  <conditionalFormatting sqref="B417">
    <cfRule type="containsErrors" dxfId="694" priority="735">
      <formula>ISERROR(B417)</formula>
    </cfRule>
  </conditionalFormatting>
  <conditionalFormatting sqref="B418">
    <cfRule type="containsErrors" dxfId="693" priority="734">
      <formula>ISERROR(B418)</formula>
    </cfRule>
  </conditionalFormatting>
  <conditionalFormatting sqref="B419">
    <cfRule type="containsErrors" dxfId="692" priority="733">
      <formula>ISERROR(B419)</formula>
    </cfRule>
  </conditionalFormatting>
  <conditionalFormatting sqref="B420">
    <cfRule type="containsErrors" dxfId="691" priority="732">
      <formula>ISERROR(B420)</formula>
    </cfRule>
  </conditionalFormatting>
  <conditionalFormatting sqref="AS302:AS310 AR311:AS311 AP311 AM311 AN303:AQ308">
    <cfRule type="containsErrors" dxfId="690" priority="731">
      <formula>ISERROR(AM302)</formula>
    </cfRule>
  </conditionalFormatting>
  <conditionalFormatting sqref="AM302:AR302 AM310:AR310 AO303:AR309">
    <cfRule type="containsErrors" dxfId="689" priority="730">
      <formula>ISERROR(AM302)</formula>
    </cfRule>
  </conditionalFormatting>
  <conditionalFormatting sqref="AM303:AN306 AM308:AN309">
    <cfRule type="containsErrors" dxfId="688" priority="729">
      <formula>ISERROR(AM303)</formula>
    </cfRule>
  </conditionalFormatting>
  <conditionalFormatting sqref="AM307:AN307">
    <cfRule type="containsErrors" dxfId="687" priority="728">
      <formula>ISERROR(AM307)</formula>
    </cfRule>
  </conditionalFormatting>
  <conditionalFormatting sqref="AS339:AS347 AR348:AS348 AP348 AM348 AN340:AQ345">
    <cfRule type="containsErrors" dxfId="686" priority="727">
      <formula>ISERROR(AM339)</formula>
    </cfRule>
  </conditionalFormatting>
  <conditionalFormatting sqref="AM339:AR339 AM347:AR347 AO340:AR346">
    <cfRule type="containsErrors" dxfId="685" priority="726">
      <formula>ISERROR(AM339)</formula>
    </cfRule>
  </conditionalFormatting>
  <conditionalFormatting sqref="AM340:AN343 AM345:AN346">
    <cfRule type="containsErrors" dxfId="684" priority="725">
      <formula>ISERROR(AM340)</formula>
    </cfRule>
  </conditionalFormatting>
  <conditionalFormatting sqref="AM344:AN344">
    <cfRule type="containsErrors" dxfId="683" priority="724">
      <formula>ISERROR(AM344)</formula>
    </cfRule>
  </conditionalFormatting>
  <conditionalFormatting sqref="AS378:AS386 AR387:AS390 AP387:AP390 AM387:AM390 AN379:AQ384">
    <cfRule type="containsErrors" dxfId="682" priority="723">
      <formula>ISERROR(AM378)</formula>
    </cfRule>
  </conditionalFormatting>
  <conditionalFormatting sqref="AM378:AR378 AM386:AR386 AO379:AR385">
    <cfRule type="containsErrors" dxfId="681" priority="722">
      <formula>ISERROR(AM378)</formula>
    </cfRule>
  </conditionalFormatting>
  <conditionalFormatting sqref="AM379:AN382 AM384:AN385">
    <cfRule type="containsErrors" dxfId="680" priority="721">
      <formula>ISERROR(AM379)</formula>
    </cfRule>
  </conditionalFormatting>
  <conditionalFormatting sqref="AM383:AN383">
    <cfRule type="containsErrors" dxfId="679" priority="720">
      <formula>ISERROR(AM383)</formula>
    </cfRule>
  </conditionalFormatting>
  <conditionalFormatting sqref="AM300:AS301">
    <cfRule type="containsErrors" dxfId="678" priority="719">
      <formula>ISERROR(AM300)</formula>
    </cfRule>
  </conditionalFormatting>
  <conditionalFormatting sqref="AM376:AS377">
    <cfRule type="containsErrors" dxfId="677" priority="718">
      <formula>ISERROR(AM376)</formula>
    </cfRule>
  </conditionalFormatting>
  <conditionalFormatting sqref="AM337:AS338">
    <cfRule type="containsErrors" dxfId="676" priority="717">
      <formula>ISERROR(AM337)</formula>
    </cfRule>
  </conditionalFormatting>
  <conditionalFormatting sqref="AM485:AS486">
    <cfRule type="containsErrors" dxfId="675" priority="608">
      <formula>ISERROR(AM485)</formula>
    </cfRule>
  </conditionalFormatting>
  <conditionalFormatting sqref="A451:A461 A488:A498 J505:J506 A472:I473 S488:S506 A450:L450 S450:S458 A447:S447 A476:S484 A449:S449 B448:S448 A486:S487 B485:S485 A509:G510 J509:S510 A512:S520 K471:S475 R459:S470 M495:R495 M496:P496 R496:R506 M533:P533 R533:S544 Q525:Q526 S581:S582 Q562:Q563 P459:P470 C507:N508 P507:S508 L497:P497 L498:N506 P498:P506 K546:S549 P545:S545 K542:N545 P534:P544 L571:N580 P571:Q582 K468:M470 M459 C581:H582 J581:N582 C471:I471 I468:I470 C468:G470 N451:Q456 D505:G506 N489:Q493 C545:H545 H544 P529:P530 P562 L460:M467 L534:N541 A468:A471 A505:A508 A475:I475 A474:C474 E474:I474 A511:C511 E511:S511 D451:K461 D488:K498 D525:K535">
    <cfRule type="containsErrors" dxfId="674" priority="716">
      <formula>ISERROR(A447)</formula>
    </cfRule>
  </conditionalFormatting>
  <conditionalFormatting sqref="C476 C481 C513 C518 M476:S476 M481:S481 M513:S513 M518:S518">
    <cfRule type="cellIs" dxfId="673" priority="714" operator="greaterThan">
      <formula>0.95</formula>
    </cfRule>
    <cfRule type="cellIs" dxfId="672" priority="715" operator="lessThan">
      <formula>0.95</formula>
    </cfRule>
  </conditionalFormatting>
  <conditionalFormatting sqref="B460:B461 B468:B471">
    <cfRule type="containsErrors" dxfId="671" priority="713">
      <formula>ISERROR(B460)</formula>
    </cfRule>
  </conditionalFormatting>
  <conditionalFormatting sqref="B497:B498 B507:B508">
    <cfRule type="containsErrors" dxfId="670" priority="712">
      <formula>ISERROR(B497)</formula>
    </cfRule>
  </conditionalFormatting>
  <conditionalFormatting sqref="K505:K506">
    <cfRule type="containsErrors" dxfId="669" priority="711">
      <formula>ISERROR(K505)</formula>
    </cfRule>
  </conditionalFormatting>
  <conditionalFormatting sqref="I505:I506">
    <cfRule type="containsErrors" dxfId="668" priority="710">
      <formula>ISERROR(I505)</formula>
    </cfRule>
  </conditionalFormatting>
  <conditionalFormatting sqref="J468:J475">
    <cfRule type="containsErrors" dxfId="667" priority="709">
      <formula>ISERROR(J468)</formula>
    </cfRule>
  </conditionalFormatting>
  <conditionalFormatting sqref="O488:R488 O494:R494 O489:Q493">
    <cfRule type="containsErrors" dxfId="666" priority="708">
      <formula>ISERROR(O488)</formula>
    </cfRule>
  </conditionalFormatting>
  <conditionalFormatting sqref="M450:R450 M458:R458 O451:R457">
    <cfRule type="containsErrors" dxfId="665" priority="707">
      <formula>ISERROR(M450)</formula>
    </cfRule>
  </conditionalFormatting>
  <conditionalFormatting sqref="B451">
    <cfRule type="containsErrors" dxfId="664" priority="706">
      <formula>ISERROR(B451)</formula>
    </cfRule>
  </conditionalFormatting>
  <conditionalFormatting sqref="L451:L457">
    <cfRule type="containsErrors" dxfId="663" priority="705">
      <formula>ISERROR(L451)</formula>
    </cfRule>
  </conditionalFormatting>
  <conditionalFormatting sqref="M451:N454 M456:N457">
    <cfRule type="containsErrors" dxfId="662" priority="704">
      <formula>ISERROR(M451)</formula>
    </cfRule>
  </conditionalFormatting>
  <conditionalFormatting sqref="L455">
    <cfRule type="containsErrors" dxfId="661" priority="703">
      <formula>ISERROR(L455)</formula>
    </cfRule>
  </conditionalFormatting>
  <conditionalFormatting sqref="M455:N455">
    <cfRule type="containsErrors" dxfId="660" priority="702">
      <formula>ISERROR(M455)</formula>
    </cfRule>
  </conditionalFormatting>
  <conditionalFormatting sqref="M494:N494">
    <cfRule type="containsErrors" dxfId="659" priority="701">
      <formula>ISERROR(M494)</formula>
    </cfRule>
  </conditionalFormatting>
  <conditionalFormatting sqref="L457">
    <cfRule type="containsErrors" dxfId="658" priority="700">
      <formula>ISERROR(L457)</formula>
    </cfRule>
  </conditionalFormatting>
  <conditionalFormatting sqref="L458">
    <cfRule type="containsErrors" dxfId="657" priority="699">
      <formula>ISERROR(L458)</formula>
    </cfRule>
    <cfRule type="containsErrors" dxfId="656" priority="698">
      <formula>ISERROR(L458)</formula>
    </cfRule>
  </conditionalFormatting>
  <conditionalFormatting sqref="L490:L492">
    <cfRule type="containsErrors" dxfId="655" priority="697">
      <formula>ISERROR(L490)</formula>
    </cfRule>
  </conditionalFormatting>
  <conditionalFormatting sqref="L492">
    <cfRule type="containsErrors" dxfId="654" priority="696">
      <formula>ISERROR(L492)</formula>
    </cfRule>
  </conditionalFormatting>
  <conditionalFormatting sqref="L488:L489">
    <cfRule type="containsErrors" dxfId="653" priority="695">
      <formula>ISERROR(L488)</formula>
    </cfRule>
  </conditionalFormatting>
  <conditionalFormatting sqref="L459">
    <cfRule type="containsErrors" dxfId="652" priority="694">
      <formula>ISERROR(L459)</formula>
    </cfRule>
    <cfRule type="containsErrors" dxfId="651" priority="693">
      <formula>ISERROR(L459)</formula>
    </cfRule>
  </conditionalFormatting>
  <conditionalFormatting sqref="B459">
    <cfRule type="containsErrors" dxfId="650" priority="692">
      <formula>ISERROR(B459)</formula>
    </cfRule>
  </conditionalFormatting>
  <conditionalFormatting sqref="B496">
    <cfRule type="containsErrors" dxfId="649" priority="691">
      <formula>ISERROR(B496)</formula>
    </cfRule>
  </conditionalFormatting>
  <conditionalFormatting sqref="L493:L494">
    <cfRule type="containsErrors" dxfId="648" priority="690">
      <formula>ISERROR(L493)</formula>
    </cfRule>
  </conditionalFormatting>
  <conditionalFormatting sqref="L494">
    <cfRule type="containsErrors" dxfId="647" priority="689">
      <formula>ISERROR(L494)</formula>
    </cfRule>
  </conditionalFormatting>
  <conditionalFormatting sqref="L495">
    <cfRule type="containsErrors" dxfId="646" priority="688">
      <formula>ISERROR(L495)</formula>
    </cfRule>
    <cfRule type="containsErrors" dxfId="645" priority="687">
      <formula>ISERROR(L495)</formula>
    </cfRule>
  </conditionalFormatting>
  <conditionalFormatting sqref="L496">
    <cfRule type="containsErrors" dxfId="644" priority="686">
      <formula>ISERROR(L496)</formula>
    </cfRule>
    <cfRule type="containsErrors" dxfId="643" priority="685">
      <formula>ISERROR(L496)</formula>
    </cfRule>
  </conditionalFormatting>
  <conditionalFormatting sqref="B458">
    <cfRule type="containsErrors" dxfId="642" priority="683">
      <formula>ISERROR(B458)</formula>
    </cfRule>
  </conditionalFormatting>
  <conditionalFormatting sqref="B495">
    <cfRule type="containsErrors" dxfId="641" priority="682">
      <formula>ISERROR(B495)</formula>
    </cfRule>
  </conditionalFormatting>
  <conditionalFormatting sqref="A594:S594">
    <cfRule type="containsErrors" dxfId="640" priority="684">
      <formula>ISERROR(A594)</formula>
    </cfRule>
  </conditionalFormatting>
  <conditionalFormatting sqref="L525:L532">
    <cfRule type="containsErrors" dxfId="639" priority="672">
      <formula>ISERROR(L525)</formula>
    </cfRule>
  </conditionalFormatting>
  <conditionalFormatting sqref="L529">
    <cfRule type="containsErrors" dxfId="638" priority="671">
      <formula>ISERROR(L529)</formula>
    </cfRule>
  </conditionalFormatting>
  <conditionalFormatting sqref="A525:A535 A562:A572 A583:S584 D579:H580 J579:J580 A549:I549 A524:L524 A521:S521 A550:S558 A523:S523 B522:S522 A560:S561 B559:S559 S524 S570:S580 C542:G544 A546:G547 A588:S593 A586:G587 J585:S587 A542:A545 A579:A582 A548:C548 E548:G548 A585:C585 E585:G585 D562:K572">
    <cfRule type="containsErrors" dxfId="637" priority="681">
      <formula>ISERROR(A521)</formula>
    </cfRule>
  </conditionalFormatting>
  <conditionalFormatting sqref="B534:B535 B542:B545">
    <cfRule type="containsErrors" dxfId="636" priority="678">
      <formula>ISERROR(B534)</formula>
    </cfRule>
  </conditionalFormatting>
  <conditionalFormatting sqref="B571:B572 B581:B582">
    <cfRule type="containsErrors" dxfId="635" priority="677">
      <formula>ISERROR(B571)</formula>
    </cfRule>
  </conditionalFormatting>
  <conditionalFormatting sqref="K579:K580">
    <cfRule type="containsErrors" dxfId="634" priority="676">
      <formula>ISERROR(K579)</formula>
    </cfRule>
  </conditionalFormatting>
  <conditionalFormatting sqref="J542:J549">
    <cfRule type="containsErrors" dxfId="633" priority="675">
      <formula>ISERROR(J542)</formula>
    </cfRule>
  </conditionalFormatting>
  <conditionalFormatting sqref="P562:Q562 M570:R570">
    <cfRule type="containsErrors" dxfId="632" priority="674">
      <formula>ISERROR(M562)</formula>
    </cfRule>
  </conditionalFormatting>
  <conditionalFormatting sqref="M524:R524 P525:Q525">
    <cfRule type="containsErrors" dxfId="631" priority="673">
      <formula>ISERROR(M524)</formula>
    </cfRule>
  </conditionalFormatting>
  <conditionalFormatting sqref="L566">
    <cfRule type="containsErrors" dxfId="630" priority="668">
      <formula>ISERROR(L566)</formula>
    </cfRule>
  </conditionalFormatting>
  <conditionalFormatting sqref="L531:L532">
    <cfRule type="containsErrors" dxfId="629" priority="670">
      <formula>ISERROR(L531)</formula>
    </cfRule>
  </conditionalFormatting>
  <conditionalFormatting sqref="C550 C555 C587 C592 M550:S550 M555:S555 M587:S587 M592:S592">
    <cfRule type="cellIs" dxfId="628" priority="679" operator="greaterThan">
      <formula>0.95</formula>
    </cfRule>
    <cfRule type="cellIs" dxfId="627" priority="680" operator="lessThan">
      <formula>0.95</formula>
    </cfRule>
  </conditionalFormatting>
  <conditionalFormatting sqref="L564:L566">
    <cfRule type="containsErrors" dxfId="626" priority="669">
      <formula>ISERROR(L564)</formula>
    </cfRule>
  </conditionalFormatting>
  <conditionalFormatting sqref="L562:L563">
    <cfRule type="containsErrors" dxfId="625" priority="667">
      <formula>ISERROR(L562)</formula>
    </cfRule>
  </conditionalFormatting>
  <conditionalFormatting sqref="L533">
    <cfRule type="containsErrors" dxfId="624" priority="666">
      <formula>ISERROR(L533)</formula>
    </cfRule>
    <cfRule type="containsErrors" dxfId="623" priority="665">
      <formula>ISERROR(L533)</formula>
    </cfRule>
  </conditionalFormatting>
  <conditionalFormatting sqref="L567:L568">
    <cfRule type="containsErrors" dxfId="622" priority="664">
      <formula>ISERROR(L567)</formula>
    </cfRule>
  </conditionalFormatting>
  <conditionalFormatting sqref="L568">
    <cfRule type="containsErrors" dxfId="621" priority="663">
      <formula>ISERROR(L568)</formula>
    </cfRule>
  </conditionalFormatting>
  <conditionalFormatting sqref="L569">
    <cfRule type="containsErrors" dxfId="620" priority="662">
      <formula>ISERROR(L569)</formula>
    </cfRule>
    <cfRule type="containsErrors" dxfId="619" priority="661">
      <formula>ISERROR(L569)</formula>
    </cfRule>
  </conditionalFormatting>
  <conditionalFormatting sqref="L570">
    <cfRule type="containsErrors" dxfId="618" priority="660">
      <formula>ISERROR(L570)</formula>
    </cfRule>
    <cfRule type="containsErrors" dxfId="617" priority="659">
      <formula>ISERROR(L570)</formula>
    </cfRule>
  </conditionalFormatting>
  <conditionalFormatting sqref="B570">
    <cfRule type="containsErrors" dxfId="616" priority="655">
      <formula>ISERROR(B570)</formula>
    </cfRule>
  </conditionalFormatting>
  <conditionalFormatting sqref="B532">
    <cfRule type="containsErrors" dxfId="615" priority="658">
      <formula>ISERROR(B532)</formula>
    </cfRule>
  </conditionalFormatting>
  <conditionalFormatting sqref="B533">
    <cfRule type="containsErrors" dxfId="614" priority="657">
      <formula>ISERROR(B533)</formula>
    </cfRule>
  </conditionalFormatting>
  <conditionalFormatting sqref="H509:I510">
    <cfRule type="containsErrors" dxfId="613" priority="654">
      <formula>ISERROR(H509)</formula>
    </cfRule>
  </conditionalFormatting>
  <conditionalFormatting sqref="H546:I547">
    <cfRule type="containsErrors" dxfId="612" priority="653">
      <formula>ISERROR(H546)</formula>
    </cfRule>
  </conditionalFormatting>
  <conditionalFormatting sqref="H585:I586">
    <cfRule type="containsErrors" dxfId="611" priority="651">
      <formula>ISERROR(H585)</formula>
    </cfRule>
  </conditionalFormatting>
  <conditionalFormatting sqref="B569">
    <cfRule type="containsErrors" dxfId="610" priority="656">
      <formula>ISERROR(B569)</formula>
    </cfRule>
  </conditionalFormatting>
  <conditionalFormatting sqref="H548:I548">
    <cfRule type="containsErrors" dxfId="609" priority="652">
      <formula>ISERROR(H548)</formula>
    </cfRule>
  </conditionalFormatting>
  <conditionalFormatting sqref="H587:I587">
    <cfRule type="containsErrors" dxfId="608" priority="650">
      <formula>ISERROR(H587)</formula>
    </cfRule>
  </conditionalFormatting>
  <conditionalFormatting sqref="B452">
    <cfRule type="containsErrors" dxfId="607" priority="649">
      <formula>ISERROR(B452)</formula>
    </cfRule>
  </conditionalFormatting>
  <conditionalFormatting sqref="B453">
    <cfRule type="containsErrors" dxfId="606" priority="648">
      <formula>ISERROR(B453)</formula>
    </cfRule>
  </conditionalFormatting>
  <conditionalFormatting sqref="B454">
    <cfRule type="containsErrors" dxfId="605" priority="647">
      <formula>ISERROR(B454)</formula>
    </cfRule>
  </conditionalFormatting>
  <conditionalFormatting sqref="B455">
    <cfRule type="containsErrors" dxfId="604" priority="646">
      <formula>ISERROR(B455)</formula>
    </cfRule>
  </conditionalFormatting>
  <conditionalFormatting sqref="B456">
    <cfRule type="containsErrors" dxfId="603" priority="645">
      <formula>ISERROR(B456)</formula>
    </cfRule>
  </conditionalFormatting>
  <conditionalFormatting sqref="B490">
    <cfRule type="containsErrors" dxfId="602" priority="641">
      <formula>ISERROR(B490)</formula>
    </cfRule>
  </conditionalFormatting>
  <conditionalFormatting sqref="B491">
    <cfRule type="containsErrors" dxfId="601" priority="640">
      <formula>ISERROR(B491)</formula>
    </cfRule>
  </conditionalFormatting>
  <conditionalFormatting sqref="B492">
    <cfRule type="containsErrors" dxfId="600" priority="639">
      <formula>ISERROR(B492)</formula>
    </cfRule>
  </conditionalFormatting>
  <conditionalFormatting sqref="B493">
    <cfRule type="containsErrors" dxfId="599" priority="638">
      <formula>ISERROR(B493)</formula>
    </cfRule>
  </conditionalFormatting>
  <conditionalFormatting sqref="B494">
    <cfRule type="containsErrors" dxfId="598" priority="637">
      <formula>ISERROR(B494)</formula>
    </cfRule>
  </conditionalFormatting>
  <conditionalFormatting sqref="B525">
    <cfRule type="containsErrors" dxfId="597" priority="636">
      <formula>ISERROR(B525)</formula>
    </cfRule>
  </conditionalFormatting>
  <conditionalFormatting sqref="B489">
    <cfRule type="containsErrors" dxfId="596" priority="642">
      <formula>ISERROR(B489)</formula>
    </cfRule>
  </conditionalFormatting>
  <conditionalFormatting sqref="B488">
    <cfRule type="containsErrors" dxfId="595" priority="643">
      <formula>ISERROR(B488)</formula>
    </cfRule>
  </conditionalFormatting>
  <conditionalFormatting sqref="B457">
    <cfRule type="containsErrors" dxfId="594" priority="644">
      <formula>ISERROR(B457)</formula>
    </cfRule>
  </conditionalFormatting>
  <conditionalFormatting sqref="B526">
    <cfRule type="containsErrors" dxfId="593" priority="635">
      <formula>ISERROR(B526)</formula>
    </cfRule>
  </conditionalFormatting>
  <conditionalFormatting sqref="B527">
    <cfRule type="containsErrors" dxfId="592" priority="634">
      <formula>ISERROR(B527)</formula>
    </cfRule>
  </conditionalFormatting>
  <conditionalFormatting sqref="B528">
    <cfRule type="containsErrors" dxfId="591" priority="633">
      <formula>ISERROR(B528)</formula>
    </cfRule>
  </conditionalFormatting>
  <conditionalFormatting sqref="B529">
    <cfRule type="containsErrors" dxfId="590" priority="632">
      <formula>ISERROR(B529)</formula>
    </cfRule>
  </conditionalFormatting>
  <conditionalFormatting sqref="B530">
    <cfRule type="containsErrors" dxfId="589" priority="631">
      <formula>ISERROR(B530)</formula>
    </cfRule>
  </conditionalFormatting>
  <conditionalFormatting sqref="B531">
    <cfRule type="containsErrors" dxfId="588" priority="630">
      <formula>ISERROR(B531)</formula>
    </cfRule>
  </conditionalFormatting>
  <conditionalFormatting sqref="B562">
    <cfRule type="containsErrors" dxfId="587" priority="629">
      <formula>ISERROR(B562)</formula>
    </cfRule>
  </conditionalFormatting>
  <conditionalFormatting sqref="B563">
    <cfRule type="containsErrors" dxfId="586" priority="628">
      <formula>ISERROR(B563)</formula>
    </cfRule>
  </conditionalFormatting>
  <conditionalFormatting sqref="B564">
    <cfRule type="containsErrors" dxfId="585" priority="627">
      <formula>ISERROR(B564)</formula>
    </cfRule>
  </conditionalFormatting>
  <conditionalFormatting sqref="B565">
    <cfRule type="containsErrors" dxfId="584" priority="626">
      <formula>ISERROR(B565)</formula>
    </cfRule>
  </conditionalFormatting>
  <conditionalFormatting sqref="B566">
    <cfRule type="containsErrors" dxfId="583" priority="625">
      <formula>ISERROR(B566)</formula>
    </cfRule>
  </conditionalFormatting>
  <conditionalFormatting sqref="B567">
    <cfRule type="containsErrors" dxfId="582" priority="624">
      <formula>ISERROR(B567)</formula>
    </cfRule>
  </conditionalFormatting>
  <conditionalFormatting sqref="B568">
    <cfRule type="containsErrors" dxfId="581" priority="623">
      <formula>ISERROR(B568)</formula>
    </cfRule>
  </conditionalFormatting>
  <conditionalFormatting sqref="AS450:AS458 AR459:AS459 AP459 AM459 AN451:AQ456">
    <cfRule type="containsErrors" dxfId="580" priority="622">
      <formula>ISERROR(AM450)</formula>
    </cfRule>
  </conditionalFormatting>
  <conditionalFormatting sqref="AM450:AR450 AM458:AR458 AO451:AR457">
    <cfRule type="containsErrors" dxfId="579" priority="621">
      <formula>ISERROR(AM450)</formula>
    </cfRule>
  </conditionalFormatting>
  <conditionalFormatting sqref="AM451:AN454 AM456:AN457">
    <cfRule type="containsErrors" dxfId="578" priority="620">
      <formula>ISERROR(AM451)</formula>
    </cfRule>
  </conditionalFormatting>
  <conditionalFormatting sqref="AM455:AN455">
    <cfRule type="containsErrors" dxfId="577" priority="619">
      <formula>ISERROR(AM455)</formula>
    </cfRule>
  </conditionalFormatting>
  <conditionalFormatting sqref="AS487:AS495 AR496:AS496 AP496 AM496 AN488:AQ493">
    <cfRule type="containsErrors" dxfId="576" priority="618">
      <formula>ISERROR(AM487)</formula>
    </cfRule>
  </conditionalFormatting>
  <conditionalFormatting sqref="AM487:AR487 AM495:AR495 AO488:AR494">
    <cfRule type="containsErrors" dxfId="575" priority="617">
      <formula>ISERROR(AM487)</formula>
    </cfRule>
  </conditionalFormatting>
  <conditionalFormatting sqref="AM488:AN491 AM493:AN494">
    <cfRule type="containsErrors" dxfId="574" priority="616">
      <formula>ISERROR(AM488)</formula>
    </cfRule>
  </conditionalFormatting>
  <conditionalFormatting sqref="AM492:AN492">
    <cfRule type="containsErrors" dxfId="573" priority="615">
      <formula>ISERROR(AM492)</formula>
    </cfRule>
  </conditionalFormatting>
  <conditionalFormatting sqref="AS526:AS534 AR535:AS538 AP535:AP538 AM535:AM538 AN527:AQ532">
    <cfRule type="containsErrors" dxfId="572" priority="614">
      <formula>ISERROR(AM526)</formula>
    </cfRule>
  </conditionalFormatting>
  <conditionalFormatting sqref="AM526:AR526 AM534:AR534 AO527:AR533">
    <cfRule type="containsErrors" dxfId="571" priority="613">
      <formula>ISERROR(AM526)</formula>
    </cfRule>
  </conditionalFormatting>
  <conditionalFormatting sqref="AM527:AN530 AM532:AN533">
    <cfRule type="containsErrors" dxfId="570" priority="612">
      <formula>ISERROR(AM527)</formula>
    </cfRule>
  </conditionalFormatting>
  <conditionalFormatting sqref="AM531:AN531">
    <cfRule type="containsErrors" dxfId="569" priority="611">
      <formula>ISERROR(AM531)</formula>
    </cfRule>
  </conditionalFormatting>
  <conditionalFormatting sqref="AM448:AS449">
    <cfRule type="containsErrors" dxfId="568" priority="610">
      <formula>ISERROR(AM448)</formula>
    </cfRule>
  </conditionalFormatting>
  <conditionalFormatting sqref="AM524:AS525">
    <cfRule type="containsErrors" dxfId="567" priority="609">
      <formula>ISERROR(AM524)</formula>
    </cfRule>
  </conditionalFormatting>
  <conditionalFormatting sqref="A599:A609 A636:A646 J653:J654 A620:I621 S636:S654 A598:L598 S598:S606 A595:S595 A624:S632 A597:S597 B596:S596 A634:S635 B633:S633 A657:G658 J657:S658 A660:S668 K619:S623 R607:S618 M643:R643 M644:P644 R644:R654 M681:P681 R681:S692 Q673:Q674 S729:S730 Q710:Q711 P607:P618 C655:N656 P655:S656 L645:P645 L646:N654 P646:P654 K694:S697 P693:S693 K690:N693 P682:P692 L719:N728 P719:Q730 K616:M618 M607 C729:H730 J729:N730 C619:I619 I616:I618 C616:G618 N599:Q604 D653:G654 N637:Q641 C693:H693 H692 P677:P678 P710 L608:M615 L682:N689 B608:B609 B618:B619 A616:A619 A653:A656 A623:I623 A622:C622 E622:I622 A659:C659 E659:S659 D599:K609 D636:K646 D673:K683">
    <cfRule type="containsErrors" dxfId="566" priority="607">
      <formula>ISERROR(A595)</formula>
    </cfRule>
  </conditionalFormatting>
  <conditionalFormatting sqref="C624 C629 C661 C666 M624:S624 M629:S629 M661:S661 M666:S666">
    <cfRule type="cellIs" dxfId="565" priority="605" operator="greaterThan">
      <formula>0.95</formula>
    </cfRule>
    <cfRule type="cellIs" dxfId="564" priority="606" operator="lessThan">
      <formula>0.95</formula>
    </cfRule>
  </conditionalFormatting>
  <conditionalFormatting sqref="B645:B646 B655:B656">
    <cfRule type="containsErrors" dxfId="563" priority="604">
      <formula>ISERROR(B645)</formula>
    </cfRule>
  </conditionalFormatting>
  <conditionalFormatting sqref="K653:K654">
    <cfRule type="containsErrors" dxfId="562" priority="603">
      <formula>ISERROR(K653)</formula>
    </cfRule>
  </conditionalFormatting>
  <conditionalFormatting sqref="I653:I654">
    <cfRule type="containsErrors" dxfId="561" priority="602">
      <formula>ISERROR(I653)</formula>
    </cfRule>
  </conditionalFormatting>
  <conditionalFormatting sqref="J616:J623">
    <cfRule type="containsErrors" dxfId="560" priority="601">
      <formula>ISERROR(J616)</formula>
    </cfRule>
  </conditionalFormatting>
  <conditionalFormatting sqref="O636:R636 O642:R642 O637:Q641">
    <cfRule type="containsErrors" dxfId="559" priority="600">
      <formula>ISERROR(O636)</formula>
    </cfRule>
  </conditionalFormatting>
  <conditionalFormatting sqref="M598:R598 M606:R606 O599:R605">
    <cfRule type="containsErrors" dxfId="558" priority="599">
      <formula>ISERROR(M598)</formula>
    </cfRule>
  </conditionalFormatting>
  <conditionalFormatting sqref="B599">
    <cfRule type="containsErrors" dxfId="557" priority="598">
      <formula>ISERROR(B599)</formula>
    </cfRule>
  </conditionalFormatting>
  <conditionalFormatting sqref="L599:L605">
    <cfRule type="containsErrors" dxfId="556" priority="597">
      <formula>ISERROR(L599)</formula>
    </cfRule>
  </conditionalFormatting>
  <conditionalFormatting sqref="M599:N602 M604:N605">
    <cfRule type="containsErrors" dxfId="555" priority="596">
      <formula>ISERROR(M599)</formula>
    </cfRule>
  </conditionalFormatting>
  <conditionalFormatting sqref="L603">
    <cfRule type="containsErrors" dxfId="554" priority="595">
      <formula>ISERROR(L603)</formula>
    </cfRule>
  </conditionalFormatting>
  <conditionalFormatting sqref="M603:N603">
    <cfRule type="containsErrors" dxfId="553" priority="594">
      <formula>ISERROR(M603)</formula>
    </cfRule>
  </conditionalFormatting>
  <conditionalFormatting sqref="M642:N642">
    <cfRule type="containsErrors" dxfId="552" priority="593">
      <formula>ISERROR(M642)</formula>
    </cfRule>
  </conditionalFormatting>
  <conditionalFormatting sqref="L605">
    <cfRule type="containsErrors" dxfId="551" priority="592">
      <formula>ISERROR(L605)</formula>
    </cfRule>
  </conditionalFormatting>
  <conditionalFormatting sqref="L606">
    <cfRule type="containsErrors" dxfId="550" priority="591">
      <formula>ISERROR(L606)</formula>
    </cfRule>
    <cfRule type="containsErrors" dxfId="549" priority="590">
      <formula>ISERROR(L606)</formula>
    </cfRule>
  </conditionalFormatting>
  <conditionalFormatting sqref="L638:L640">
    <cfRule type="containsErrors" dxfId="548" priority="589">
      <formula>ISERROR(L638)</formula>
    </cfRule>
  </conditionalFormatting>
  <conditionalFormatting sqref="L640">
    <cfRule type="containsErrors" dxfId="547" priority="588">
      <formula>ISERROR(L640)</formula>
    </cfRule>
  </conditionalFormatting>
  <conditionalFormatting sqref="L636:L637">
    <cfRule type="containsErrors" dxfId="546" priority="587">
      <formula>ISERROR(L636)</formula>
    </cfRule>
  </conditionalFormatting>
  <conditionalFormatting sqref="L607">
    <cfRule type="containsErrors" dxfId="545" priority="586">
      <formula>ISERROR(L607)</formula>
    </cfRule>
    <cfRule type="containsErrors" dxfId="544" priority="585">
      <formula>ISERROR(L607)</formula>
    </cfRule>
  </conditionalFormatting>
  <conditionalFormatting sqref="B607">
    <cfRule type="containsErrors" dxfId="543" priority="584">
      <formula>ISERROR(B607)</formula>
    </cfRule>
  </conditionalFormatting>
  <conditionalFormatting sqref="B644">
    <cfRule type="containsErrors" dxfId="542" priority="583">
      <formula>ISERROR(B644)</formula>
    </cfRule>
  </conditionalFormatting>
  <conditionalFormatting sqref="L641:L642">
    <cfRule type="containsErrors" dxfId="541" priority="582">
      <formula>ISERROR(L641)</formula>
    </cfRule>
  </conditionalFormatting>
  <conditionalFormatting sqref="L642">
    <cfRule type="containsErrors" dxfId="540" priority="581">
      <formula>ISERROR(L642)</formula>
    </cfRule>
  </conditionalFormatting>
  <conditionalFormatting sqref="L643">
    <cfRule type="containsErrors" dxfId="539" priority="580">
      <formula>ISERROR(L643)</formula>
    </cfRule>
    <cfRule type="containsErrors" dxfId="538" priority="579">
      <formula>ISERROR(L643)</formula>
    </cfRule>
  </conditionalFormatting>
  <conditionalFormatting sqref="L644">
    <cfRule type="containsErrors" dxfId="537" priority="578">
      <formula>ISERROR(L644)</formula>
    </cfRule>
    <cfRule type="containsErrors" dxfId="536" priority="577">
      <formula>ISERROR(L644)</formula>
    </cfRule>
  </conditionalFormatting>
  <conditionalFormatting sqref="B606">
    <cfRule type="containsErrors" dxfId="535" priority="575">
      <formula>ISERROR(B606)</formula>
    </cfRule>
  </conditionalFormatting>
  <conditionalFormatting sqref="B643">
    <cfRule type="containsErrors" dxfId="534" priority="574">
      <formula>ISERROR(B643)</formula>
    </cfRule>
  </conditionalFormatting>
  <conditionalFormatting sqref="A742:S742">
    <cfRule type="containsErrors" dxfId="533" priority="576">
      <formula>ISERROR(A742)</formula>
    </cfRule>
  </conditionalFormatting>
  <conditionalFormatting sqref="L673:L680">
    <cfRule type="containsErrors" dxfId="532" priority="564">
      <formula>ISERROR(L673)</formula>
    </cfRule>
  </conditionalFormatting>
  <conditionalFormatting sqref="L677">
    <cfRule type="containsErrors" dxfId="531" priority="563">
      <formula>ISERROR(L677)</formula>
    </cfRule>
  </conditionalFormatting>
  <conditionalFormatting sqref="A673:A683 A710:A720 A731:S732 D727:H728 J727:J728 A697:I697 A672:L672 A669:S669 A698:S706 A671:S671 B670:S670 A708:S709 B707:S707 S672 S718:S728 C690:G692 A694:G695 A736:S741 A734:G735 J733:S735 A690:A693 A727:A730 A696:C696 E696:G696 A733:C733 E733:G733 D710:K720">
    <cfRule type="containsErrors" dxfId="530" priority="573">
      <formula>ISERROR(A669)</formula>
    </cfRule>
  </conditionalFormatting>
  <conditionalFormatting sqref="B682:B683 B690:B693">
    <cfRule type="containsErrors" dxfId="529" priority="570">
      <formula>ISERROR(B682)</formula>
    </cfRule>
  </conditionalFormatting>
  <conditionalFormatting sqref="B719:B720 B729:B730">
    <cfRule type="containsErrors" dxfId="528" priority="569">
      <formula>ISERROR(B719)</formula>
    </cfRule>
  </conditionalFormatting>
  <conditionalFormatting sqref="K727:K728">
    <cfRule type="containsErrors" dxfId="527" priority="568">
      <formula>ISERROR(K727)</formula>
    </cfRule>
  </conditionalFormatting>
  <conditionalFormatting sqref="J690:J697">
    <cfRule type="containsErrors" dxfId="526" priority="567">
      <formula>ISERROR(J690)</formula>
    </cfRule>
  </conditionalFormatting>
  <conditionalFormatting sqref="P710:Q710 M718:R718">
    <cfRule type="containsErrors" dxfId="525" priority="566">
      <formula>ISERROR(M710)</formula>
    </cfRule>
  </conditionalFormatting>
  <conditionalFormatting sqref="M672:R672 P673:Q673">
    <cfRule type="containsErrors" dxfId="524" priority="565">
      <formula>ISERROR(M672)</formula>
    </cfRule>
  </conditionalFormatting>
  <conditionalFormatting sqref="L714">
    <cfRule type="containsErrors" dxfId="523" priority="560">
      <formula>ISERROR(L714)</formula>
    </cfRule>
  </conditionalFormatting>
  <conditionalFormatting sqref="L679:L680">
    <cfRule type="containsErrors" dxfId="522" priority="562">
      <formula>ISERROR(L679)</formula>
    </cfRule>
  </conditionalFormatting>
  <conditionalFormatting sqref="C698 C703 C735 C740 M698:S698 M703:S703 M735:S735 M740:S740">
    <cfRule type="cellIs" dxfId="521" priority="571" operator="greaterThan">
      <formula>0.95</formula>
    </cfRule>
    <cfRule type="cellIs" dxfId="520" priority="572" operator="lessThan">
      <formula>0.95</formula>
    </cfRule>
  </conditionalFormatting>
  <conditionalFormatting sqref="L712:L714">
    <cfRule type="containsErrors" dxfId="519" priority="561">
      <formula>ISERROR(L712)</formula>
    </cfRule>
  </conditionalFormatting>
  <conditionalFormatting sqref="L710:L711">
    <cfRule type="containsErrors" dxfId="518" priority="559">
      <formula>ISERROR(L710)</formula>
    </cfRule>
  </conditionalFormatting>
  <conditionalFormatting sqref="L681">
    <cfRule type="containsErrors" dxfId="517" priority="558">
      <formula>ISERROR(L681)</formula>
    </cfRule>
    <cfRule type="containsErrors" dxfId="516" priority="557">
      <formula>ISERROR(L681)</formula>
    </cfRule>
  </conditionalFormatting>
  <conditionalFormatting sqref="L715:L716">
    <cfRule type="containsErrors" dxfId="515" priority="556">
      <formula>ISERROR(L715)</formula>
    </cfRule>
  </conditionalFormatting>
  <conditionalFormatting sqref="L716">
    <cfRule type="containsErrors" dxfId="514" priority="555">
      <formula>ISERROR(L716)</formula>
    </cfRule>
  </conditionalFormatting>
  <conditionalFormatting sqref="L717">
    <cfRule type="containsErrors" dxfId="513" priority="554">
      <formula>ISERROR(L717)</formula>
    </cfRule>
    <cfRule type="containsErrors" dxfId="512" priority="553">
      <formula>ISERROR(L717)</formula>
    </cfRule>
  </conditionalFormatting>
  <conditionalFormatting sqref="L718">
    <cfRule type="containsErrors" dxfId="511" priority="552">
      <formula>ISERROR(L718)</formula>
    </cfRule>
    <cfRule type="containsErrors" dxfId="510" priority="551">
      <formula>ISERROR(L718)</formula>
    </cfRule>
  </conditionalFormatting>
  <conditionalFormatting sqref="B718">
    <cfRule type="containsErrors" dxfId="509" priority="547">
      <formula>ISERROR(B718)</formula>
    </cfRule>
  </conditionalFormatting>
  <conditionalFormatting sqref="B680">
    <cfRule type="containsErrors" dxfId="508" priority="550">
      <formula>ISERROR(B680)</formula>
    </cfRule>
  </conditionalFormatting>
  <conditionalFormatting sqref="B681">
    <cfRule type="containsErrors" dxfId="507" priority="549">
      <formula>ISERROR(B681)</formula>
    </cfRule>
  </conditionalFormatting>
  <conditionalFormatting sqref="H657:I658">
    <cfRule type="containsErrors" dxfId="506" priority="546">
      <formula>ISERROR(H657)</formula>
    </cfRule>
  </conditionalFormatting>
  <conditionalFormatting sqref="H694:I695">
    <cfRule type="containsErrors" dxfId="505" priority="545">
      <formula>ISERROR(H694)</formula>
    </cfRule>
  </conditionalFormatting>
  <conditionalFormatting sqref="H733:I734">
    <cfRule type="containsErrors" dxfId="504" priority="543">
      <formula>ISERROR(H733)</formula>
    </cfRule>
  </conditionalFormatting>
  <conditionalFormatting sqref="B717">
    <cfRule type="containsErrors" dxfId="503" priority="548">
      <formula>ISERROR(B717)</formula>
    </cfRule>
  </conditionalFormatting>
  <conditionalFormatting sqref="H696:I696">
    <cfRule type="containsErrors" dxfId="502" priority="544">
      <formula>ISERROR(H696)</formula>
    </cfRule>
  </conditionalFormatting>
  <conditionalFormatting sqref="H735:I735">
    <cfRule type="containsErrors" dxfId="501" priority="542">
      <formula>ISERROR(H735)</formula>
    </cfRule>
  </conditionalFormatting>
  <conditionalFormatting sqref="B600">
    <cfRule type="containsErrors" dxfId="500" priority="541">
      <formula>ISERROR(B600)</formula>
    </cfRule>
  </conditionalFormatting>
  <conditionalFormatting sqref="B601">
    <cfRule type="containsErrors" dxfId="499" priority="540">
      <formula>ISERROR(B601)</formula>
    </cfRule>
  </conditionalFormatting>
  <conditionalFormatting sqref="B602">
    <cfRule type="containsErrors" dxfId="498" priority="539">
      <formula>ISERROR(B602)</formula>
    </cfRule>
  </conditionalFormatting>
  <conditionalFormatting sqref="B603">
    <cfRule type="containsErrors" dxfId="497" priority="538">
      <formula>ISERROR(B603)</formula>
    </cfRule>
  </conditionalFormatting>
  <conditionalFormatting sqref="B604">
    <cfRule type="containsErrors" dxfId="496" priority="537">
      <formula>ISERROR(B604)</formula>
    </cfRule>
  </conditionalFormatting>
  <conditionalFormatting sqref="B638">
    <cfRule type="containsErrors" dxfId="495" priority="533">
      <formula>ISERROR(B638)</formula>
    </cfRule>
  </conditionalFormatting>
  <conditionalFormatting sqref="B639">
    <cfRule type="containsErrors" dxfId="494" priority="532">
      <formula>ISERROR(B639)</formula>
    </cfRule>
  </conditionalFormatting>
  <conditionalFormatting sqref="B640">
    <cfRule type="containsErrors" dxfId="493" priority="531">
      <formula>ISERROR(B640)</formula>
    </cfRule>
  </conditionalFormatting>
  <conditionalFormatting sqref="B641">
    <cfRule type="containsErrors" dxfId="492" priority="530">
      <formula>ISERROR(B641)</formula>
    </cfRule>
  </conditionalFormatting>
  <conditionalFormatting sqref="B642">
    <cfRule type="containsErrors" dxfId="491" priority="529">
      <formula>ISERROR(B642)</formula>
    </cfRule>
  </conditionalFormatting>
  <conditionalFormatting sqref="B673">
    <cfRule type="containsErrors" dxfId="490" priority="528">
      <formula>ISERROR(B673)</formula>
    </cfRule>
  </conditionalFormatting>
  <conditionalFormatting sqref="B637">
    <cfRule type="containsErrors" dxfId="489" priority="534">
      <formula>ISERROR(B637)</formula>
    </cfRule>
  </conditionalFormatting>
  <conditionalFormatting sqref="B636">
    <cfRule type="containsErrors" dxfId="488" priority="535">
      <formula>ISERROR(B636)</formula>
    </cfRule>
  </conditionalFormatting>
  <conditionalFormatting sqref="B605">
    <cfRule type="containsErrors" dxfId="487" priority="536">
      <formula>ISERROR(B605)</formula>
    </cfRule>
  </conditionalFormatting>
  <conditionalFormatting sqref="B674">
    <cfRule type="containsErrors" dxfId="486" priority="527">
      <formula>ISERROR(B674)</formula>
    </cfRule>
  </conditionalFormatting>
  <conditionalFormatting sqref="B675">
    <cfRule type="containsErrors" dxfId="485" priority="526">
      <formula>ISERROR(B675)</formula>
    </cfRule>
  </conditionalFormatting>
  <conditionalFormatting sqref="B676">
    <cfRule type="containsErrors" dxfId="484" priority="525">
      <formula>ISERROR(B676)</formula>
    </cfRule>
  </conditionalFormatting>
  <conditionalFormatting sqref="B677">
    <cfRule type="containsErrors" dxfId="483" priority="524">
      <formula>ISERROR(B677)</formula>
    </cfRule>
  </conditionalFormatting>
  <conditionalFormatting sqref="B678">
    <cfRule type="containsErrors" dxfId="482" priority="523">
      <formula>ISERROR(B678)</formula>
    </cfRule>
  </conditionalFormatting>
  <conditionalFormatting sqref="B679">
    <cfRule type="containsErrors" dxfId="481" priority="522">
      <formula>ISERROR(B679)</formula>
    </cfRule>
  </conditionalFormatting>
  <conditionalFormatting sqref="B710">
    <cfRule type="containsErrors" dxfId="480" priority="521">
      <formula>ISERROR(B710)</formula>
    </cfRule>
  </conditionalFormatting>
  <conditionalFormatting sqref="B711">
    <cfRule type="containsErrors" dxfId="479" priority="520">
      <formula>ISERROR(B711)</formula>
    </cfRule>
  </conditionalFormatting>
  <conditionalFormatting sqref="B712">
    <cfRule type="containsErrors" dxfId="478" priority="519">
      <formula>ISERROR(B712)</formula>
    </cfRule>
  </conditionalFormatting>
  <conditionalFormatting sqref="B713">
    <cfRule type="containsErrors" dxfId="477" priority="518">
      <formula>ISERROR(B713)</formula>
    </cfRule>
  </conditionalFormatting>
  <conditionalFormatting sqref="B714">
    <cfRule type="containsErrors" dxfId="476" priority="517">
      <formula>ISERROR(B714)</formula>
    </cfRule>
  </conditionalFormatting>
  <conditionalFormatting sqref="B715">
    <cfRule type="containsErrors" dxfId="475" priority="516">
      <formula>ISERROR(B715)</formula>
    </cfRule>
  </conditionalFormatting>
  <conditionalFormatting sqref="B716">
    <cfRule type="containsErrors" dxfId="474" priority="515">
      <formula>ISERROR(B716)</formula>
    </cfRule>
  </conditionalFormatting>
  <conditionalFormatting sqref="AS598:AS606 AR607:AS607 AP607 AM607 AN599:AQ604">
    <cfRule type="containsErrors" dxfId="473" priority="514">
      <formula>ISERROR(AM598)</formula>
    </cfRule>
  </conditionalFormatting>
  <conditionalFormatting sqref="AM598:AR598 AM606:AR606 AO599:AR605">
    <cfRule type="containsErrors" dxfId="472" priority="513">
      <formula>ISERROR(AM598)</formula>
    </cfRule>
  </conditionalFormatting>
  <conditionalFormatting sqref="AM599:AN602 AM604:AN605">
    <cfRule type="containsErrors" dxfId="471" priority="512">
      <formula>ISERROR(AM599)</formula>
    </cfRule>
  </conditionalFormatting>
  <conditionalFormatting sqref="AM603:AN603">
    <cfRule type="containsErrors" dxfId="470" priority="511">
      <formula>ISERROR(AM603)</formula>
    </cfRule>
  </conditionalFormatting>
  <conditionalFormatting sqref="AS635:AS643 AR644:AS644 AP644 AM644 AN636:AQ641">
    <cfRule type="containsErrors" dxfId="469" priority="510">
      <formula>ISERROR(AM635)</formula>
    </cfRule>
  </conditionalFormatting>
  <conditionalFormatting sqref="AM635:AR635 AM643:AR643 AO636:AR642">
    <cfRule type="containsErrors" dxfId="468" priority="509">
      <formula>ISERROR(AM635)</formula>
    </cfRule>
  </conditionalFormatting>
  <conditionalFormatting sqref="AM636:AN639 AM641:AN642">
    <cfRule type="containsErrors" dxfId="467" priority="508">
      <formula>ISERROR(AM636)</formula>
    </cfRule>
  </conditionalFormatting>
  <conditionalFormatting sqref="AM640:AN640">
    <cfRule type="containsErrors" dxfId="466" priority="507">
      <formula>ISERROR(AM640)</formula>
    </cfRule>
  </conditionalFormatting>
  <conditionalFormatting sqref="AS674:AS682 AR683:AS686 AP683:AP686 AM683:AM686 AN675:AQ680">
    <cfRule type="containsErrors" dxfId="465" priority="506">
      <formula>ISERROR(AM674)</formula>
    </cfRule>
  </conditionalFormatting>
  <conditionalFormatting sqref="AM674:AR674 AM682:AR682 AO675:AR681">
    <cfRule type="containsErrors" dxfId="464" priority="505">
      <formula>ISERROR(AM674)</formula>
    </cfRule>
  </conditionalFormatting>
  <conditionalFormatting sqref="AM675:AN678 AM680:AN681">
    <cfRule type="containsErrors" dxfId="463" priority="504">
      <formula>ISERROR(AM675)</formula>
    </cfRule>
  </conditionalFormatting>
  <conditionalFormatting sqref="AM679:AN679">
    <cfRule type="containsErrors" dxfId="462" priority="503">
      <formula>ISERROR(AM679)</formula>
    </cfRule>
  </conditionalFormatting>
  <conditionalFormatting sqref="AM596:AS597">
    <cfRule type="containsErrors" dxfId="461" priority="502">
      <formula>ISERROR(AM596)</formula>
    </cfRule>
  </conditionalFormatting>
  <conditionalFormatting sqref="AM672:AS673">
    <cfRule type="containsErrors" dxfId="460" priority="501">
      <formula>ISERROR(AM672)</formula>
    </cfRule>
  </conditionalFormatting>
  <conditionalFormatting sqref="AM633:AS634">
    <cfRule type="containsErrors" dxfId="459" priority="500">
      <formula>ISERROR(AM633)</formula>
    </cfRule>
  </conditionalFormatting>
  <conditionalFormatting sqref="AM781:AS782">
    <cfRule type="containsErrors" dxfId="458" priority="391">
      <formula>ISERROR(AM781)</formula>
    </cfRule>
  </conditionalFormatting>
  <conditionalFormatting sqref="A747:A757 A784:A794 J801:J802 A768:I769 S784:S802 A746:L746 S746:S754 A743:S743 A772:S780 A745:S745 B744:S744 A782:S783 B781:S781 A805:G806 J805:S806 A808:S816 K767:S771 R755:S766 M791:R791 M792:P792 R792:R802 M829:P829 R829:S840 Q821:Q822 S877:S878 Q858:Q859 P755:P766 C803:N804 P803:S804 L793:P793 L794:N802 P794:P802 K842:S845 P841:S841 K838:N841 P830:P840 L867:N876 P867:Q878 K764:M766 M755 C877:H878 J877:N878 C767:I767 I764:I766 C764:G766 N747:Q752 D801:G802 N785:Q789 C841:H841 H840 P825:P826 P858 L756:M763 L830:N837 A764:A767 A801:A804 A771:I771 A770:C770 E770:I770 A807:C807 E807:S807 D747:K757 D784:K794 D821:K831">
    <cfRule type="containsErrors" dxfId="457" priority="499">
      <formula>ISERROR(A743)</formula>
    </cfRule>
  </conditionalFormatting>
  <conditionalFormatting sqref="C772 C777 C809 C814 M772:S772 M777:S777 M809:S809 M814:S814">
    <cfRule type="cellIs" dxfId="456" priority="497" operator="greaterThan">
      <formula>0.95</formula>
    </cfRule>
    <cfRule type="cellIs" dxfId="455" priority="498" operator="lessThan">
      <formula>0.95</formula>
    </cfRule>
  </conditionalFormatting>
  <conditionalFormatting sqref="B756:B757 B764:B767">
    <cfRule type="containsErrors" dxfId="454" priority="496">
      <formula>ISERROR(B756)</formula>
    </cfRule>
  </conditionalFormatting>
  <conditionalFormatting sqref="B793:B794 B803:B804">
    <cfRule type="containsErrors" dxfId="453" priority="495">
      <formula>ISERROR(B793)</formula>
    </cfRule>
  </conditionalFormatting>
  <conditionalFormatting sqref="K801:K802">
    <cfRule type="containsErrors" dxfId="452" priority="494">
      <formula>ISERROR(K801)</formula>
    </cfRule>
  </conditionalFormatting>
  <conditionalFormatting sqref="I801:I802">
    <cfRule type="containsErrors" dxfId="451" priority="493">
      <formula>ISERROR(I801)</formula>
    </cfRule>
  </conditionalFormatting>
  <conditionalFormatting sqref="J764:J771">
    <cfRule type="containsErrors" dxfId="450" priority="492">
      <formula>ISERROR(J764)</formula>
    </cfRule>
  </conditionalFormatting>
  <conditionalFormatting sqref="O784:R784 O790:R790 O785:Q789">
    <cfRule type="containsErrors" dxfId="449" priority="491">
      <formula>ISERROR(O784)</formula>
    </cfRule>
  </conditionalFormatting>
  <conditionalFormatting sqref="M746:R746 M754:R754 O747:R753">
    <cfRule type="containsErrors" dxfId="448" priority="490">
      <formula>ISERROR(M746)</formula>
    </cfRule>
  </conditionalFormatting>
  <conditionalFormatting sqref="B747">
    <cfRule type="containsErrors" dxfId="447" priority="489">
      <formula>ISERROR(B747)</formula>
    </cfRule>
  </conditionalFormatting>
  <conditionalFormatting sqref="L747:L753">
    <cfRule type="containsErrors" dxfId="446" priority="488">
      <formula>ISERROR(L747)</formula>
    </cfRule>
  </conditionalFormatting>
  <conditionalFormatting sqref="M747:N750 M752:N753">
    <cfRule type="containsErrors" dxfId="445" priority="487">
      <formula>ISERROR(M747)</formula>
    </cfRule>
  </conditionalFormatting>
  <conditionalFormatting sqref="L751">
    <cfRule type="containsErrors" dxfId="444" priority="486">
      <formula>ISERROR(L751)</formula>
    </cfRule>
  </conditionalFormatting>
  <conditionalFormatting sqref="M751:N751">
    <cfRule type="containsErrors" dxfId="443" priority="485">
      <formula>ISERROR(M751)</formula>
    </cfRule>
  </conditionalFormatting>
  <conditionalFormatting sqref="M790:N790">
    <cfRule type="containsErrors" dxfId="442" priority="484">
      <formula>ISERROR(M790)</formula>
    </cfRule>
  </conditionalFormatting>
  <conditionalFormatting sqref="L753">
    <cfRule type="containsErrors" dxfId="441" priority="483">
      <formula>ISERROR(L753)</formula>
    </cfRule>
  </conditionalFormatting>
  <conditionalFormatting sqref="L754">
    <cfRule type="containsErrors" dxfId="440" priority="482">
      <formula>ISERROR(L754)</formula>
    </cfRule>
    <cfRule type="containsErrors" dxfId="439" priority="481">
      <formula>ISERROR(L754)</formula>
    </cfRule>
  </conditionalFormatting>
  <conditionalFormatting sqref="L786:L788">
    <cfRule type="containsErrors" dxfId="438" priority="480">
      <formula>ISERROR(L786)</formula>
    </cfRule>
  </conditionalFormatting>
  <conditionalFormatting sqref="L788">
    <cfRule type="containsErrors" dxfId="437" priority="479">
      <formula>ISERROR(L788)</formula>
    </cfRule>
  </conditionalFormatting>
  <conditionalFormatting sqref="L784:L785">
    <cfRule type="containsErrors" dxfId="436" priority="478">
      <formula>ISERROR(L784)</formula>
    </cfRule>
  </conditionalFormatting>
  <conditionalFormatting sqref="L755">
    <cfRule type="containsErrors" dxfId="435" priority="477">
      <formula>ISERROR(L755)</formula>
    </cfRule>
    <cfRule type="containsErrors" dxfId="434" priority="476">
      <formula>ISERROR(L755)</formula>
    </cfRule>
  </conditionalFormatting>
  <conditionalFormatting sqref="B755">
    <cfRule type="containsErrors" dxfId="433" priority="475">
      <formula>ISERROR(B755)</formula>
    </cfRule>
  </conditionalFormatting>
  <conditionalFormatting sqref="B792">
    <cfRule type="containsErrors" dxfId="432" priority="474">
      <formula>ISERROR(B792)</formula>
    </cfRule>
  </conditionalFormatting>
  <conditionalFormatting sqref="L789:L790">
    <cfRule type="containsErrors" dxfId="431" priority="473">
      <formula>ISERROR(L789)</formula>
    </cfRule>
  </conditionalFormatting>
  <conditionalFormatting sqref="L790">
    <cfRule type="containsErrors" dxfId="430" priority="472">
      <formula>ISERROR(L790)</formula>
    </cfRule>
  </conditionalFormatting>
  <conditionalFormatting sqref="L791">
    <cfRule type="containsErrors" dxfId="429" priority="471">
      <formula>ISERROR(L791)</formula>
    </cfRule>
    <cfRule type="containsErrors" dxfId="428" priority="470">
      <formula>ISERROR(L791)</formula>
    </cfRule>
  </conditionalFormatting>
  <conditionalFormatting sqref="L792">
    <cfRule type="containsErrors" dxfId="427" priority="469">
      <formula>ISERROR(L792)</formula>
    </cfRule>
    <cfRule type="containsErrors" dxfId="426" priority="468">
      <formula>ISERROR(L792)</formula>
    </cfRule>
  </conditionalFormatting>
  <conditionalFormatting sqref="B754">
    <cfRule type="containsErrors" dxfId="425" priority="466">
      <formula>ISERROR(B754)</formula>
    </cfRule>
  </conditionalFormatting>
  <conditionalFormatting sqref="B791">
    <cfRule type="containsErrors" dxfId="424" priority="465">
      <formula>ISERROR(B791)</formula>
    </cfRule>
  </conditionalFormatting>
  <conditionalFormatting sqref="A890:S890">
    <cfRule type="containsErrors" dxfId="423" priority="467">
      <formula>ISERROR(A890)</formula>
    </cfRule>
  </conditionalFormatting>
  <conditionalFormatting sqref="L821:L828">
    <cfRule type="containsErrors" dxfId="422" priority="455">
      <formula>ISERROR(L821)</formula>
    </cfRule>
  </conditionalFormatting>
  <conditionalFormatting sqref="L825">
    <cfRule type="containsErrors" dxfId="421" priority="454">
      <formula>ISERROR(L825)</formula>
    </cfRule>
  </conditionalFormatting>
  <conditionalFormatting sqref="A821:A831 A858:A868 A879:S880 D875:H876 J875:J876 A845:I845 A820:L820 A817:S817 A846:S854 A819:S819 B818:S818 A856:S857 B855:S855 S820 S866:S876 C838:G840 A842:G843 A884:S889 A882:G883 J881:S883 A838:A841 A875:A878 A844:C844 E844:G844 A881:C881 E881:G881 D858:K868">
    <cfRule type="containsErrors" dxfId="420" priority="464">
      <formula>ISERROR(A817)</formula>
    </cfRule>
  </conditionalFormatting>
  <conditionalFormatting sqref="B830:B831 B838:B841">
    <cfRule type="containsErrors" dxfId="419" priority="461">
      <formula>ISERROR(B830)</formula>
    </cfRule>
  </conditionalFormatting>
  <conditionalFormatting sqref="B867:B868 B877:B878">
    <cfRule type="containsErrors" dxfId="418" priority="460">
      <formula>ISERROR(B867)</formula>
    </cfRule>
  </conditionalFormatting>
  <conditionalFormatting sqref="K875:K876">
    <cfRule type="containsErrors" dxfId="417" priority="459">
      <formula>ISERROR(K875)</formula>
    </cfRule>
  </conditionalFormatting>
  <conditionalFormatting sqref="J838:J845">
    <cfRule type="containsErrors" dxfId="416" priority="458">
      <formula>ISERROR(J838)</formula>
    </cfRule>
  </conditionalFormatting>
  <conditionalFormatting sqref="P858:Q858 M866:R866">
    <cfRule type="containsErrors" dxfId="415" priority="457">
      <formula>ISERROR(M858)</formula>
    </cfRule>
  </conditionalFormatting>
  <conditionalFormatting sqref="M820:R820 P821:Q821">
    <cfRule type="containsErrors" dxfId="414" priority="456">
      <formula>ISERROR(M820)</formula>
    </cfRule>
  </conditionalFormatting>
  <conditionalFormatting sqref="L862">
    <cfRule type="containsErrors" dxfId="413" priority="451">
      <formula>ISERROR(L862)</formula>
    </cfRule>
  </conditionalFormatting>
  <conditionalFormatting sqref="L827:L828">
    <cfRule type="containsErrors" dxfId="412" priority="453">
      <formula>ISERROR(L827)</formula>
    </cfRule>
  </conditionalFormatting>
  <conditionalFormatting sqref="C846 C851 C883 C888 M846:S846 M851:S851 M883:S883 M888:S888">
    <cfRule type="cellIs" dxfId="411" priority="462" operator="greaterThan">
      <formula>0.95</formula>
    </cfRule>
    <cfRule type="cellIs" dxfId="410" priority="463" operator="lessThan">
      <formula>0.95</formula>
    </cfRule>
  </conditionalFormatting>
  <conditionalFormatting sqref="L860:L862">
    <cfRule type="containsErrors" dxfId="409" priority="452">
      <formula>ISERROR(L860)</formula>
    </cfRule>
  </conditionalFormatting>
  <conditionalFormatting sqref="L858:L859">
    <cfRule type="containsErrors" dxfId="408" priority="450">
      <formula>ISERROR(L858)</formula>
    </cfRule>
  </conditionalFormatting>
  <conditionalFormatting sqref="L829">
    <cfRule type="containsErrors" dxfId="407" priority="449">
      <formula>ISERROR(L829)</formula>
    </cfRule>
    <cfRule type="containsErrors" dxfId="406" priority="448">
      <formula>ISERROR(L829)</formula>
    </cfRule>
  </conditionalFormatting>
  <conditionalFormatting sqref="L863:L864">
    <cfRule type="containsErrors" dxfId="405" priority="447">
      <formula>ISERROR(L863)</formula>
    </cfRule>
  </conditionalFormatting>
  <conditionalFormatting sqref="L864">
    <cfRule type="containsErrors" dxfId="404" priority="446">
      <formula>ISERROR(L864)</formula>
    </cfRule>
  </conditionalFormatting>
  <conditionalFormatting sqref="L865">
    <cfRule type="containsErrors" dxfId="403" priority="445">
      <formula>ISERROR(L865)</formula>
    </cfRule>
    <cfRule type="containsErrors" dxfId="402" priority="444">
      <formula>ISERROR(L865)</formula>
    </cfRule>
  </conditionalFormatting>
  <conditionalFormatting sqref="L866">
    <cfRule type="containsErrors" dxfId="401" priority="443">
      <formula>ISERROR(L866)</formula>
    </cfRule>
    <cfRule type="containsErrors" dxfId="400" priority="442">
      <formula>ISERROR(L866)</formula>
    </cfRule>
  </conditionalFormatting>
  <conditionalFormatting sqref="B866">
    <cfRule type="containsErrors" dxfId="399" priority="438">
      <formula>ISERROR(B866)</formula>
    </cfRule>
  </conditionalFormatting>
  <conditionalFormatting sqref="B828">
    <cfRule type="containsErrors" dxfId="398" priority="441">
      <formula>ISERROR(B828)</formula>
    </cfRule>
  </conditionalFormatting>
  <conditionalFormatting sqref="B829">
    <cfRule type="containsErrors" dxfId="397" priority="440">
      <formula>ISERROR(B829)</formula>
    </cfRule>
  </conditionalFormatting>
  <conditionalFormatting sqref="H805:I806">
    <cfRule type="containsErrors" dxfId="396" priority="437">
      <formula>ISERROR(H805)</formula>
    </cfRule>
  </conditionalFormatting>
  <conditionalFormatting sqref="H842:I843">
    <cfRule type="containsErrors" dxfId="395" priority="436">
      <formula>ISERROR(H842)</formula>
    </cfRule>
  </conditionalFormatting>
  <conditionalFormatting sqref="H881:I882">
    <cfRule type="containsErrors" dxfId="394" priority="434">
      <formula>ISERROR(H881)</formula>
    </cfRule>
  </conditionalFormatting>
  <conditionalFormatting sqref="B865">
    <cfRule type="containsErrors" dxfId="393" priority="439">
      <formula>ISERROR(B865)</formula>
    </cfRule>
  </conditionalFormatting>
  <conditionalFormatting sqref="H844:I844">
    <cfRule type="containsErrors" dxfId="392" priority="435">
      <formula>ISERROR(H844)</formula>
    </cfRule>
  </conditionalFormatting>
  <conditionalFormatting sqref="H883:I883">
    <cfRule type="containsErrors" dxfId="391" priority="433">
      <formula>ISERROR(H883)</formula>
    </cfRule>
  </conditionalFormatting>
  <conditionalFormatting sqref="B748">
    <cfRule type="containsErrors" dxfId="390" priority="432">
      <formula>ISERROR(B748)</formula>
    </cfRule>
  </conditionalFormatting>
  <conditionalFormatting sqref="B749">
    <cfRule type="containsErrors" dxfId="389" priority="431">
      <formula>ISERROR(B749)</formula>
    </cfRule>
  </conditionalFormatting>
  <conditionalFormatting sqref="B750">
    <cfRule type="containsErrors" dxfId="388" priority="430">
      <formula>ISERROR(B750)</formula>
    </cfRule>
  </conditionalFormatting>
  <conditionalFormatting sqref="B751">
    <cfRule type="containsErrors" dxfId="387" priority="429">
      <formula>ISERROR(B751)</formula>
    </cfRule>
  </conditionalFormatting>
  <conditionalFormatting sqref="B752">
    <cfRule type="containsErrors" dxfId="386" priority="428">
      <formula>ISERROR(B752)</formula>
    </cfRule>
  </conditionalFormatting>
  <conditionalFormatting sqref="B786">
    <cfRule type="containsErrors" dxfId="385" priority="424">
      <formula>ISERROR(B786)</formula>
    </cfRule>
  </conditionalFormatting>
  <conditionalFormatting sqref="B787">
    <cfRule type="containsErrors" dxfId="384" priority="423">
      <formula>ISERROR(B787)</formula>
    </cfRule>
  </conditionalFormatting>
  <conditionalFormatting sqref="B788">
    <cfRule type="containsErrors" dxfId="383" priority="422">
      <formula>ISERROR(B788)</formula>
    </cfRule>
  </conditionalFormatting>
  <conditionalFormatting sqref="B789">
    <cfRule type="containsErrors" dxfId="382" priority="421">
      <formula>ISERROR(B789)</formula>
    </cfRule>
  </conditionalFormatting>
  <conditionalFormatting sqref="B790">
    <cfRule type="containsErrors" dxfId="381" priority="420">
      <formula>ISERROR(B790)</formula>
    </cfRule>
  </conditionalFormatting>
  <conditionalFormatting sqref="B821">
    <cfRule type="containsErrors" dxfId="380" priority="419">
      <formula>ISERROR(B821)</formula>
    </cfRule>
  </conditionalFormatting>
  <conditionalFormatting sqref="B785">
    <cfRule type="containsErrors" dxfId="379" priority="425">
      <formula>ISERROR(B785)</formula>
    </cfRule>
  </conditionalFormatting>
  <conditionalFormatting sqref="B784">
    <cfRule type="containsErrors" dxfId="378" priority="426">
      <formula>ISERROR(B784)</formula>
    </cfRule>
  </conditionalFormatting>
  <conditionalFormatting sqref="B753">
    <cfRule type="containsErrors" dxfId="377" priority="427">
      <formula>ISERROR(B753)</formula>
    </cfRule>
  </conditionalFormatting>
  <conditionalFormatting sqref="B822">
    <cfRule type="containsErrors" dxfId="376" priority="418">
      <formula>ISERROR(B822)</formula>
    </cfRule>
  </conditionalFormatting>
  <conditionalFormatting sqref="B823">
    <cfRule type="containsErrors" dxfId="375" priority="417">
      <formula>ISERROR(B823)</formula>
    </cfRule>
  </conditionalFormatting>
  <conditionalFormatting sqref="B824">
    <cfRule type="containsErrors" dxfId="374" priority="416">
      <formula>ISERROR(B824)</formula>
    </cfRule>
  </conditionalFormatting>
  <conditionalFormatting sqref="B825">
    <cfRule type="containsErrors" dxfId="373" priority="415">
      <formula>ISERROR(B825)</formula>
    </cfRule>
  </conditionalFormatting>
  <conditionalFormatting sqref="B826">
    <cfRule type="containsErrors" dxfId="372" priority="414">
      <formula>ISERROR(B826)</formula>
    </cfRule>
  </conditionalFormatting>
  <conditionalFormatting sqref="B827">
    <cfRule type="containsErrors" dxfId="371" priority="413">
      <formula>ISERROR(B827)</formula>
    </cfRule>
  </conditionalFormatting>
  <conditionalFormatting sqref="B858">
    <cfRule type="containsErrors" dxfId="370" priority="412">
      <formula>ISERROR(B858)</formula>
    </cfRule>
  </conditionalFormatting>
  <conditionalFormatting sqref="B859">
    <cfRule type="containsErrors" dxfId="369" priority="411">
      <formula>ISERROR(B859)</formula>
    </cfRule>
  </conditionalFormatting>
  <conditionalFormatting sqref="B860">
    <cfRule type="containsErrors" dxfId="368" priority="410">
      <formula>ISERROR(B860)</formula>
    </cfRule>
  </conditionalFormatting>
  <conditionalFormatting sqref="B861">
    <cfRule type="containsErrors" dxfId="367" priority="409">
      <formula>ISERROR(B861)</formula>
    </cfRule>
  </conditionalFormatting>
  <conditionalFormatting sqref="B862">
    <cfRule type="containsErrors" dxfId="366" priority="408">
      <formula>ISERROR(B862)</formula>
    </cfRule>
  </conditionalFormatting>
  <conditionalFormatting sqref="B863">
    <cfRule type="containsErrors" dxfId="365" priority="407">
      <formula>ISERROR(B863)</formula>
    </cfRule>
  </conditionalFormatting>
  <conditionalFormatting sqref="B864">
    <cfRule type="containsErrors" dxfId="364" priority="406">
      <formula>ISERROR(B864)</formula>
    </cfRule>
  </conditionalFormatting>
  <conditionalFormatting sqref="AS746:AS754 AR755:AS755 AP755 AM755 AN747:AQ752">
    <cfRule type="containsErrors" dxfId="363" priority="405">
      <formula>ISERROR(AM746)</formula>
    </cfRule>
  </conditionalFormatting>
  <conditionalFormatting sqref="AM746:AR746 AM754:AR754 AO747:AR753">
    <cfRule type="containsErrors" dxfId="362" priority="404">
      <formula>ISERROR(AM746)</formula>
    </cfRule>
  </conditionalFormatting>
  <conditionalFormatting sqref="AM747:AN750 AM752:AN753">
    <cfRule type="containsErrors" dxfId="361" priority="403">
      <formula>ISERROR(AM747)</formula>
    </cfRule>
  </conditionalFormatting>
  <conditionalFormatting sqref="AM751:AN751">
    <cfRule type="containsErrors" dxfId="360" priority="402">
      <formula>ISERROR(AM751)</formula>
    </cfRule>
  </conditionalFormatting>
  <conditionalFormatting sqref="AS783:AS791 AR792:AS792 AP792 AM792 AN784:AQ789">
    <cfRule type="containsErrors" dxfId="359" priority="401">
      <formula>ISERROR(AM783)</formula>
    </cfRule>
  </conditionalFormatting>
  <conditionalFormatting sqref="AM783:AR783 AM791:AR791 AO784:AR790">
    <cfRule type="containsErrors" dxfId="358" priority="400">
      <formula>ISERROR(AM783)</formula>
    </cfRule>
  </conditionalFormatting>
  <conditionalFormatting sqref="AM784:AN787 AM789:AN790">
    <cfRule type="containsErrors" dxfId="357" priority="399">
      <formula>ISERROR(AM784)</formula>
    </cfRule>
  </conditionalFormatting>
  <conditionalFormatting sqref="AM788:AN788">
    <cfRule type="containsErrors" dxfId="356" priority="398">
      <formula>ISERROR(AM788)</formula>
    </cfRule>
  </conditionalFormatting>
  <conditionalFormatting sqref="AS822:AS830 AR831:AS834 AP831:AP834 AM831:AM834 AN823:AQ828">
    <cfRule type="containsErrors" dxfId="355" priority="397">
      <formula>ISERROR(AM822)</formula>
    </cfRule>
  </conditionalFormatting>
  <conditionalFormatting sqref="AM822:AR822 AM830:AR830 AO823:AR829">
    <cfRule type="containsErrors" dxfId="354" priority="396">
      <formula>ISERROR(AM822)</formula>
    </cfRule>
  </conditionalFormatting>
  <conditionalFormatting sqref="AM823:AN826 AM828:AN829">
    <cfRule type="containsErrors" dxfId="353" priority="395">
      <formula>ISERROR(AM823)</formula>
    </cfRule>
  </conditionalFormatting>
  <conditionalFormatting sqref="AM827:AN827">
    <cfRule type="containsErrors" dxfId="352" priority="394">
      <formula>ISERROR(AM827)</formula>
    </cfRule>
  </conditionalFormatting>
  <conditionalFormatting sqref="AM744:AS745">
    <cfRule type="containsErrors" dxfId="351" priority="393">
      <formula>ISERROR(AM744)</formula>
    </cfRule>
  </conditionalFormatting>
  <conditionalFormatting sqref="AM820:AS821">
    <cfRule type="containsErrors" dxfId="350" priority="392">
      <formula>ISERROR(AM820)</formula>
    </cfRule>
  </conditionalFormatting>
  <conditionalFormatting sqref="A895:A905 A932:A942 J949:J950 A916:I917 S932:S950 A894:L894 S894:S902 A891:S891 A920:S928 A893:S893 B892:S892 A930:S931 B929:S929 A953:G954 J953:S954 A956:S964 K915:S919 R903:S914 M939:R939 M940:P940 R940:R950 M977:P977 R977:S988 Q969:Q970 S1025:S1026 Q1006:Q1007 P903:P914 C951:N952 P951:S952 L941:P941 L942:N950 P942:P950 K990:S993 P989:S989 K986:N989 P978:P988 L1015:N1024 P1015:Q1026 K912:M914 M903 C1025:H1026 J1025:N1026 C915:I915 I912:I914 C912:G914 N895:Q900 D949:G950 N933:Q937 C989:H989 H988 P973:P974 P1006 L904:M911 L978:N985 A912:A915 A949:A952 A919:I919 A918:C918 E918:I918 A955:C955 E955:S955 D895:K905 D932:K942 D969:K979">
    <cfRule type="containsErrors" dxfId="349" priority="390">
      <formula>ISERROR(A891)</formula>
    </cfRule>
  </conditionalFormatting>
  <conditionalFormatting sqref="C920 C925 C957 C962 M920:S920 M925:S925 M957:S957 M962:S962">
    <cfRule type="cellIs" dxfId="348" priority="388" operator="greaterThan">
      <formula>0.95</formula>
    </cfRule>
    <cfRule type="cellIs" dxfId="347" priority="389" operator="lessThan">
      <formula>0.95</formula>
    </cfRule>
  </conditionalFormatting>
  <conditionalFormatting sqref="B904:B905 B912:B915">
    <cfRule type="containsErrors" dxfId="346" priority="387">
      <formula>ISERROR(B904)</formula>
    </cfRule>
  </conditionalFormatting>
  <conditionalFormatting sqref="B941:B942 B951:B952">
    <cfRule type="containsErrors" dxfId="345" priority="386">
      <formula>ISERROR(B941)</formula>
    </cfRule>
  </conditionalFormatting>
  <conditionalFormatting sqref="K949:K950">
    <cfRule type="containsErrors" dxfId="344" priority="385">
      <formula>ISERROR(K949)</formula>
    </cfRule>
  </conditionalFormatting>
  <conditionalFormatting sqref="I949:I950">
    <cfRule type="containsErrors" dxfId="343" priority="384">
      <formula>ISERROR(I949)</formula>
    </cfRule>
  </conditionalFormatting>
  <conditionalFormatting sqref="J912:J919">
    <cfRule type="containsErrors" dxfId="342" priority="383">
      <formula>ISERROR(J912)</formula>
    </cfRule>
  </conditionalFormatting>
  <conditionalFormatting sqref="O932:R932 O938:R938 O933:Q937">
    <cfRule type="containsErrors" dxfId="341" priority="382">
      <formula>ISERROR(O932)</formula>
    </cfRule>
  </conditionalFormatting>
  <conditionalFormatting sqref="M894:R894 M902:R902 O895:R901">
    <cfRule type="containsErrors" dxfId="340" priority="381">
      <formula>ISERROR(M894)</formula>
    </cfRule>
  </conditionalFormatting>
  <conditionalFormatting sqref="B895">
    <cfRule type="containsErrors" dxfId="339" priority="380">
      <formula>ISERROR(B895)</formula>
    </cfRule>
  </conditionalFormatting>
  <conditionalFormatting sqref="L895:L901">
    <cfRule type="containsErrors" dxfId="338" priority="379">
      <formula>ISERROR(L895)</formula>
    </cfRule>
  </conditionalFormatting>
  <conditionalFormatting sqref="M895:N898 M900:N901">
    <cfRule type="containsErrors" dxfId="337" priority="378">
      <formula>ISERROR(M895)</formula>
    </cfRule>
  </conditionalFormatting>
  <conditionalFormatting sqref="L899">
    <cfRule type="containsErrors" dxfId="336" priority="377">
      <formula>ISERROR(L899)</formula>
    </cfRule>
  </conditionalFormatting>
  <conditionalFormatting sqref="M899:N899">
    <cfRule type="containsErrors" dxfId="335" priority="376">
      <formula>ISERROR(M899)</formula>
    </cfRule>
  </conditionalFormatting>
  <conditionalFormatting sqref="M938:N938">
    <cfRule type="containsErrors" dxfId="334" priority="375">
      <formula>ISERROR(M938)</formula>
    </cfRule>
  </conditionalFormatting>
  <conditionalFormatting sqref="L901">
    <cfRule type="containsErrors" dxfId="333" priority="374">
      <formula>ISERROR(L901)</formula>
    </cfRule>
  </conditionalFormatting>
  <conditionalFormatting sqref="L902">
    <cfRule type="containsErrors" dxfId="332" priority="373">
      <formula>ISERROR(L902)</formula>
    </cfRule>
    <cfRule type="containsErrors" dxfId="331" priority="372">
      <formula>ISERROR(L902)</formula>
    </cfRule>
  </conditionalFormatting>
  <conditionalFormatting sqref="L934:L936">
    <cfRule type="containsErrors" dxfId="330" priority="371">
      <formula>ISERROR(L934)</formula>
    </cfRule>
  </conditionalFormatting>
  <conditionalFormatting sqref="L936">
    <cfRule type="containsErrors" dxfId="329" priority="370">
      <formula>ISERROR(L936)</formula>
    </cfRule>
  </conditionalFormatting>
  <conditionalFormatting sqref="L932:L933">
    <cfRule type="containsErrors" dxfId="328" priority="369">
      <formula>ISERROR(L932)</formula>
    </cfRule>
  </conditionalFormatting>
  <conditionalFormatting sqref="L903">
    <cfRule type="containsErrors" dxfId="327" priority="368">
      <formula>ISERROR(L903)</formula>
    </cfRule>
    <cfRule type="containsErrors" dxfId="326" priority="367">
      <formula>ISERROR(L903)</formula>
    </cfRule>
  </conditionalFormatting>
  <conditionalFormatting sqref="B903">
    <cfRule type="containsErrors" dxfId="325" priority="366">
      <formula>ISERROR(B903)</formula>
    </cfRule>
  </conditionalFormatting>
  <conditionalFormatting sqref="B940">
    <cfRule type="containsErrors" dxfId="324" priority="365">
      <formula>ISERROR(B940)</formula>
    </cfRule>
  </conditionalFormatting>
  <conditionalFormatting sqref="L937:L938">
    <cfRule type="containsErrors" dxfId="323" priority="364">
      <formula>ISERROR(L937)</formula>
    </cfRule>
  </conditionalFormatting>
  <conditionalFormatting sqref="L938">
    <cfRule type="containsErrors" dxfId="322" priority="363">
      <formula>ISERROR(L938)</formula>
    </cfRule>
  </conditionalFormatting>
  <conditionalFormatting sqref="L939">
    <cfRule type="containsErrors" dxfId="321" priority="362">
      <formula>ISERROR(L939)</formula>
    </cfRule>
    <cfRule type="containsErrors" dxfId="320" priority="361">
      <formula>ISERROR(L939)</formula>
    </cfRule>
  </conditionalFormatting>
  <conditionalFormatting sqref="L940">
    <cfRule type="containsErrors" dxfId="319" priority="360">
      <formula>ISERROR(L940)</formula>
    </cfRule>
    <cfRule type="containsErrors" dxfId="318" priority="359">
      <formula>ISERROR(L940)</formula>
    </cfRule>
  </conditionalFormatting>
  <conditionalFormatting sqref="B902">
    <cfRule type="containsErrors" dxfId="317" priority="357">
      <formula>ISERROR(B902)</formula>
    </cfRule>
  </conditionalFormatting>
  <conditionalFormatting sqref="B939">
    <cfRule type="containsErrors" dxfId="316" priority="356">
      <formula>ISERROR(B939)</formula>
    </cfRule>
  </conditionalFormatting>
  <conditionalFormatting sqref="A1038:S1038">
    <cfRule type="containsErrors" dxfId="315" priority="358">
      <formula>ISERROR(A1038)</formula>
    </cfRule>
  </conditionalFormatting>
  <conditionalFormatting sqref="L969:L976">
    <cfRule type="containsErrors" dxfId="314" priority="346">
      <formula>ISERROR(L969)</formula>
    </cfRule>
  </conditionalFormatting>
  <conditionalFormatting sqref="L973">
    <cfRule type="containsErrors" dxfId="313" priority="345">
      <formula>ISERROR(L973)</formula>
    </cfRule>
  </conditionalFormatting>
  <conditionalFormatting sqref="A969:A979 A1006:A1016 A1028:S1028 D1023:H1024 J1023:J1024 A993:I993 A968:L968 A965:S965 A994:S1002 A967:S967 B966:S966 A1004:S1005 B1003:S1003 S968 S1014:S1024 C986:G988 A990:G991 A1032:S1037 A1029:G1031 J1029:S1031 A986:A989 A1023:A1026 A992:C992 E992:G992 A1027:C1027 E1027:S1027 D1006:K1016">
    <cfRule type="containsErrors" dxfId="312" priority="355">
      <formula>ISERROR(A965)</formula>
    </cfRule>
  </conditionalFormatting>
  <conditionalFormatting sqref="B978:B979 B986:B989">
    <cfRule type="containsErrors" dxfId="311" priority="352">
      <formula>ISERROR(B978)</formula>
    </cfRule>
  </conditionalFormatting>
  <conditionalFormatting sqref="B1015:B1016 B1025:B1026">
    <cfRule type="containsErrors" dxfId="310" priority="351">
      <formula>ISERROR(B1015)</formula>
    </cfRule>
  </conditionalFormatting>
  <conditionalFormatting sqref="K1023:K1024">
    <cfRule type="containsErrors" dxfId="309" priority="350">
      <formula>ISERROR(K1023)</formula>
    </cfRule>
  </conditionalFormatting>
  <conditionalFormatting sqref="J986:J993">
    <cfRule type="containsErrors" dxfId="308" priority="349">
      <formula>ISERROR(J986)</formula>
    </cfRule>
  </conditionalFormatting>
  <conditionalFormatting sqref="P1006:Q1006 M1014:R1014">
    <cfRule type="containsErrors" dxfId="307" priority="348">
      <formula>ISERROR(M1006)</formula>
    </cfRule>
  </conditionalFormatting>
  <conditionalFormatting sqref="M968:R968 P969:Q969">
    <cfRule type="containsErrors" dxfId="306" priority="347">
      <formula>ISERROR(M968)</formula>
    </cfRule>
  </conditionalFormatting>
  <conditionalFormatting sqref="L1010">
    <cfRule type="containsErrors" dxfId="305" priority="342">
      <formula>ISERROR(L1010)</formula>
    </cfRule>
  </conditionalFormatting>
  <conditionalFormatting sqref="L975:L976">
    <cfRule type="containsErrors" dxfId="304" priority="344">
      <formula>ISERROR(L975)</formula>
    </cfRule>
  </conditionalFormatting>
  <conditionalFormatting sqref="C994 C999 C1031 C1036 M994:S994 M999:S999 M1031:S1031 M1036:S1036">
    <cfRule type="cellIs" dxfId="303" priority="353" operator="greaterThan">
      <formula>0.95</formula>
    </cfRule>
    <cfRule type="cellIs" dxfId="302" priority="354" operator="lessThan">
      <formula>0.95</formula>
    </cfRule>
  </conditionalFormatting>
  <conditionalFormatting sqref="L1008:L1010">
    <cfRule type="containsErrors" dxfId="301" priority="343">
      <formula>ISERROR(L1008)</formula>
    </cfRule>
  </conditionalFormatting>
  <conditionalFormatting sqref="L1006:L1007">
    <cfRule type="containsErrors" dxfId="300" priority="341">
      <formula>ISERROR(L1006)</formula>
    </cfRule>
  </conditionalFormatting>
  <conditionalFormatting sqref="L977">
    <cfRule type="containsErrors" dxfId="299" priority="340">
      <formula>ISERROR(L977)</formula>
    </cfRule>
    <cfRule type="containsErrors" dxfId="298" priority="339">
      <formula>ISERROR(L977)</formula>
    </cfRule>
  </conditionalFormatting>
  <conditionalFormatting sqref="L1011:L1012">
    <cfRule type="containsErrors" dxfId="297" priority="338">
      <formula>ISERROR(L1011)</formula>
    </cfRule>
  </conditionalFormatting>
  <conditionalFormatting sqref="L1012">
    <cfRule type="containsErrors" dxfId="296" priority="337">
      <formula>ISERROR(L1012)</formula>
    </cfRule>
  </conditionalFormatting>
  <conditionalFormatting sqref="L1013">
    <cfRule type="containsErrors" dxfId="295" priority="336">
      <formula>ISERROR(L1013)</formula>
    </cfRule>
    <cfRule type="containsErrors" dxfId="294" priority="335">
      <formula>ISERROR(L1013)</formula>
    </cfRule>
  </conditionalFormatting>
  <conditionalFormatting sqref="L1014">
    <cfRule type="containsErrors" dxfId="293" priority="334">
      <formula>ISERROR(L1014)</formula>
    </cfRule>
    <cfRule type="containsErrors" dxfId="292" priority="333">
      <formula>ISERROR(L1014)</formula>
    </cfRule>
  </conditionalFormatting>
  <conditionalFormatting sqref="B1014">
    <cfRule type="containsErrors" dxfId="291" priority="329">
      <formula>ISERROR(B1014)</formula>
    </cfRule>
  </conditionalFormatting>
  <conditionalFormatting sqref="B976">
    <cfRule type="containsErrors" dxfId="290" priority="332">
      <formula>ISERROR(B976)</formula>
    </cfRule>
  </conditionalFormatting>
  <conditionalFormatting sqref="B977">
    <cfRule type="containsErrors" dxfId="289" priority="331">
      <formula>ISERROR(B977)</formula>
    </cfRule>
  </conditionalFormatting>
  <conditionalFormatting sqref="H953:I954">
    <cfRule type="containsErrors" dxfId="288" priority="328">
      <formula>ISERROR(H953)</formula>
    </cfRule>
  </conditionalFormatting>
  <conditionalFormatting sqref="H990:I991">
    <cfRule type="containsErrors" dxfId="287" priority="327">
      <formula>ISERROR(H990)</formula>
    </cfRule>
  </conditionalFormatting>
  <conditionalFormatting sqref="H1029:I1030">
    <cfRule type="containsErrors" dxfId="286" priority="325">
      <formula>ISERROR(H1029)</formula>
    </cfRule>
  </conditionalFormatting>
  <conditionalFormatting sqref="B1013">
    <cfRule type="containsErrors" dxfId="285" priority="330">
      <formula>ISERROR(B1013)</formula>
    </cfRule>
  </conditionalFormatting>
  <conditionalFormatting sqref="H992:I992">
    <cfRule type="containsErrors" dxfId="284" priority="326">
      <formula>ISERROR(H992)</formula>
    </cfRule>
  </conditionalFormatting>
  <conditionalFormatting sqref="H1031:I1031">
    <cfRule type="containsErrors" dxfId="283" priority="324">
      <formula>ISERROR(H1031)</formula>
    </cfRule>
  </conditionalFormatting>
  <conditionalFormatting sqref="B896">
    <cfRule type="containsErrors" dxfId="282" priority="323">
      <formula>ISERROR(B896)</formula>
    </cfRule>
  </conditionalFormatting>
  <conditionalFormatting sqref="B897">
    <cfRule type="containsErrors" dxfId="281" priority="322">
      <formula>ISERROR(B897)</formula>
    </cfRule>
  </conditionalFormatting>
  <conditionalFormatting sqref="B898">
    <cfRule type="containsErrors" dxfId="280" priority="321">
      <formula>ISERROR(B898)</formula>
    </cfRule>
  </conditionalFormatting>
  <conditionalFormatting sqref="B899">
    <cfRule type="containsErrors" dxfId="279" priority="320">
      <formula>ISERROR(B899)</formula>
    </cfRule>
  </conditionalFormatting>
  <conditionalFormatting sqref="B900">
    <cfRule type="containsErrors" dxfId="278" priority="319">
      <formula>ISERROR(B900)</formula>
    </cfRule>
  </conditionalFormatting>
  <conditionalFormatting sqref="B934">
    <cfRule type="containsErrors" dxfId="277" priority="315">
      <formula>ISERROR(B934)</formula>
    </cfRule>
  </conditionalFormatting>
  <conditionalFormatting sqref="B935">
    <cfRule type="containsErrors" dxfId="276" priority="314">
      <formula>ISERROR(B935)</formula>
    </cfRule>
  </conditionalFormatting>
  <conditionalFormatting sqref="B936">
    <cfRule type="containsErrors" dxfId="275" priority="313">
      <formula>ISERROR(B936)</formula>
    </cfRule>
  </conditionalFormatting>
  <conditionalFormatting sqref="B937">
    <cfRule type="containsErrors" dxfId="274" priority="312">
      <formula>ISERROR(B937)</formula>
    </cfRule>
  </conditionalFormatting>
  <conditionalFormatting sqref="B938">
    <cfRule type="containsErrors" dxfId="273" priority="311">
      <formula>ISERROR(B938)</formula>
    </cfRule>
  </conditionalFormatting>
  <conditionalFormatting sqref="B969">
    <cfRule type="containsErrors" dxfId="272" priority="310">
      <formula>ISERROR(B969)</formula>
    </cfRule>
  </conditionalFormatting>
  <conditionalFormatting sqref="B933">
    <cfRule type="containsErrors" dxfId="271" priority="316">
      <formula>ISERROR(B933)</formula>
    </cfRule>
  </conditionalFormatting>
  <conditionalFormatting sqref="B932">
    <cfRule type="containsErrors" dxfId="270" priority="317">
      <formula>ISERROR(B932)</formula>
    </cfRule>
  </conditionalFormatting>
  <conditionalFormatting sqref="B901">
    <cfRule type="containsErrors" dxfId="269" priority="318">
      <formula>ISERROR(B901)</formula>
    </cfRule>
  </conditionalFormatting>
  <conditionalFormatting sqref="B970">
    <cfRule type="containsErrors" dxfId="268" priority="309">
      <formula>ISERROR(B970)</formula>
    </cfRule>
  </conditionalFormatting>
  <conditionalFormatting sqref="B971">
    <cfRule type="containsErrors" dxfId="267" priority="308">
      <formula>ISERROR(B971)</formula>
    </cfRule>
  </conditionalFormatting>
  <conditionalFormatting sqref="B972">
    <cfRule type="containsErrors" dxfId="266" priority="307">
      <formula>ISERROR(B972)</formula>
    </cfRule>
  </conditionalFormatting>
  <conditionalFormatting sqref="B973">
    <cfRule type="containsErrors" dxfId="265" priority="306">
      <formula>ISERROR(B973)</formula>
    </cfRule>
  </conditionalFormatting>
  <conditionalFormatting sqref="B974">
    <cfRule type="containsErrors" dxfId="264" priority="305">
      <formula>ISERROR(B974)</formula>
    </cfRule>
  </conditionalFormatting>
  <conditionalFormatting sqref="B975">
    <cfRule type="containsErrors" dxfId="263" priority="304">
      <formula>ISERROR(B975)</formula>
    </cfRule>
  </conditionalFormatting>
  <conditionalFormatting sqref="B1006">
    <cfRule type="containsErrors" dxfId="262" priority="303">
      <formula>ISERROR(B1006)</formula>
    </cfRule>
  </conditionalFormatting>
  <conditionalFormatting sqref="B1007">
    <cfRule type="containsErrors" dxfId="261" priority="302">
      <formula>ISERROR(B1007)</formula>
    </cfRule>
  </conditionalFormatting>
  <conditionalFormatting sqref="B1008">
    <cfRule type="containsErrors" dxfId="260" priority="301">
      <formula>ISERROR(B1008)</formula>
    </cfRule>
  </conditionalFormatting>
  <conditionalFormatting sqref="B1009">
    <cfRule type="containsErrors" dxfId="259" priority="300">
      <formula>ISERROR(B1009)</formula>
    </cfRule>
  </conditionalFormatting>
  <conditionalFormatting sqref="B1010">
    <cfRule type="containsErrors" dxfId="258" priority="299">
      <formula>ISERROR(B1010)</formula>
    </cfRule>
  </conditionalFormatting>
  <conditionalFormatting sqref="B1011">
    <cfRule type="containsErrors" dxfId="257" priority="298">
      <formula>ISERROR(B1011)</formula>
    </cfRule>
  </conditionalFormatting>
  <conditionalFormatting sqref="B1012">
    <cfRule type="containsErrors" dxfId="256" priority="297">
      <formula>ISERROR(B1012)</formula>
    </cfRule>
  </conditionalFormatting>
  <conditionalFormatting sqref="AS894:AS902 AR903:AS903 AP903 AM903 AN895:AQ900">
    <cfRule type="containsErrors" dxfId="255" priority="296">
      <formula>ISERROR(AM894)</formula>
    </cfRule>
  </conditionalFormatting>
  <conditionalFormatting sqref="AM894:AR894 AM902:AR902 AO895:AR901">
    <cfRule type="containsErrors" dxfId="254" priority="295">
      <formula>ISERROR(AM894)</formula>
    </cfRule>
  </conditionalFormatting>
  <conditionalFormatting sqref="AM895:AN898 AM900:AN901">
    <cfRule type="containsErrors" dxfId="253" priority="294">
      <formula>ISERROR(AM895)</formula>
    </cfRule>
  </conditionalFormatting>
  <conditionalFormatting sqref="AM899:AN899">
    <cfRule type="containsErrors" dxfId="252" priority="293">
      <formula>ISERROR(AM899)</formula>
    </cfRule>
  </conditionalFormatting>
  <conditionalFormatting sqref="AS931:AS939 AR940:AS940 AP940 AM940 AN932:AQ937">
    <cfRule type="containsErrors" dxfId="251" priority="292">
      <formula>ISERROR(AM931)</formula>
    </cfRule>
  </conditionalFormatting>
  <conditionalFormatting sqref="AM931:AR931 AM939:AR939 AO932:AR938">
    <cfRule type="containsErrors" dxfId="250" priority="291">
      <formula>ISERROR(AM931)</formula>
    </cfRule>
  </conditionalFormatting>
  <conditionalFormatting sqref="AM932:AN935 AM937:AN938">
    <cfRule type="containsErrors" dxfId="249" priority="290">
      <formula>ISERROR(AM932)</formula>
    </cfRule>
  </conditionalFormatting>
  <conditionalFormatting sqref="AM936:AN936">
    <cfRule type="containsErrors" dxfId="248" priority="289">
      <formula>ISERROR(AM936)</formula>
    </cfRule>
  </conditionalFormatting>
  <conditionalFormatting sqref="AS970:AS978 AR979:AS982 AP979:AP982 AM979:AM982 AN971:AQ976">
    <cfRule type="containsErrors" dxfId="247" priority="288">
      <formula>ISERROR(AM970)</formula>
    </cfRule>
  </conditionalFormatting>
  <conditionalFormatting sqref="AM970:AR970 AM978:AR978 AO971:AR977">
    <cfRule type="containsErrors" dxfId="246" priority="287">
      <formula>ISERROR(AM970)</formula>
    </cfRule>
  </conditionalFormatting>
  <conditionalFormatting sqref="AM971:AN974 AM976:AN977">
    <cfRule type="containsErrors" dxfId="245" priority="286">
      <formula>ISERROR(AM971)</formula>
    </cfRule>
  </conditionalFormatting>
  <conditionalFormatting sqref="AM975:AN975">
    <cfRule type="containsErrors" dxfId="244" priority="285">
      <formula>ISERROR(AM975)</formula>
    </cfRule>
  </conditionalFormatting>
  <conditionalFormatting sqref="AM892:AS893">
    <cfRule type="containsErrors" dxfId="243" priority="284">
      <formula>ISERROR(AM892)</formula>
    </cfRule>
  </conditionalFormatting>
  <conditionalFormatting sqref="AM968:AS969">
    <cfRule type="containsErrors" dxfId="242" priority="283">
      <formula>ISERROR(AM968)</formula>
    </cfRule>
  </conditionalFormatting>
  <conditionalFormatting sqref="AM929:AS930">
    <cfRule type="containsErrors" dxfId="241" priority="282">
      <formula>ISERROR(AM929)</formula>
    </cfRule>
  </conditionalFormatting>
  <conditionalFormatting sqref="AM1077:AS1078">
    <cfRule type="containsErrors" dxfId="240" priority="173">
      <formula>ISERROR(AM1077)</formula>
    </cfRule>
  </conditionalFormatting>
  <conditionalFormatting sqref="A1043:A1053 A1080:A1090 J1097:J1098 A1064:I1065 S1080:S1098 A1042:L1042 S1042:S1050 A1039:S1039 A1068:S1076 A1041:S1041 B1040:S1040 A1078:S1079 B1077:S1077 A1101:G1102 J1101:S1102 A1104:S1112 K1063:S1067 R1051:S1062 M1087:R1087 M1088:P1088 R1088:R1098 M1125:P1125 R1125:S1136 Q1117:Q1118 S1173:S1174 Q1154:Q1155 P1051:P1062 C1099:N1100 P1099:S1100 L1089:P1089 L1090:N1098 P1090:P1098 K1138:S1141 P1137:S1137 K1134:N1137 P1126:P1136 L1163:N1172 P1163:Q1174 K1060:M1062 M1051 C1173:H1174 J1173:N1174 C1063:I1063 I1060:I1062 C1060:G1062 N1043:Q1048 D1097:G1098 N1081:Q1085 C1137:H1137 H1136 P1121:P1122 P1154 L1052:M1059 L1126:N1133 A1060:A1063 A1097:A1100 A1067:I1067 A1066:C1066 E1066:I1066 A1103:C1103 E1103:S1103 D1043:K1053 D1080:K1090 D1117:K1127">
    <cfRule type="containsErrors" dxfId="239" priority="281">
      <formula>ISERROR(A1039)</formula>
    </cfRule>
  </conditionalFormatting>
  <conditionalFormatting sqref="C1068 C1073 C1105 C1110 M1068:S1068 M1073:S1073 M1105:S1105 M1110:S1110">
    <cfRule type="cellIs" dxfId="238" priority="279" operator="greaterThan">
      <formula>0.95</formula>
    </cfRule>
    <cfRule type="cellIs" dxfId="237" priority="280" operator="lessThan">
      <formula>0.95</formula>
    </cfRule>
  </conditionalFormatting>
  <conditionalFormatting sqref="B1052:B1053 B1060:B1063">
    <cfRule type="containsErrors" dxfId="236" priority="278">
      <formula>ISERROR(B1052)</formula>
    </cfRule>
  </conditionalFormatting>
  <conditionalFormatting sqref="B1089:B1090 B1099:B1100">
    <cfRule type="containsErrors" dxfId="235" priority="277">
      <formula>ISERROR(B1089)</formula>
    </cfRule>
  </conditionalFormatting>
  <conditionalFormatting sqref="K1097:K1098">
    <cfRule type="containsErrors" dxfId="234" priority="276">
      <formula>ISERROR(K1097)</formula>
    </cfRule>
  </conditionalFormatting>
  <conditionalFormatting sqref="I1097:I1098">
    <cfRule type="containsErrors" dxfId="233" priority="275">
      <formula>ISERROR(I1097)</formula>
    </cfRule>
  </conditionalFormatting>
  <conditionalFormatting sqref="J1060:J1067">
    <cfRule type="containsErrors" dxfId="232" priority="274">
      <formula>ISERROR(J1060)</formula>
    </cfRule>
  </conditionalFormatting>
  <conditionalFormatting sqref="O1080:R1080 O1086:R1086 O1081:Q1085">
    <cfRule type="containsErrors" dxfId="231" priority="273">
      <formula>ISERROR(O1080)</formula>
    </cfRule>
  </conditionalFormatting>
  <conditionalFormatting sqref="M1042:R1042 M1050:R1050 O1043:R1049">
    <cfRule type="containsErrors" dxfId="230" priority="272">
      <formula>ISERROR(M1042)</formula>
    </cfRule>
  </conditionalFormatting>
  <conditionalFormatting sqref="B1043">
    <cfRule type="containsErrors" dxfId="229" priority="271">
      <formula>ISERROR(B1043)</formula>
    </cfRule>
  </conditionalFormatting>
  <conditionalFormatting sqref="L1043:L1049">
    <cfRule type="containsErrors" dxfId="228" priority="270">
      <formula>ISERROR(L1043)</formula>
    </cfRule>
  </conditionalFormatting>
  <conditionalFormatting sqref="M1043:N1046 M1048:N1049">
    <cfRule type="containsErrors" dxfId="227" priority="269">
      <formula>ISERROR(M1043)</formula>
    </cfRule>
  </conditionalFormatting>
  <conditionalFormatting sqref="L1047">
    <cfRule type="containsErrors" dxfId="226" priority="268">
      <formula>ISERROR(L1047)</formula>
    </cfRule>
  </conditionalFormatting>
  <conditionalFormatting sqref="M1047:N1047">
    <cfRule type="containsErrors" dxfId="225" priority="267">
      <formula>ISERROR(M1047)</formula>
    </cfRule>
  </conditionalFormatting>
  <conditionalFormatting sqref="M1086:N1086">
    <cfRule type="containsErrors" dxfId="224" priority="266">
      <formula>ISERROR(M1086)</formula>
    </cfRule>
  </conditionalFormatting>
  <conditionalFormatting sqref="L1049">
    <cfRule type="containsErrors" dxfId="223" priority="265">
      <formula>ISERROR(L1049)</formula>
    </cfRule>
  </conditionalFormatting>
  <conditionalFormatting sqref="L1050">
    <cfRule type="containsErrors" dxfId="222" priority="264">
      <formula>ISERROR(L1050)</formula>
    </cfRule>
    <cfRule type="containsErrors" dxfId="221" priority="263">
      <formula>ISERROR(L1050)</formula>
    </cfRule>
  </conditionalFormatting>
  <conditionalFormatting sqref="L1082:L1084">
    <cfRule type="containsErrors" dxfId="220" priority="262">
      <formula>ISERROR(L1082)</formula>
    </cfRule>
  </conditionalFormatting>
  <conditionalFormatting sqref="L1084">
    <cfRule type="containsErrors" dxfId="219" priority="261">
      <formula>ISERROR(L1084)</formula>
    </cfRule>
  </conditionalFormatting>
  <conditionalFormatting sqref="L1080:L1081">
    <cfRule type="containsErrors" dxfId="218" priority="260">
      <formula>ISERROR(L1080)</formula>
    </cfRule>
  </conditionalFormatting>
  <conditionalFormatting sqref="L1051">
    <cfRule type="containsErrors" dxfId="217" priority="259">
      <formula>ISERROR(L1051)</formula>
    </cfRule>
    <cfRule type="containsErrors" dxfId="216" priority="258">
      <formula>ISERROR(L1051)</formula>
    </cfRule>
  </conditionalFormatting>
  <conditionalFormatting sqref="B1051">
    <cfRule type="containsErrors" dxfId="215" priority="257">
      <formula>ISERROR(B1051)</formula>
    </cfRule>
  </conditionalFormatting>
  <conditionalFormatting sqref="B1088">
    <cfRule type="containsErrors" dxfId="214" priority="256">
      <formula>ISERROR(B1088)</formula>
    </cfRule>
  </conditionalFormatting>
  <conditionalFormatting sqref="L1085:L1086">
    <cfRule type="containsErrors" dxfId="213" priority="255">
      <formula>ISERROR(L1085)</formula>
    </cfRule>
  </conditionalFormatting>
  <conditionalFormatting sqref="L1086">
    <cfRule type="containsErrors" dxfId="212" priority="254">
      <formula>ISERROR(L1086)</formula>
    </cfRule>
  </conditionalFormatting>
  <conditionalFormatting sqref="L1087">
    <cfRule type="containsErrors" dxfId="211" priority="253">
      <formula>ISERROR(L1087)</formula>
    </cfRule>
    <cfRule type="containsErrors" dxfId="210" priority="252">
      <formula>ISERROR(L1087)</formula>
    </cfRule>
  </conditionalFormatting>
  <conditionalFormatting sqref="L1088">
    <cfRule type="containsErrors" dxfId="209" priority="251">
      <formula>ISERROR(L1088)</formula>
    </cfRule>
    <cfRule type="containsErrors" dxfId="208" priority="250">
      <formula>ISERROR(L1088)</formula>
    </cfRule>
  </conditionalFormatting>
  <conditionalFormatting sqref="B1050">
    <cfRule type="containsErrors" dxfId="207" priority="248">
      <formula>ISERROR(B1050)</formula>
    </cfRule>
  </conditionalFormatting>
  <conditionalFormatting sqref="B1087">
    <cfRule type="containsErrors" dxfId="206" priority="247">
      <formula>ISERROR(B1087)</formula>
    </cfRule>
  </conditionalFormatting>
  <conditionalFormatting sqref="A1186:S1186">
    <cfRule type="containsErrors" dxfId="205" priority="249">
      <formula>ISERROR(A1186)</formula>
    </cfRule>
  </conditionalFormatting>
  <conditionalFormatting sqref="L1117:L1124">
    <cfRule type="containsErrors" dxfId="204" priority="237">
      <formula>ISERROR(L1117)</formula>
    </cfRule>
  </conditionalFormatting>
  <conditionalFormatting sqref="L1121">
    <cfRule type="containsErrors" dxfId="203" priority="236">
      <formula>ISERROR(L1121)</formula>
    </cfRule>
  </conditionalFormatting>
  <conditionalFormatting sqref="A1117:A1127 A1154:A1164 A1175:S1176 D1171:H1172 J1171:J1172 A1141:I1141 A1116:L1116 A1113:S1113 A1142:S1150 A1115:S1115 B1114:S1114 A1152:S1153 B1151:S1151 S1116 S1162:S1172 C1134:G1136 A1138:G1139 A1180:S1185 A1178:G1179 J1177:S1179 A1134:A1137 A1171:A1174 A1140:C1140 E1140:G1140 A1177:C1177 E1177:G1177 D1154:K1164">
    <cfRule type="containsErrors" dxfId="202" priority="246">
      <formula>ISERROR(A1113)</formula>
    </cfRule>
  </conditionalFormatting>
  <conditionalFormatting sqref="B1126:B1127 B1134:B1137">
    <cfRule type="containsErrors" dxfId="201" priority="243">
      <formula>ISERROR(B1126)</formula>
    </cfRule>
  </conditionalFormatting>
  <conditionalFormatting sqref="B1163:B1164 B1173:B1174">
    <cfRule type="containsErrors" dxfId="200" priority="242">
      <formula>ISERROR(B1163)</formula>
    </cfRule>
  </conditionalFormatting>
  <conditionalFormatting sqref="K1171:K1172">
    <cfRule type="containsErrors" dxfId="199" priority="241">
      <formula>ISERROR(K1171)</formula>
    </cfRule>
  </conditionalFormatting>
  <conditionalFormatting sqref="J1134:J1141">
    <cfRule type="containsErrors" dxfId="198" priority="240">
      <formula>ISERROR(J1134)</formula>
    </cfRule>
  </conditionalFormatting>
  <conditionalFormatting sqref="P1154:Q1154 M1162:R1162">
    <cfRule type="containsErrors" dxfId="197" priority="239">
      <formula>ISERROR(M1154)</formula>
    </cfRule>
  </conditionalFormatting>
  <conditionalFormatting sqref="M1116:R1116 P1117:Q1117">
    <cfRule type="containsErrors" dxfId="196" priority="238">
      <formula>ISERROR(M1116)</formula>
    </cfRule>
  </conditionalFormatting>
  <conditionalFormatting sqref="L1158">
    <cfRule type="containsErrors" dxfId="195" priority="233">
      <formula>ISERROR(L1158)</formula>
    </cfRule>
  </conditionalFormatting>
  <conditionalFormatting sqref="L1123:L1124">
    <cfRule type="containsErrors" dxfId="194" priority="235">
      <formula>ISERROR(L1123)</formula>
    </cfRule>
  </conditionalFormatting>
  <conditionalFormatting sqref="C1142 C1147 C1179 C1184 M1142:S1142 M1147:S1147 M1179:S1179 M1184:S1184">
    <cfRule type="cellIs" dxfId="193" priority="244" operator="greaterThan">
      <formula>0.95</formula>
    </cfRule>
    <cfRule type="cellIs" dxfId="192" priority="245" operator="lessThan">
      <formula>0.95</formula>
    </cfRule>
  </conditionalFormatting>
  <conditionalFormatting sqref="L1156:L1158">
    <cfRule type="containsErrors" dxfId="191" priority="234">
      <formula>ISERROR(L1156)</formula>
    </cfRule>
  </conditionalFormatting>
  <conditionalFormatting sqref="L1154:L1155">
    <cfRule type="containsErrors" dxfId="190" priority="232">
      <formula>ISERROR(L1154)</formula>
    </cfRule>
  </conditionalFormatting>
  <conditionalFormatting sqref="L1125">
    <cfRule type="containsErrors" dxfId="189" priority="231">
      <formula>ISERROR(L1125)</formula>
    </cfRule>
    <cfRule type="containsErrors" dxfId="188" priority="230">
      <formula>ISERROR(L1125)</formula>
    </cfRule>
  </conditionalFormatting>
  <conditionalFormatting sqref="L1159:L1160">
    <cfRule type="containsErrors" dxfId="187" priority="229">
      <formula>ISERROR(L1159)</formula>
    </cfRule>
  </conditionalFormatting>
  <conditionalFormatting sqref="L1160">
    <cfRule type="containsErrors" dxfId="186" priority="228">
      <formula>ISERROR(L1160)</formula>
    </cfRule>
  </conditionalFormatting>
  <conditionalFormatting sqref="L1161">
    <cfRule type="containsErrors" dxfId="185" priority="227">
      <formula>ISERROR(L1161)</formula>
    </cfRule>
    <cfRule type="containsErrors" dxfId="184" priority="226">
      <formula>ISERROR(L1161)</formula>
    </cfRule>
  </conditionalFormatting>
  <conditionalFormatting sqref="L1162">
    <cfRule type="containsErrors" dxfId="183" priority="225">
      <formula>ISERROR(L1162)</formula>
    </cfRule>
    <cfRule type="containsErrors" dxfId="182" priority="224">
      <formula>ISERROR(L1162)</formula>
    </cfRule>
  </conditionalFormatting>
  <conditionalFormatting sqref="B1162">
    <cfRule type="containsErrors" dxfId="181" priority="220">
      <formula>ISERROR(B1162)</formula>
    </cfRule>
  </conditionalFormatting>
  <conditionalFormatting sqref="B1124">
    <cfRule type="containsErrors" dxfId="180" priority="223">
      <formula>ISERROR(B1124)</formula>
    </cfRule>
  </conditionalFormatting>
  <conditionalFormatting sqref="B1125">
    <cfRule type="containsErrors" dxfId="179" priority="222">
      <formula>ISERROR(B1125)</formula>
    </cfRule>
  </conditionalFormatting>
  <conditionalFormatting sqref="H1101:I1102">
    <cfRule type="containsErrors" dxfId="178" priority="219">
      <formula>ISERROR(H1101)</formula>
    </cfRule>
  </conditionalFormatting>
  <conditionalFormatting sqref="H1138:I1139">
    <cfRule type="containsErrors" dxfId="177" priority="218">
      <formula>ISERROR(H1138)</formula>
    </cfRule>
  </conditionalFormatting>
  <conditionalFormatting sqref="H1177:I1178">
    <cfRule type="containsErrors" dxfId="176" priority="216">
      <formula>ISERROR(H1177)</formula>
    </cfRule>
  </conditionalFormatting>
  <conditionalFormatting sqref="B1161">
    <cfRule type="containsErrors" dxfId="175" priority="221">
      <formula>ISERROR(B1161)</formula>
    </cfRule>
  </conditionalFormatting>
  <conditionalFormatting sqref="H1140:I1140">
    <cfRule type="containsErrors" dxfId="174" priority="217">
      <formula>ISERROR(H1140)</formula>
    </cfRule>
  </conditionalFormatting>
  <conditionalFormatting sqref="H1179:I1179">
    <cfRule type="containsErrors" dxfId="173" priority="215">
      <formula>ISERROR(H1179)</formula>
    </cfRule>
  </conditionalFormatting>
  <conditionalFormatting sqref="B1044">
    <cfRule type="containsErrors" dxfId="172" priority="214">
      <formula>ISERROR(B1044)</formula>
    </cfRule>
  </conditionalFormatting>
  <conditionalFormatting sqref="B1045">
    <cfRule type="containsErrors" dxfId="171" priority="213">
      <formula>ISERROR(B1045)</formula>
    </cfRule>
  </conditionalFormatting>
  <conditionalFormatting sqref="B1046">
    <cfRule type="containsErrors" dxfId="170" priority="212">
      <formula>ISERROR(B1046)</formula>
    </cfRule>
  </conditionalFormatting>
  <conditionalFormatting sqref="B1047">
    <cfRule type="containsErrors" dxfId="169" priority="211">
      <formula>ISERROR(B1047)</formula>
    </cfRule>
  </conditionalFormatting>
  <conditionalFormatting sqref="B1048">
    <cfRule type="containsErrors" dxfId="168" priority="210">
      <formula>ISERROR(B1048)</formula>
    </cfRule>
  </conditionalFormatting>
  <conditionalFormatting sqref="B1082">
    <cfRule type="containsErrors" dxfId="167" priority="206">
      <formula>ISERROR(B1082)</formula>
    </cfRule>
  </conditionalFormatting>
  <conditionalFormatting sqref="B1083">
    <cfRule type="containsErrors" dxfId="166" priority="205">
      <formula>ISERROR(B1083)</formula>
    </cfRule>
  </conditionalFormatting>
  <conditionalFormatting sqref="B1084">
    <cfRule type="containsErrors" dxfId="165" priority="204">
      <formula>ISERROR(B1084)</formula>
    </cfRule>
  </conditionalFormatting>
  <conditionalFormatting sqref="B1085">
    <cfRule type="containsErrors" dxfId="164" priority="203">
      <formula>ISERROR(B1085)</formula>
    </cfRule>
  </conditionalFormatting>
  <conditionalFormatting sqref="B1086">
    <cfRule type="containsErrors" dxfId="163" priority="202">
      <formula>ISERROR(B1086)</formula>
    </cfRule>
  </conditionalFormatting>
  <conditionalFormatting sqref="B1117">
    <cfRule type="containsErrors" dxfId="162" priority="201">
      <formula>ISERROR(B1117)</formula>
    </cfRule>
  </conditionalFormatting>
  <conditionalFormatting sqref="B1081">
    <cfRule type="containsErrors" dxfId="161" priority="207">
      <formula>ISERROR(B1081)</formula>
    </cfRule>
  </conditionalFormatting>
  <conditionalFormatting sqref="B1080">
    <cfRule type="containsErrors" dxfId="160" priority="208">
      <formula>ISERROR(B1080)</formula>
    </cfRule>
  </conditionalFormatting>
  <conditionalFormatting sqref="B1049">
    <cfRule type="containsErrors" dxfId="159" priority="209">
      <formula>ISERROR(B1049)</formula>
    </cfRule>
  </conditionalFormatting>
  <conditionalFormatting sqref="B1118">
    <cfRule type="containsErrors" dxfId="158" priority="200">
      <formula>ISERROR(B1118)</formula>
    </cfRule>
  </conditionalFormatting>
  <conditionalFormatting sqref="B1119">
    <cfRule type="containsErrors" dxfId="157" priority="199">
      <formula>ISERROR(B1119)</formula>
    </cfRule>
  </conditionalFormatting>
  <conditionalFormatting sqref="B1120">
    <cfRule type="containsErrors" dxfId="156" priority="198">
      <formula>ISERROR(B1120)</formula>
    </cfRule>
  </conditionalFormatting>
  <conditionalFormatting sqref="B1121">
    <cfRule type="containsErrors" dxfId="155" priority="197">
      <formula>ISERROR(B1121)</formula>
    </cfRule>
  </conditionalFormatting>
  <conditionalFormatting sqref="B1122">
    <cfRule type="containsErrors" dxfId="154" priority="196">
      <formula>ISERROR(B1122)</formula>
    </cfRule>
  </conditionalFormatting>
  <conditionalFormatting sqref="B1123">
    <cfRule type="containsErrors" dxfId="153" priority="195">
      <formula>ISERROR(B1123)</formula>
    </cfRule>
  </conditionalFormatting>
  <conditionalFormatting sqref="B1154">
    <cfRule type="containsErrors" dxfId="152" priority="194">
      <formula>ISERROR(B1154)</formula>
    </cfRule>
  </conditionalFormatting>
  <conditionalFormatting sqref="B1155">
    <cfRule type="containsErrors" dxfId="151" priority="193">
      <formula>ISERROR(B1155)</formula>
    </cfRule>
  </conditionalFormatting>
  <conditionalFormatting sqref="B1156">
    <cfRule type="containsErrors" dxfId="150" priority="192">
      <formula>ISERROR(B1156)</formula>
    </cfRule>
  </conditionalFormatting>
  <conditionalFormatting sqref="B1157">
    <cfRule type="containsErrors" dxfId="149" priority="191">
      <formula>ISERROR(B1157)</formula>
    </cfRule>
  </conditionalFormatting>
  <conditionalFormatting sqref="B1158">
    <cfRule type="containsErrors" dxfId="148" priority="190">
      <formula>ISERROR(B1158)</formula>
    </cfRule>
  </conditionalFormatting>
  <conditionalFormatting sqref="B1159">
    <cfRule type="containsErrors" dxfId="147" priority="189">
      <formula>ISERROR(B1159)</formula>
    </cfRule>
  </conditionalFormatting>
  <conditionalFormatting sqref="B1160">
    <cfRule type="containsErrors" dxfId="146" priority="188">
      <formula>ISERROR(B1160)</formula>
    </cfRule>
  </conditionalFormatting>
  <conditionalFormatting sqref="AS1042:AS1050 AR1051:AS1051 AP1051 AM1051 AN1043:AQ1048">
    <cfRule type="containsErrors" dxfId="145" priority="187">
      <formula>ISERROR(AM1042)</formula>
    </cfRule>
  </conditionalFormatting>
  <conditionalFormatting sqref="AM1042:AR1042 AM1050:AR1050 AO1043:AR1049">
    <cfRule type="containsErrors" dxfId="144" priority="186">
      <formula>ISERROR(AM1042)</formula>
    </cfRule>
  </conditionalFormatting>
  <conditionalFormatting sqref="AM1043:AN1046 AM1048:AN1049">
    <cfRule type="containsErrors" dxfId="143" priority="185">
      <formula>ISERROR(AM1043)</formula>
    </cfRule>
  </conditionalFormatting>
  <conditionalFormatting sqref="AM1047:AN1047">
    <cfRule type="containsErrors" dxfId="142" priority="184">
      <formula>ISERROR(AM1047)</formula>
    </cfRule>
  </conditionalFormatting>
  <conditionalFormatting sqref="AS1079:AS1087 AR1088:AS1088 AP1088 AM1088 AN1080:AQ1085">
    <cfRule type="containsErrors" dxfId="141" priority="183">
      <formula>ISERROR(AM1079)</formula>
    </cfRule>
  </conditionalFormatting>
  <conditionalFormatting sqref="AM1079:AR1079 AM1087:AR1087 AO1080:AR1086">
    <cfRule type="containsErrors" dxfId="140" priority="182">
      <formula>ISERROR(AM1079)</formula>
    </cfRule>
  </conditionalFormatting>
  <conditionalFormatting sqref="AM1080:AN1083 AM1085:AN1086">
    <cfRule type="containsErrors" dxfId="139" priority="181">
      <formula>ISERROR(AM1080)</formula>
    </cfRule>
  </conditionalFormatting>
  <conditionalFormatting sqref="AM1084:AN1084">
    <cfRule type="containsErrors" dxfId="138" priority="180">
      <formula>ISERROR(AM1084)</formula>
    </cfRule>
  </conditionalFormatting>
  <conditionalFormatting sqref="AS1118:AS1126 AR1127:AS1130 AP1127:AP1130 AM1127:AM1130 AN1119:AQ1124">
    <cfRule type="containsErrors" dxfId="137" priority="179">
      <formula>ISERROR(AM1118)</formula>
    </cfRule>
  </conditionalFormatting>
  <conditionalFormatting sqref="AM1118:AR1118 AM1126:AR1126 AO1119:AR1125">
    <cfRule type="containsErrors" dxfId="136" priority="178">
      <formula>ISERROR(AM1118)</formula>
    </cfRule>
  </conditionalFormatting>
  <conditionalFormatting sqref="AM1119:AN1122 AM1124:AN1125">
    <cfRule type="containsErrors" dxfId="135" priority="177">
      <formula>ISERROR(AM1119)</formula>
    </cfRule>
  </conditionalFormatting>
  <conditionalFormatting sqref="AM1123:AN1123">
    <cfRule type="containsErrors" dxfId="134" priority="176">
      <formula>ISERROR(AM1123)</formula>
    </cfRule>
  </conditionalFormatting>
  <conditionalFormatting sqref="AM1040:AS1041">
    <cfRule type="containsErrors" dxfId="133" priority="175">
      <formula>ISERROR(AM1040)</formula>
    </cfRule>
  </conditionalFormatting>
  <conditionalFormatting sqref="AM1116:AS1117">
    <cfRule type="containsErrors" dxfId="132" priority="174">
      <formula>ISERROR(AM1116)</formula>
    </cfRule>
  </conditionalFormatting>
  <conditionalFormatting sqref="B55:B60">
    <cfRule type="containsErrors" dxfId="131" priority="161">
      <formula>ISERROR(B55)</formula>
    </cfRule>
  </conditionalFormatting>
  <conditionalFormatting sqref="A55:A60 D55:K60">
    <cfRule type="containsErrors" dxfId="130" priority="162">
      <formula>ISERROR(A55)</formula>
    </cfRule>
  </conditionalFormatting>
  <conditionalFormatting sqref="A92:A97 D92:K97">
    <cfRule type="containsErrors" dxfId="129" priority="160">
      <formula>ISERROR(A92)</formula>
    </cfRule>
  </conditionalFormatting>
  <conditionalFormatting sqref="B92:B97">
    <cfRule type="containsErrors" dxfId="128" priority="159">
      <formula>ISERROR(B92)</formula>
    </cfRule>
  </conditionalFormatting>
  <conditionalFormatting sqref="A129:A134 D129:K134">
    <cfRule type="containsErrors" dxfId="127" priority="158">
      <formula>ISERROR(A129)</formula>
    </cfRule>
  </conditionalFormatting>
  <conditionalFormatting sqref="B129:B134">
    <cfRule type="containsErrors" dxfId="126" priority="157">
      <formula>ISERROR(B129)</formula>
    </cfRule>
  </conditionalFormatting>
  <conditionalFormatting sqref="A166:A171 D166:K171">
    <cfRule type="containsErrors" dxfId="125" priority="156">
      <formula>ISERROR(A166)</formula>
    </cfRule>
  </conditionalFormatting>
  <conditionalFormatting sqref="B166:B171">
    <cfRule type="containsErrors" dxfId="124" priority="155">
      <formula>ISERROR(B166)</formula>
    </cfRule>
  </conditionalFormatting>
  <conditionalFormatting sqref="A203:A208 D203:K208">
    <cfRule type="containsErrors" dxfId="123" priority="154">
      <formula>ISERROR(A203)</formula>
    </cfRule>
  </conditionalFormatting>
  <conditionalFormatting sqref="B203:B208">
    <cfRule type="containsErrors" dxfId="122" priority="153">
      <formula>ISERROR(B203)</formula>
    </cfRule>
  </conditionalFormatting>
  <conditionalFormatting sqref="A240:A245 D240:K245">
    <cfRule type="containsErrors" dxfId="121" priority="152">
      <formula>ISERROR(A240)</formula>
    </cfRule>
  </conditionalFormatting>
  <conditionalFormatting sqref="B240:B245">
    <cfRule type="containsErrors" dxfId="120" priority="151">
      <formula>ISERROR(B240)</formula>
    </cfRule>
  </conditionalFormatting>
  <conditionalFormatting sqref="A277:A282 D277:K282">
    <cfRule type="containsErrors" dxfId="119" priority="150">
      <formula>ISERROR(A277)</formula>
    </cfRule>
  </conditionalFormatting>
  <conditionalFormatting sqref="B277:B282">
    <cfRule type="containsErrors" dxfId="118" priority="149">
      <formula>ISERROR(B277)</formula>
    </cfRule>
  </conditionalFormatting>
  <conditionalFormatting sqref="A314:A319 D314:K319">
    <cfRule type="containsErrors" dxfId="117" priority="148">
      <formula>ISERROR(A314)</formula>
    </cfRule>
  </conditionalFormatting>
  <conditionalFormatting sqref="B314:B319">
    <cfRule type="containsErrors" dxfId="116" priority="147">
      <formula>ISERROR(B314)</formula>
    </cfRule>
  </conditionalFormatting>
  <conditionalFormatting sqref="A351:A356 D351:K356">
    <cfRule type="containsErrors" dxfId="115" priority="146">
      <formula>ISERROR(A351)</formula>
    </cfRule>
  </conditionalFormatting>
  <conditionalFormatting sqref="B351:B356">
    <cfRule type="containsErrors" dxfId="114" priority="145">
      <formula>ISERROR(B351)</formula>
    </cfRule>
  </conditionalFormatting>
  <conditionalFormatting sqref="A388:A393 D388:K393">
    <cfRule type="containsErrors" dxfId="113" priority="144">
      <formula>ISERROR(A388)</formula>
    </cfRule>
  </conditionalFormatting>
  <conditionalFormatting sqref="B388:B393">
    <cfRule type="containsErrors" dxfId="112" priority="143">
      <formula>ISERROR(B388)</formula>
    </cfRule>
  </conditionalFormatting>
  <conditionalFormatting sqref="A425:A430 D425:K430">
    <cfRule type="containsErrors" dxfId="111" priority="142">
      <formula>ISERROR(A425)</formula>
    </cfRule>
  </conditionalFormatting>
  <conditionalFormatting sqref="B425:B430">
    <cfRule type="containsErrors" dxfId="110" priority="141">
      <formula>ISERROR(B425)</formula>
    </cfRule>
  </conditionalFormatting>
  <conditionalFormatting sqref="A462:A467 D462:K467">
    <cfRule type="containsErrors" dxfId="109" priority="140">
      <formula>ISERROR(A462)</formula>
    </cfRule>
  </conditionalFormatting>
  <conditionalFormatting sqref="B462:B467">
    <cfRule type="containsErrors" dxfId="108" priority="139">
      <formula>ISERROR(B462)</formula>
    </cfRule>
  </conditionalFormatting>
  <conditionalFormatting sqref="A499:A504 D499:K504">
    <cfRule type="containsErrors" dxfId="107" priority="138">
      <formula>ISERROR(A499)</formula>
    </cfRule>
  </conditionalFormatting>
  <conditionalFormatting sqref="B499:B504">
    <cfRule type="containsErrors" dxfId="106" priority="137">
      <formula>ISERROR(B499)</formula>
    </cfRule>
  </conditionalFormatting>
  <conditionalFormatting sqref="A536:A541 D536:K541">
    <cfRule type="containsErrors" dxfId="105" priority="136">
      <formula>ISERROR(A536)</formula>
    </cfRule>
  </conditionalFormatting>
  <conditionalFormatting sqref="B536:B541">
    <cfRule type="containsErrors" dxfId="104" priority="135">
      <formula>ISERROR(B536)</formula>
    </cfRule>
  </conditionalFormatting>
  <conditionalFormatting sqref="A573:A578 D573:K578">
    <cfRule type="containsErrors" dxfId="103" priority="134">
      <formula>ISERROR(A573)</formula>
    </cfRule>
  </conditionalFormatting>
  <conditionalFormatting sqref="B573:B578">
    <cfRule type="containsErrors" dxfId="102" priority="133">
      <formula>ISERROR(B573)</formula>
    </cfRule>
  </conditionalFormatting>
  <conditionalFormatting sqref="A610:A615 D610:K615">
    <cfRule type="containsErrors" dxfId="101" priority="132">
      <formula>ISERROR(A610)</formula>
    </cfRule>
  </conditionalFormatting>
  <conditionalFormatting sqref="B610:B615">
    <cfRule type="containsErrors" dxfId="100" priority="131">
      <formula>ISERROR(B610)</formula>
    </cfRule>
  </conditionalFormatting>
  <conditionalFormatting sqref="A647:A652 D647:K652">
    <cfRule type="containsErrors" dxfId="99" priority="130">
      <formula>ISERROR(A647)</formula>
    </cfRule>
  </conditionalFormatting>
  <conditionalFormatting sqref="B647:B652">
    <cfRule type="containsErrors" dxfId="98" priority="129">
      <formula>ISERROR(B647)</formula>
    </cfRule>
  </conditionalFormatting>
  <conditionalFormatting sqref="A684:A689 D684:K689">
    <cfRule type="containsErrors" dxfId="97" priority="128">
      <formula>ISERROR(A684)</formula>
    </cfRule>
  </conditionalFormatting>
  <conditionalFormatting sqref="B684:B689">
    <cfRule type="containsErrors" dxfId="96" priority="127">
      <formula>ISERROR(B684)</formula>
    </cfRule>
  </conditionalFormatting>
  <conditionalFormatting sqref="A721:A726 D721:K726">
    <cfRule type="containsErrors" dxfId="95" priority="126">
      <formula>ISERROR(A721)</formula>
    </cfRule>
  </conditionalFormatting>
  <conditionalFormatting sqref="B721:B726">
    <cfRule type="containsErrors" dxfId="94" priority="125">
      <formula>ISERROR(B721)</formula>
    </cfRule>
  </conditionalFormatting>
  <conditionalFormatting sqref="A758:A763 D758:K763">
    <cfRule type="containsErrors" dxfId="93" priority="124">
      <formula>ISERROR(A758)</formula>
    </cfRule>
  </conditionalFormatting>
  <conditionalFormatting sqref="B758:B763">
    <cfRule type="containsErrors" dxfId="92" priority="123">
      <formula>ISERROR(B758)</formula>
    </cfRule>
  </conditionalFormatting>
  <conditionalFormatting sqref="A795:A800 D795:K800">
    <cfRule type="containsErrors" dxfId="91" priority="122">
      <formula>ISERROR(A795)</formula>
    </cfRule>
  </conditionalFormatting>
  <conditionalFormatting sqref="B795:B800">
    <cfRule type="containsErrors" dxfId="90" priority="121">
      <formula>ISERROR(B795)</formula>
    </cfRule>
  </conditionalFormatting>
  <conditionalFormatting sqref="A832:A837 D832:K837">
    <cfRule type="containsErrors" dxfId="89" priority="120">
      <formula>ISERROR(A832)</formula>
    </cfRule>
  </conditionalFormatting>
  <conditionalFormatting sqref="B832:B837">
    <cfRule type="containsErrors" dxfId="88" priority="119">
      <formula>ISERROR(B832)</formula>
    </cfRule>
  </conditionalFormatting>
  <conditionalFormatting sqref="A869:A874 D869:K874">
    <cfRule type="containsErrors" dxfId="87" priority="118">
      <formula>ISERROR(A869)</formula>
    </cfRule>
  </conditionalFormatting>
  <conditionalFormatting sqref="B869:B874">
    <cfRule type="containsErrors" dxfId="86" priority="117">
      <formula>ISERROR(B869)</formula>
    </cfRule>
  </conditionalFormatting>
  <conditionalFormatting sqref="A906:A911 D906:K911">
    <cfRule type="containsErrors" dxfId="85" priority="116">
      <formula>ISERROR(A906)</formula>
    </cfRule>
  </conditionalFormatting>
  <conditionalFormatting sqref="B906:B911">
    <cfRule type="containsErrors" dxfId="84" priority="115">
      <formula>ISERROR(B906)</formula>
    </cfRule>
  </conditionalFormatting>
  <conditionalFormatting sqref="A943:A948 D943:K948">
    <cfRule type="containsErrors" dxfId="83" priority="114">
      <formula>ISERROR(A943)</formula>
    </cfRule>
  </conditionalFormatting>
  <conditionalFormatting sqref="B943:B948">
    <cfRule type="containsErrors" dxfId="82" priority="113">
      <formula>ISERROR(B943)</formula>
    </cfRule>
  </conditionalFormatting>
  <conditionalFormatting sqref="A980:A985 D980:K985">
    <cfRule type="containsErrors" dxfId="81" priority="112">
      <formula>ISERROR(A980)</formula>
    </cfRule>
  </conditionalFormatting>
  <conditionalFormatting sqref="B980:B985">
    <cfRule type="containsErrors" dxfId="80" priority="111">
      <formula>ISERROR(B980)</formula>
    </cfRule>
  </conditionalFormatting>
  <conditionalFormatting sqref="A1017:A1022 D1017:K1022">
    <cfRule type="containsErrors" dxfId="79" priority="110">
      <formula>ISERROR(A1017)</formula>
    </cfRule>
  </conditionalFormatting>
  <conditionalFormatting sqref="B1017:B1022">
    <cfRule type="containsErrors" dxfId="78" priority="109">
      <formula>ISERROR(B1017)</formula>
    </cfRule>
  </conditionalFormatting>
  <conditionalFormatting sqref="A1054:A1059 D1054:K1059">
    <cfRule type="containsErrors" dxfId="77" priority="108">
      <formula>ISERROR(A1054)</formula>
    </cfRule>
  </conditionalFormatting>
  <conditionalFormatting sqref="B1054:B1059">
    <cfRule type="containsErrors" dxfId="76" priority="107">
      <formula>ISERROR(B1054)</formula>
    </cfRule>
  </conditionalFormatting>
  <conditionalFormatting sqref="A1091:A1096 D1091:K1096">
    <cfRule type="containsErrors" dxfId="75" priority="106">
      <formula>ISERROR(A1091)</formula>
    </cfRule>
  </conditionalFormatting>
  <conditionalFormatting sqref="B1091:B1096">
    <cfRule type="containsErrors" dxfId="74" priority="105">
      <formula>ISERROR(B1091)</formula>
    </cfRule>
  </conditionalFormatting>
  <conditionalFormatting sqref="A1128:A1133 D1128:K1133">
    <cfRule type="containsErrors" dxfId="73" priority="104">
      <formula>ISERROR(A1128)</formula>
    </cfRule>
  </conditionalFormatting>
  <conditionalFormatting sqref="B1128:B1133">
    <cfRule type="containsErrors" dxfId="72" priority="103">
      <formula>ISERROR(B1128)</formula>
    </cfRule>
  </conditionalFormatting>
  <conditionalFormatting sqref="A1165:A1170 D1165:K1170">
    <cfRule type="containsErrors" dxfId="71" priority="102">
      <formula>ISERROR(A1165)</formula>
    </cfRule>
  </conditionalFormatting>
  <conditionalFormatting sqref="B1165:B1170">
    <cfRule type="containsErrors" dxfId="70" priority="101">
      <formula>ISERROR(B1165)</formula>
    </cfRule>
  </conditionalFormatting>
  <conditionalFormatting sqref="S1:S2">
    <cfRule type="containsErrors" dxfId="69" priority="100">
      <formula>ISERROR(S1)</formula>
    </cfRule>
  </conditionalFormatting>
  <conditionalFormatting sqref="S4:S5">
    <cfRule type="containsErrors" dxfId="68" priority="99">
      <formula>ISERROR(S4)</formula>
    </cfRule>
  </conditionalFormatting>
  <conditionalFormatting sqref="S41:S42">
    <cfRule type="containsErrors" dxfId="67" priority="98">
      <formula>ISERROR(S41)</formula>
    </cfRule>
  </conditionalFormatting>
  <conditionalFormatting sqref="S78:S79">
    <cfRule type="containsErrors" dxfId="66" priority="97">
      <formula>ISERROR(S78)</formula>
    </cfRule>
  </conditionalFormatting>
  <conditionalFormatting sqref="S115:S116">
    <cfRule type="containsErrors" dxfId="65" priority="96">
      <formula>ISERROR(S115)</formula>
    </cfRule>
  </conditionalFormatting>
  <conditionalFormatting sqref="S152:S153">
    <cfRule type="containsErrors" dxfId="64" priority="95">
      <formula>ISERROR(S152)</formula>
    </cfRule>
  </conditionalFormatting>
  <conditionalFormatting sqref="S189:S190">
    <cfRule type="containsErrors" dxfId="63" priority="94">
      <formula>ISERROR(S189)</formula>
    </cfRule>
  </conditionalFormatting>
  <conditionalFormatting sqref="S226:S227">
    <cfRule type="containsErrors" dxfId="62" priority="93">
      <formula>ISERROR(S226)</formula>
    </cfRule>
  </conditionalFormatting>
  <conditionalFormatting sqref="S263:S264">
    <cfRule type="containsErrors" dxfId="61" priority="92">
      <formula>ISERROR(S263)</formula>
    </cfRule>
  </conditionalFormatting>
  <conditionalFormatting sqref="S300:S301">
    <cfRule type="containsErrors" dxfId="60" priority="91">
      <formula>ISERROR(S300)</formula>
    </cfRule>
  </conditionalFormatting>
  <conditionalFormatting sqref="S337:S338">
    <cfRule type="containsErrors" dxfId="59" priority="90">
      <formula>ISERROR(S337)</formula>
    </cfRule>
  </conditionalFormatting>
  <conditionalFormatting sqref="S374:S375">
    <cfRule type="containsErrors" dxfId="58" priority="89">
      <formula>ISERROR(S374)</formula>
    </cfRule>
  </conditionalFormatting>
  <conditionalFormatting sqref="S411:S412">
    <cfRule type="containsErrors" dxfId="57" priority="88">
      <formula>ISERROR(S411)</formula>
    </cfRule>
  </conditionalFormatting>
  <conditionalFormatting sqref="D178">
    <cfRule type="containsErrors" dxfId="56" priority="87">
      <formula>ISERROR(D178)</formula>
    </cfRule>
  </conditionalFormatting>
  <conditionalFormatting sqref="D215">
    <cfRule type="containsErrors" dxfId="55" priority="86">
      <formula>ISERROR(D215)</formula>
    </cfRule>
  </conditionalFormatting>
  <conditionalFormatting sqref="D252">
    <cfRule type="containsErrors" dxfId="54" priority="85">
      <formula>ISERROR(D252)</formula>
    </cfRule>
  </conditionalFormatting>
  <conditionalFormatting sqref="D289">
    <cfRule type="containsErrors" dxfId="53" priority="84">
      <formula>ISERROR(D289)</formula>
    </cfRule>
  </conditionalFormatting>
  <conditionalFormatting sqref="D326">
    <cfRule type="containsErrors" dxfId="52" priority="83">
      <formula>ISERROR(D326)</formula>
    </cfRule>
  </conditionalFormatting>
  <conditionalFormatting sqref="D363">
    <cfRule type="containsErrors" dxfId="51" priority="82">
      <formula>ISERROR(D363)</formula>
    </cfRule>
  </conditionalFormatting>
  <conditionalFormatting sqref="D400">
    <cfRule type="containsErrors" dxfId="50" priority="81">
      <formula>ISERROR(D400)</formula>
    </cfRule>
  </conditionalFormatting>
  <conditionalFormatting sqref="D435">
    <cfRule type="containsErrors" dxfId="49" priority="80">
      <formula>ISERROR(D435)</formula>
    </cfRule>
  </conditionalFormatting>
  <conditionalFormatting sqref="D474">
    <cfRule type="containsErrors" dxfId="48" priority="79">
      <formula>ISERROR(D474)</formula>
    </cfRule>
  </conditionalFormatting>
  <conditionalFormatting sqref="D511">
    <cfRule type="containsErrors" dxfId="47" priority="78">
      <formula>ISERROR(D511)</formula>
    </cfRule>
  </conditionalFormatting>
  <conditionalFormatting sqref="D548">
    <cfRule type="containsErrors" dxfId="46" priority="77">
      <formula>ISERROR(D548)</formula>
    </cfRule>
  </conditionalFormatting>
  <conditionalFormatting sqref="D585">
    <cfRule type="containsErrors" dxfId="45" priority="76">
      <formula>ISERROR(D585)</formula>
    </cfRule>
  </conditionalFormatting>
  <conditionalFormatting sqref="D622">
    <cfRule type="containsErrors" dxfId="44" priority="75">
      <formula>ISERROR(D622)</formula>
    </cfRule>
  </conditionalFormatting>
  <conditionalFormatting sqref="D659">
    <cfRule type="containsErrors" dxfId="43" priority="74">
      <formula>ISERROR(D659)</formula>
    </cfRule>
  </conditionalFormatting>
  <conditionalFormatting sqref="D696">
    <cfRule type="containsErrors" dxfId="42" priority="73">
      <formula>ISERROR(D696)</formula>
    </cfRule>
  </conditionalFormatting>
  <conditionalFormatting sqref="D733">
    <cfRule type="containsErrors" dxfId="41" priority="72">
      <formula>ISERROR(D733)</formula>
    </cfRule>
  </conditionalFormatting>
  <conditionalFormatting sqref="D770">
    <cfRule type="containsErrors" dxfId="40" priority="71">
      <formula>ISERROR(D770)</formula>
    </cfRule>
  </conditionalFormatting>
  <conditionalFormatting sqref="D807">
    <cfRule type="containsErrors" dxfId="39" priority="70">
      <formula>ISERROR(D807)</formula>
    </cfRule>
  </conditionalFormatting>
  <conditionalFormatting sqref="D844">
    <cfRule type="containsErrors" dxfId="38" priority="69">
      <formula>ISERROR(D844)</formula>
    </cfRule>
  </conditionalFormatting>
  <conditionalFormatting sqref="D881">
    <cfRule type="containsErrors" dxfId="37" priority="68">
      <formula>ISERROR(D881)</formula>
    </cfRule>
  </conditionalFormatting>
  <conditionalFormatting sqref="D918">
    <cfRule type="containsErrors" dxfId="36" priority="67">
      <formula>ISERROR(D918)</formula>
    </cfRule>
  </conditionalFormatting>
  <conditionalFormatting sqref="D955">
    <cfRule type="containsErrors" dxfId="35" priority="66">
      <formula>ISERROR(D955)</formula>
    </cfRule>
  </conditionalFormatting>
  <conditionalFormatting sqref="D992">
    <cfRule type="containsErrors" dxfId="34" priority="65">
      <formula>ISERROR(D992)</formula>
    </cfRule>
  </conditionalFormatting>
  <conditionalFormatting sqref="D1027">
    <cfRule type="containsErrors" dxfId="33" priority="64">
      <formula>ISERROR(D1027)</formula>
    </cfRule>
  </conditionalFormatting>
  <conditionalFormatting sqref="D1066">
    <cfRule type="containsErrors" dxfId="32" priority="63">
      <formula>ISERROR(D1066)</formula>
    </cfRule>
  </conditionalFormatting>
  <conditionalFormatting sqref="D1103">
    <cfRule type="containsErrors" dxfId="31" priority="62">
      <formula>ISERROR(D1103)</formula>
    </cfRule>
  </conditionalFormatting>
  <conditionalFormatting sqref="D1140">
    <cfRule type="containsErrors" dxfId="30" priority="61">
      <formula>ISERROR(D1140)</formula>
    </cfRule>
  </conditionalFormatting>
  <conditionalFormatting sqref="D1177">
    <cfRule type="containsErrors" dxfId="29" priority="60">
      <formula>ISERROR(D1177)</formula>
    </cfRule>
  </conditionalFormatting>
  <conditionalFormatting sqref="C118:C134">
    <cfRule type="containsErrors" dxfId="28" priority="29">
      <formula>ISERROR(C118)</formula>
    </cfRule>
  </conditionalFormatting>
  <conditionalFormatting sqref="C155:C171">
    <cfRule type="containsErrors" dxfId="27" priority="28">
      <formula>ISERROR(C155)</formula>
    </cfRule>
  </conditionalFormatting>
  <conditionalFormatting sqref="C192:C208">
    <cfRule type="containsErrors" dxfId="26" priority="27">
      <formula>ISERROR(C192)</formula>
    </cfRule>
  </conditionalFormatting>
  <conditionalFormatting sqref="C229:C245">
    <cfRule type="containsErrors" dxfId="25" priority="26">
      <formula>ISERROR(C229)</formula>
    </cfRule>
  </conditionalFormatting>
  <conditionalFormatting sqref="C266:C282">
    <cfRule type="containsErrors" dxfId="24" priority="25">
      <formula>ISERROR(C266)</formula>
    </cfRule>
  </conditionalFormatting>
  <conditionalFormatting sqref="C303:C319">
    <cfRule type="containsErrors" dxfId="23" priority="24">
      <formula>ISERROR(C303)</formula>
    </cfRule>
  </conditionalFormatting>
  <conditionalFormatting sqref="C340:C356">
    <cfRule type="containsErrors" dxfId="22" priority="23">
      <formula>ISERROR(C340)</formula>
    </cfRule>
  </conditionalFormatting>
  <conditionalFormatting sqref="C377:C393">
    <cfRule type="containsErrors" dxfId="21" priority="22">
      <formula>ISERROR(C377)</formula>
    </cfRule>
  </conditionalFormatting>
  <conditionalFormatting sqref="C414:C430">
    <cfRule type="containsErrors" dxfId="20" priority="21">
      <formula>ISERROR(C414)</formula>
    </cfRule>
  </conditionalFormatting>
  <conditionalFormatting sqref="C451:C467">
    <cfRule type="containsErrors" dxfId="19" priority="20">
      <formula>ISERROR(C451)</formula>
    </cfRule>
  </conditionalFormatting>
  <conditionalFormatting sqref="C488:C504">
    <cfRule type="containsErrors" dxfId="18" priority="19">
      <formula>ISERROR(C488)</formula>
    </cfRule>
  </conditionalFormatting>
  <conditionalFormatting sqref="C525:C541">
    <cfRule type="containsErrors" dxfId="17" priority="18">
      <formula>ISERROR(C525)</formula>
    </cfRule>
  </conditionalFormatting>
  <conditionalFormatting sqref="C562:C578">
    <cfRule type="containsErrors" dxfId="16" priority="17">
      <formula>ISERROR(C562)</formula>
    </cfRule>
  </conditionalFormatting>
  <conditionalFormatting sqref="C599:C615">
    <cfRule type="containsErrors" dxfId="15" priority="16">
      <formula>ISERROR(C599)</formula>
    </cfRule>
  </conditionalFormatting>
  <conditionalFormatting sqref="C636:C652">
    <cfRule type="containsErrors" dxfId="14" priority="15">
      <formula>ISERROR(C636)</formula>
    </cfRule>
  </conditionalFormatting>
  <conditionalFormatting sqref="C673:C689">
    <cfRule type="containsErrors" dxfId="13" priority="14">
      <formula>ISERROR(C673)</formula>
    </cfRule>
  </conditionalFormatting>
  <conditionalFormatting sqref="C710:C726">
    <cfRule type="containsErrors" dxfId="12" priority="13">
      <formula>ISERROR(C710)</formula>
    </cfRule>
  </conditionalFormatting>
  <conditionalFormatting sqref="C747:C763">
    <cfRule type="containsErrors" dxfId="11" priority="12">
      <formula>ISERROR(C747)</formula>
    </cfRule>
  </conditionalFormatting>
  <conditionalFormatting sqref="C784:C800">
    <cfRule type="containsErrors" dxfId="10" priority="11">
      <formula>ISERROR(C784)</formula>
    </cfRule>
  </conditionalFormatting>
  <conditionalFormatting sqref="C821:C837">
    <cfRule type="containsErrors" dxfId="9" priority="10">
      <formula>ISERROR(C821)</formula>
    </cfRule>
  </conditionalFormatting>
  <conditionalFormatting sqref="C858:C874">
    <cfRule type="containsErrors" dxfId="8" priority="9">
      <formula>ISERROR(C858)</formula>
    </cfRule>
  </conditionalFormatting>
  <conditionalFormatting sqref="C895:C911">
    <cfRule type="containsErrors" dxfId="7" priority="8">
      <formula>ISERROR(C895)</formula>
    </cfRule>
  </conditionalFormatting>
  <conditionalFormatting sqref="C932:C948">
    <cfRule type="containsErrors" dxfId="6" priority="7">
      <formula>ISERROR(C932)</formula>
    </cfRule>
  </conditionalFormatting>
  <conditionalFormatting sqref="C969:C985">
    <cfRule type="containsErrors" dxfId="5" priority="6">
      <formula>ISERROR(C969)</formula>
    </cfRule>
  </conditionalFormatting>
  <conditionalFormatting sqref="C1006:C1022">
    <cfRule type="containsErrors" dxfId="4" priority="5">
      <formula>ISERROR(C1006)</formula>
    </cfRule>
  </conditionalFormatting>
  <conditionalFormatting sqref="C1043:C1059">
    <cfRule type="containsErrors" dxfId="3" priority="4">
      <formula>ISERROR(C1043)</formula>
    </cfRule>
  </conditionalFormatting>
  <conditionalFormatting sqref="C1080:C1097">
    <cfRule type="containsErrors" dxfId="2" priority="3">
      <formula>ISERROR(C1080)</formula>
    </cfRule>
  </conditionalFormatting>
  <conditionalFormatting sqref="C1117:C1133">
    <cfRule type="containsErrors" dxfId="1" priority="2">
      <formula>ISERROR(C1117)</formula>
    </cfRule>
  </conditionalFormatting>
  <conditionalFormatting sqref="C1154:C1170">
    <cfRule type="containsErrors" dxfId="0" priority="1">
      <formula>ISERROR(C1154)</formula>
    </cfRule>
  </conditionalFormatting>
  <pageMargins left="0.7" right="0.7" top="0.75" bottom="0.75" header="0.3" footer="0.3"/>
  <pageSetup orientation="portrait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J14" sqref="J14"/>
    </sheetView>
  </sheetViews>
  <sheetFormatPr defaultColWidth="8.85546875" defaultRowHeight="15"/>
  <cols>
    <col min="1" max="2" width="8.85546875" style="18" customWidth="1"/>
    <col min="3" max="4" width="11.28515625" style="18" customWidth="1"/>
    <col min="5" max="9" width="8.85546875" style="18" customWidth="1"/>
    <col min="10" max="10" width="11" style="18" bestFit="1" customWidth="1"/>
    <col min="11" max="15" width="8.85546875" style="18" customWidth="1"/>
    <col min="16" max="16" width="9.42578125" style="18" bestFit="1" customWidth="1"/>
    <col min="17" max="17" width="8.85546875" style="18" customWidth="1"/>
    <col min="18" max="16384" width="8.85546875" style="18"/>
  </cols>
  <sheetData>
    <row r="1" spans="1:11">
      <c r="A1" s="18" t="s">
        <v>93</v>
      </c>
      <c r="D1" s="18" t="s">
        <v>94</v>
      </c>
    </row>
    <row r="2" spans="1:11">
      <c r="A2" s="18" t="s">
        <v>95</v>
      </c>
      <c r="C2" s="58"/>
      <c r="D2" s="18" t="s">
        <v>96</v>
      </c>
    </row>
    <row r="3" spans="1:11">
      <c r="C3" s="58"/>
      <c r="D3" s="18" t="s">
        <v>97</v>
      </c>
    </row>
    <row r="4" spans="1:11">
      <c r="E4" s="58"/>
    </row>
    <row r="5" spans="1:11">
      <c r="A5" s="20"/>
      <c r="B5" s="20" t="s">
        <v>98</v>
      </c>
      <c r="C5" s="20" t="s">
        <v>99</v>
      </c>
    </row>
    <row r="6" spans="1:11">
      <c r="A6" s="18" t="s">
        <v>100</v>
      </c>
      <c r="B6" s="21">
        <v>180.15600000000001</v>
      </c>
      <c r="C6" s="21">
        <v>90.08</v>
      </c>
    </row>
    <row r="7" spans="1:11">
      <c r="D7" s="59"/>
      <c r="F7" s="2"/>
    </row>
    <row r="8" spans="1:11">
      <c r="C8" s="18" t="s">
        <v>101</v>
      </c>
      <c r="D8" s="18">
        <v>2.9999999999999998E-13</v>
      </c>
      <c r="E8" s="18" t="s">
        <v>102</v>
      </c>
    </row>
    <row r="9" spans="1:11">
      <c r="C9" s="18" t="s">
        <v>103</v>
      </c>
      <c r="D9" s="18">
        <f>D8*1000000</f>
        <v>2.9999999999999999E-7</v>
      </c>
    </row>
    <row r="12" spans="1:11">
      <c r="C12" s="18" t="s">
        <v>104</v>
      </c>
      <c r="J12" s="18" t="s">
        <v>105</v>
      </c>
    </row>
    <row r="13" spans="1:11">
      <c r="C13" s="18" t="s">
        <v>106</v>
      </c>
      <c r="D13" s="18" t="s">
        <v>107</v>
      </c>
      <c r="F13" s="18" t="s">
        <v>108</v>
      </c>
      <c r="G13" s="52">
        <f>SLOPE(C14:C25,D14:D25)</f>
        <v>178.34016523184945</v>
      </c>
      <c r="J13" s="18">
        <f>0.38*3.7</f>
        <v>1.4060000000000001</v>
      </c>
      <c r="K13" s="18" t="s">
        <v>109</v>
      </c>
    </row>
    <row r="14" spans="1:11">
      <c r="C14" s="17">
        <v>75</v>
      </c>
      <c r="D14" s="17">
        <v>0.41799999999999998</v>
      </c>
      <c r="F14" s="18" t="s">
        <v>110</v>
      </c>
      <c r="G14" s="52">
        <f>INTERCEPT(C14:C25,D14:D25)</f>
        <v>-3.1029862534659003E-2</v>
      </c>
    </row>
    <row r="15" spans="1:11">
      <c r="C15" s="17">
        <v>50</v>
      </c>
      <c r="D15" s="17">
        <v>0.28999999999999998</v>
      </c>
    </row>
    <row r="16" spans="1:11">
      <c r="C16" s="17">
        <v>37.5</v>
      </c>
      <c r="D16" s="17">
        <v>0.20100000000000001</v>
      </c>
    </row>
    <row r="17" spans="3:10">
      <c r="C17" s="17">
        <v>25</v>
      </c>
      <c r="D17" s="17">
        <v>0.13800000000000001</v>
      </c>
    </row>
    <row r="18" spans="3:10">
      <c r="C18" s="17">
        <v>18.75</v>
      </c>
      <c r="D18" s="17">
        <v>0.109</v>
      </c>
    </row>
    <row r="19" spans="3:10">
      <c r="C19" s="17">
        <v>12.5</v>
      </c>
      <c r="D19" s="17">
        <v>7.2999999999999995E-2</v>
      </c>
    </row>
    <row r="20" spans="3:10">
      <c r="C20" s="17">
        <v>9.375</v>
      </c>
      <c r="D20" s="17">
        <v>5.3999999999999999E-2</v>
      </c>
      <c r="J20" s="18" t="s">
        <v>111</v>
      </c>
    </row>
    <row r="21" spans="3:10">
      <c r="C21" s="17">
        <v>6.25</v>
      </c>
      <c r="D21" s="17">
        <v>3.5000000000000003E-2</v>
      </c>
    </row>
    <row r="22" spans="3:10">
      <c r="C22" s="17">
        <v>4.6875</v>
      </c>
      <c r="D22" s="17">
        <v>2.5000000000000001E-2</v>
      </c>
    </row>
    <row r="23" spans="3:10">
      <c r="C23" s="17">
        <v>3.125</v>
      </c>
      <c r="D23" s="17">
        <v>1.7999999999999999E-2</v>
      </c>
      <c r="J23" s="18" t="s">
        <v>112</v>
      </c>
    </row>
    <row r="24" spans="3:10">
      <c r="C24" s="17">
        <v>2.34375</v>
      </c>
      <c r="D24" s="17">
        <v>1.2E-2</v>
      </c>
      <c r="J24" s="18" t="s">
        <v>113</v>
      </c>
    </row>
    <row r="25" spans="3:10">
      <c r="C25" s="17">
        <v>1.5625</v>
      </c>
      <c r="D25" s="17">
        <v>8.9999999999999993E-3</v>
      </c>
      <c r="J25" s="18" t="s">
        <v>114</v>
      </c>
    </row>
    <row r="26" spans="3:10">
      <c r="J26" s="18" t="s">
        <v>115</v>
      </c>
    </row>
    <row r="28" spans="3:10">
      <c r="J28" s="18" t="s">
        <v>112</v>
      </c>
    </row>
    <row r="29" spans="3:10">
      <c r="J29" s="18" t="s">
        <v>113</v>
      </c>
    </row>
    <row r="30" spans="3:10">
      <c r="J30" s="18" t="s">
        <v>114</v>
      </c>
    </row>
    <row r="31" spans="3:10">
      <c r="J31" s="18" t="s">
        <v>115</v>
      </c>
    </row>
    <row r="33" spans="6:10">
      <c r="F33" s="18" t="s">
        <v>116</v>
      </c>
      <c r="J33" s="18" t="s">
        <v>112</v>
      </c>
    </row>
    <row r="34" spans="6:10">
      <c r="J34" s="18" t="s">
        <v>113</v>
      </c>
    </row>
    <row r="35" spans="6:10">
      <c r="J35" s="18" t="s">
        <v>114</v>
      </c>
    </row>
    <row r="36" spans="6:10">
      <c r="J36" s="18" t="s">
        <v>115</v>
      </c>
    </row>
    <row r="38" spans="6:10">
      <c r="J38" s="18" t="s">
        <v>112</v>
      </c>
    </row>
    <row r="39" spans="6:10">
      <c r="J39" s="18" t="s">
        <v>113</v>
      </c>
    </row>
    <row r="40" spans="6:10">
      <c r="J40" s="18" t="s">
        <v>114</v>
      </c>
    </row>
    <row r="41" spans="6:10">
      <c r="J41" s="18" t="s">
        <v>115</v>
      </c>
    </row>
    <row r="43" spans="6:10">
      <c r="J43" s="18" t="s">
        <v>112</v>
      </c>
    </row>
    <row r="44" spans="6:10">
      <c r="J44" s="18" t="s">
        <v>113</v>
      </c>
    </row>
    <row r="45" spans="6:10">
      <c r="J45" s="18" t="s">
        <v>114</v>
      </c>
    </row>
    <row r="46" spans="6:10">
      <c r="J46" s="18" t="s">
        <v>115</v>
      </c>
    </row>
    <row r="48" spans="6:10">
      <c r="J48" s="18" t="s">
        <v>112</v>
      </c>
    </row>
    <row r="49" spans="10:10">
      <c r="J49" s="18" t="s">
        <v>113</v>
      </c>
    </row>
    <row r="50" spans="10:10">
      <c r="J50" s="18" t="s">
        <v>114</v>
      </c>
    </row>
    <row r="51" spans="10:10">
      <c r="J51" s="18" t="s">
        <v>115</v>
      </c>
    </row>
    <row r="53" spans="10:10">
      <c r="J53" s="18" t="s">
        <v>112</v>
      </c>
    </row>
    <row r="54" spans="10:10">
      <c r="J54" s="18" t="s">
        <v>113</v>
      </c>
    </row>
    <row r="55" spans="10:10">
      <c r="J55" s="18" t="s">
        <v>114</v>
      </c>
    </row>
    <row r="56" spans="10:10">
      <c r="J56" s="18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M. Feist</dc:creator>
  <cp:keywords/>
  <dc:description/>
  <cp:lastModifiedBy/>
  <cp:revision/>
  <dcterms:created xsi:type="dcterms:W3CDTF">2009-10-01T18:50:49Z</dcterms:created>
  <dcterms:modified xsi:type="dcterms:W3CDTF">2022-10-27T18:59:35Z</dcterms:modified>
  <cp:category/>
  <cp:contentStatus/>
</cp:coreProperties>
</file>