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15" yWindow="465" windowWidth="21840" windowHeight="13740" tabRatio="500"/>
  </bookViews>
  <sheets>
    <sheet name="周活跃用户" sheetId="1" r:id="rId1"/>
    <sheet name="输入1-用户获取" sheetId="3" r:id="rId2"/>
    <sheet name="输入2-留存曲线" sheetId="2" r:id="rId3"/>
    <sheet name="(Bad growth model)" sheetId="4" state="hidden" r:id="rId4"/>
  </sheets>
  <calcPr calcId="125725" concurrentCalc="0"/>
  <fileRecoveryPr repairLoad="1"/>
</workbook>
</file>

<file path=xl/calcChain.xml><?xml version="1.0" encoding="utf-8"?>
<calcChain xmlns="http://schemas.openxmlformats.org/spreadsheetml/2006/main">
  <c r="C4" i="4"/>
  <c r="D4"/>
  <c r="E4"/>
  <c r="F4"/>
  <c r="G4"/>
  <c r="H4"/>
  <c r="I4"/>
  <c r="J4"/>
  <c r="K4"/>
  <c r="L4"/>
  <c r="M4"/>
  <c r="B5" i="3"/>
  <c r="C5"/>
  <c r="D5"/>
  <c r="E5"/>
  <c r="F5"/>
  <c r="G5"/>
  <c r="H5"/>
  <c r="I5"/>
  <c r="J5"/>
  <c r="K5"/>
  <c r="L5"/>
  <c r="M5"/>
  <c r="B19"/>
  <c r="B2" i="1"/>
  <c r="B15"/>
  <c r="C17" i="3"/>
  <c r="C2" i="1"/>
  <c r="C19" i="3"/>
  <c r="C3" i="1"/>
  <c r="C15"/>
  <c r="D17" i="3"/>
  <c r="D2" i="1"/>
  <c r="D3"/>
  <c r="D19" i="3"/>
  <c r="D4" i="1"/>
  <c r="D15"/>
  <c r="E17" i="3"/>
  <c r="E2" i="1"/>
  <c r="E3"/>
  <c r="E4"/>
  <c r="E19" i="3"/>
  <c r="E5" i="1"/>
  <c r="E15"/>
  <c r="F17" i="3"/>
  <c r="F2" i="1"/>
  <c r="F3"/>
  <c r="F4"/>
  <c r="F5"/>
  <c r="F19" i="3"/>
  <c r="F6" i="1"/>
  <c r="F15"/>
  <c r="G17" i="3"/>
  <c r="G2" i="1"/>
  <c r="G3"/>
  <c r="G4"/>
  <c r="G5"/>
  <c r="G6"/>
  <c r="G19" i="3"/>
  <c r="G7" i="1"/>
  <c r="G15"/>
  <c r="H17" i="3"/>
  <c r="H2" i="1"/>
  <c r="H3"/>
  <c r="H4"/>
  <c r="H5"/>
  <c r="H6"/>
  <c r="H7"/>
  <c r="H19" i="3"/>
  <c r="H8" i="1"/>
  <c r="H15"/>
  <c r="I17" i="3"/>
  <c r="I2" i="1"/>
  <c r="I3"/>
  <c r="I4"/>
  <c r="I5"/>
  <c r="I6"/>
  <c r="I7"/>
  <c r="I8"/>
  <c r="I19" i="3"/>
  <c r="I9" i="1"/>
  <c r="I15"/>
  <c r="J17" i="3"/>
  <c r="J2" i="1"/>
  <c r="J3"/>
  <c r="J4"/>
  <c r="J5"/>
  <c r="J6"/>
  <c r="J7"/>
  <c r="J8"/>
  <c r="J9"/>
  <c r="J19" i="3"/>
  <c r="J10" i="1"/>
  <c r="J15"/>
  <c r="K17" i="3"/>
  <c r="K2" i="1"/>
  <c r="K3"/>
  <c r="K4"/>
  <c r="K5"/>
  <c r="K6"/>
  <c r="K7"/>
  <c r="K8"/>
  <c r="K9"/>
  <c r="K10"/>
  <c r="K19" i="3"/>
  <c r="K11" i="1"/>
  <c r="K15"/>
  <c r="L17" i="3"/>
  <c r="L2" i="1"/>
  <c r="L3"/>
  <c r="L4"/>
  <c r="L5"/>
  <c r="L6"/>
  <c r="L7"/>
  <c r="L8"/>
  <c r="L9"/>
  <c r="L10"/>
  <c r="L11"/>
  <c r="L19" i="3"/>
  <c r="L12" i="1"/>
  <c r="L15"/>
  <c r="M17" i="3"/>
  <c r="M19"/>
  <c r="B21"/>
  <c r="C21"/>
  <c r="D21"/>
  <c r="E21"/>
  <c r="F21"/>
  <c r="G21"/>
  <c r="H21"/>
  <c r="I21"/>
  <c r="J21"/>
  <c r="K21"/>
  <c r="L21"/>
  <c r="M21"/>
  <c r="M2" i="1"/>
  <c r="M3"/>
  <c r="M4"/>
  <c r="M5"/>
  <c r="M6"/>
  <c r="M7"/>
  <c r="M8"/>
  <c r="M9"/>
  <c r="M10"/>
  <c r="M11"/>
  <c r="M12"/>
  <c r="M13"/>
  <c r="M15"/>
  <c r="C16"/>
  <c r="D16"/>
  <c r="E16"/>
  <c r="F16"/>
  <c r="G16"/>
  <c r="H16"/>
  <c r="I16"/>
  <c r="J16"/>
  <c r="K16"/>
  <c r="L16"/>
  <c r="M16"/>
</calcChain>
</file>

<file path=xl/sharedStrings.xml><?xml version="1.0" encoding="utf-8"?>
<sst xmlns="http://schemas.openxmlformats.org/spreadsheetml/2006/main" count="79" uniqueCount="55">
  <si>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</si>
  <si>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</si>
  <si>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</si>
  <si>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</si>
  <si>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</si>
  <si>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</si>
  <si>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</si>
  <si>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</si>
  <si>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</si>
  <si>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</si>
  <si>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</si>
  <si>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</si>
  <si>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Growth Rate:</t>
  </si>
  <si>
    <t>MAUs:</t>
  </si>
  <si>
    <t>第0周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</si>
  <si>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</si>
  <si>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</si>
  <si>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</si>
  <si>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</si>
  <si>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</si>
  <si>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</si>
  <si>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</si>
  <si>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</si>
  <si>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</si>
  <si>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</si>
  <si>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</si>
  <si>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周活跃用户</t>
  </si>
  <si>
    <t>(增长率)</t>
  </si>
  <si>
    <t>第12周</t>
  </si>
  <si>
    <t>留存率</t>
  </si>
  <si>
    <t>付费获取</t>
  </si>
  <si>
    <t>预算</t>
  </si>
  <si>
    <t>安装成本</t>
  </si>
  <si>
    <t>上市效应</t>
  </si>
  <si>
    <t>应用商店有机安装</t>
  </si>
  <si>
    <t>社交媒体</t>
  </si>
  <si>
    <t>合作伙伴</t>
  </si>
  <si>
    <t>病毒传播</t>
  </si>
  <si>
    <t xml:space="preserve">     K因子（每月）</t>
  </si>
  <si>
    <t>总安装数</t>
  </si>
  <si>
    <t>病毒传播安装数</t>
  </si>
  <si>
    <t>累加安装数</t>
  </si>
  <si>
    <t>第0周同期群</t>
  </si>
  <si>
    <t>第1周同期群</t>
  </si>
  <si>
    <t>第2周同期群</t>
  </si>
  <si>
    <t>第3周同期群</t>
  </si>
  <si>
    <t>第4周同期群</t>
  </si>
  <si>
    <t>第5周同期群</t>
  </si>
  <si>
    <t>第6周同期群</t>
  </si>
  <si>
    <t>第7周同期群</t>
  </si>
  <si>
    <t>第8周同期群</t>
  </si>
  <si>
    <t>第9周同期群</t>
  </si>
  <si>
    <t>第10周同期群</t>
  </si>
  <si>
    <t>第11周同期群</t>
  </si>
  <si>
    <t>付费安装数</t>
  </si>
</sst>
</file>

<file path=xl/styles.xml><?xml version="1.0" encoding="utf-8"?>
<styleSheet xmlns="http://schemas.openxmlformats.org/spreadsheetml/2006/main">
  <numFmts count="4">
    <numFmt numFmtId="184" formatCode="_-&quot;€&quot;* #,##0.00_-;\-&quot;€&quot;* #,##0.00_-;_-&quot;€&quot;* &quot;-&quot;??_-;_-@_-"/>
    <numFmt numFmtId="185" formatCode="_-* #,##0.00_-;\-* #,##0.00_-;_-* &quot;-&quot;??_-;_-@_-"/>
    <numFmt numFmtId="186" formatCode="_-* #,##0_-;\-* #,##0_-;_-* &quot;-&quot;??_-;_-@_-"/>
    <numFmt numFmtId="187" formatCode="[$¥-478]#,##0"/>
  </numFmts>
  <fonts count="8">
    <font>
      <sz val="12"/>
      <color theme="1"/>
      <name val="DengXian"/>
      <family val="2"/>
      <scheme val="minor"/>
    </font>
    <font>
      <sz val="8"/>
      <name val="Calibri"/>
      <family val="2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i/>
      <sz val="12"/>
      <color theme="1"/>
      <name val="DengXian"/>
      <family val="2"/>
      <scheme val="minor"/>
    </font>
    <font>
      <i/>
      <sz val="12"/>
      <color theme="1"/>
      <name val="DengXian"/>
      <family val="2"/>
      <scheme val="minor"/>
    </font>
    <font>
      <i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9" fontId="2" fillId="0" borderId="0" xfId="3" applyFont="1"/>
    <xf numFmtId="0" fontId="0" fillId="0" borderId="0" xfId="0" applyAlignment="1">
      <alignment horizontal="center"/>
    </xf>
    <xf numFmtId="9" fontId="2" fillId="0" borderId="0" xfId="3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2" fillId="0" borderId="0" xfId="3" applyNumberFormat="1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5" fillId="0" borderId="1" xfId="0" applyFont="1" applyBorder="1"/>
    <xf numFmtId="1" fontId="0" fillId="0" borderId="0" xfId="0" applyNumberFormat="1"/>
    <xf numFmtId="0" fontId="3" fillId="0" borderId="0" xfId="0" applyFont="1"/>
    <xf numFmtId="186" fontId="2" fillId="0" borderId="0" xfId="1" applyNumberFormat="1" applyFont="1" applyAlignment="1">
      <alignment horizontal="center"/>
    </xf>
    <xf numFmtId="186" fontId="2" fillId="0" borderId="0" xfId="1" applyNumberFormat="1" applyFont="1"/>
    <xf numFmtId="0" fontId="3" fillId="3" borderId="0" xfId="0" applyFont="1" applyFill="1"/>
    <xf numFmtId="186" fontId="3" fillId="3" borderId="0" xfId="1" applyNumberFormat="1" applyFont="1" applyFill="1"/>
    <xf numFmtId="0" fontId="0" fillId="0" borderId="1" xfId="0" applyBorder="1"/>
    <xf numFmtId="186" fontId="2" fillId="0" borderId="1" xfId="1" applyNumberFormat="1" applyFont="1" applyBorder="1"/>
    <xf numFmtId="9" fontId="3" fillId="3" borderId="0" xfId="0" applyNumberFormat="1" applyFont="1" applyFill="1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87" fontId="5" fillId="0" borderId="0" xfId="2" applyNumberFormat="1" applyFont="1" applyAlignment="1">
      <alignment horizontal="right"/>
    </xf>
    <xf numFmtId="187" fontId="5" fillId="0" borderId="1" xfId="2" applyNumberFormat="1" applyFont="1" applyBorder="1" applyAlignment="1">
      <alignment horizontal="right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 altLang="en-US"/>
              <a:t>MAUs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周活跃用户!$B$1:$M$1</c:f>
              <c:strCache>
                <c:ptCount val="12"/>
                <c:pt idx="0">
                  <c:v>第0周</c:v>
                </c:pt>
                <c:pt idx="1">
                  <c:v>第1周</c:v>
                </c:pt>
                <c:pt idx="2">
                  <c:v>第2周</c:v>
                </c:pt>
                <c:pt idx="3">
                  <c:v>第3周</c:v>
                </c:pt>
                <c:pt idx="4">
                  <c:v>第4周</c:v>
                </c:pt>
                <c:pt idx="5">
                  <c:v>第5周</c:v>
                </c:pt>
                <c:pt idx="6">
                  <c:v>第6周</c:v>
                </c:pt>
                <c:pt idx="7">
                  <c:v>第7周</c:v>
                </c:pt>
                <c:pt idx="8">
                  <c:v>第8周</c:v>
                </c:pt>
                <c:pt idx="9">
                  <c:v>第9周</c:v>
                </c:pt>
                <c:pt idx="10">
                  <c:v>第10周</c:v>
                </c:pt>
                <c:pt idx="11">
                  <c:v>第11周</c:v>
                </c:pt>
              </c:strCache>
            </c:strRef>
          </c:cat>
          <c:val>
            <c:numRef>
              <c:f>周活跃用户!$B$15:$M$15</c:f>
              <c:numCache>
                <c:formatCode>_-* #,##0_-;\-* #,##0_-;_-* "-"??_-;_-@_-</c:formatCode>
                <c:ptCount val="12"/>
                <c:pt idx="0">
                  <c:v>7600</c:v>
                </c:pt>
                <c:pt idx="1">
                  <c:v>8140</c:v>
                </c:pt>
                <c:pt idx="2">
                  <c:v>9705</c:v>
                </c:pt>
                <c:pt idx="3">
                  <c:v>11056.7</c:v>
                </c:pt>
                <c:pt idx="4">
                  <c:v>12301.772499999999</c:v>
                </c:pt>
                <c:pt idx="5">
                  <c:v>9547.5058750000007</c:v>
                </c:pt>
                <c:pt idx="6">
                  <c:v>9152.1593124999999</c:v>
                </c:pt>
                <c:pt idx="7">
                  <c:v>13038.649655937501</c:v>
                </c:pt>
                <c:pt idx="8">
                  <c:v>14733.006215140624</c:v>
                </c:pt>
                <c:pt idx="9">
                  <c:v>16310.317740360937</c:v>
                </c:pt>
                <c:pt idx="10">
                  <c:v>17745.53340790332</c:v>
                </c:pt>
                <c:pt idx="11">
                  <c:v>27608.642733902809</c:v>
                </c:pt>
              </c:numCache>
            </c:numRef>
          </c:val>
        </c:ser>
        <c:marker val="1"/>
        <c:axId val="130468480"/>
        <c:axId val="130470272"/>
      </c:lineChart>
      <c:catAx>
        <c:axId val="1304684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zh-CN"/>
          </a:p>
        </c:txPr>
        <c:crossAx val="130470272"/>
        <c:crosses val="autoZero"/>
        <c:auto val="1"/>
        <c:lblAlgn val="ctr"/>
        <c:lblOffset val="100"/>
      </c:catAx>
      <c:valAx>
        <c:axId val="1304702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numFmt formatCode="_-* #,##0_-;\-* #,##0_-;_-* &quot;-&quot;??_-;_-@_-" sourceLinked="1"/>
        <c:maj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zh-CN"/>
          </a:p>
        </c:txPr>
        <c:crossAx val="13046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zh-CN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 altLang="en-US"/>
              <a:t>Total Cumulative Installs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'输入1-用户获取'!$B$1:$M$1</c:f>
              <c:strCache>
                <c:ptCount val="12"/>
                <c:pt idx="0">
                  <c:v>第0周</c:v>
                </c:pt>
                <c:pt idx="1">
                  <c:v>第1周</c:v>
                </c:pt>
                <c:pt idx="2">
                  <c:v>第2周</c:v>
                </c:pt>
                <c:pt idx="3">
                  <c:v>第3周</c:v>
                </c:pt>
                <c:pt idx="4">
                  <c:v>第4周</c:v>
                </c:pt>
                <c:pt idx="5">
                  <c:v>第5周</c:v>
                </c:pt>
                <c:pt idx="6">
                  <c:v>第6周</c:v>
                </c:pt>
                <c:pt idx="7">
                  <c:v>第7周</c:v>
                </c:pt>
                <c:pt idx="8">
                  <c:v>第8周</c:v>
                </c:pt>
                <c:pt idx="9">
                  <c:v>第9周</c:v>
                </c:pt>
                <c:pt idx="10">
                  <c:v>第10周</c:v>
                </c:pt>
                <c:pt idx="11">
                  <c:v>第11周</c:v>
                </c:pt>
              </c:strCache>
            </c:strRef>
          </c:cat>
          <c:val>
            <c:numRef>
              <c:f>'输入1-用户获取'!$B$21:$M$21</c:f>
              <c:numCache>
                <c:formatCode>_-* #,##0_-;\-* #,##0_-;_-* "-"??_-;_-@_-</c:formatCode>
                <c:ptCount val="12"/>
                <c:pt idx="0">
                  <c:v>7600</c:v>
                </c:pt>
                <c:pt idx="1">
                  <c:v>13080</c:v>
                </c:pt>
                <c:pt idx="2">
                  <c:v>18587</c:v>
                </c:pt>
                <c:pt idx="3">
                  <c:v>24172.25</c:v>
                </c:pt>
                <c:pt idx="4">
                  <c:v>29825.084999999999</c:v>
                </c:pt>
                <c:pt idx="5">
                  <c:v>31540.173624999999</c:v>
                </c:pt>
                <c:pt idx="6">
                  <c:v>33117.548918749999</c:v>
                </c:pt>
                <c:pt idx="7">
                  <c:v>38675.156884374999</c:v>
                </c:pt>
                <c:pt idx="8">
                  <c:v>44427.089367171873</c:v>
                </c:pt>
                <c:pt idx="9">
                  <c:v>50263.739677928905</c:v>
                </c:pt>
                <c:pt idx="10">
                  <c:v>56179.25556494695</c:v>
                </c:pt>
                <c:pt idx="11">
                  <c:v>70666.532235342122</c:v>
                </c:pt>
              </c:numCache>
            </c:numRef>
          </c:val>
        </c:ser>
        <c:marker val="1"/>
        <c:axId val="145686528"/>
        <c:axId val="145688448"/>
      </c:lineChart>
      <c:catAx>
        <c:axId val="1456865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zh-CN"/>
          </a:p>
        </c:txPr>
        <c:crossAx val="145688448"/>
        <c:crosses val="autoZero"/>
        <c:auto val="1"/>
        <c:lblAlgn val="ctr"/>
        <c:lblOffset val="100"/>
      </c:catAx>
      <c:valAx>
        <c:axId val="14568844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zh-CN"/>
          </a:p>
        </c:txPr>
        <c:crossAx val="14568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etica Neue Light"/>
          <a:ea typeface="Helvetica Neue Light"/>
          <a:cs typeface="Helvetica Neue Light"/>
        </a:defRPr>
      </a:pPr>
      <a:endParaRPr lang="zh-CN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 altLang="en-US"/>
              <a:t>Retention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'输入2-留存曲线'!$B$1:$N$1</c:f>
              <c:strCache>
                <c:ptCount val="13"/>
                <c:pt idx="0">
                  <c:v>第0周</c:v>
                </c:pt>
                <c:pt idx="1">
                  <c:v>第1周</c:v>
                </c:pt>
                <c:pt idx="2">
                  <c:v>第2周</c:v>
                </c:pt>
                <c:pt idx="3">
                  <c:v>第3周</c:v>
                </c:pt>
                <c:pt idx="4">
                  <c:v>第4周</c:v>
                </c:pt>
                <c:pt idx="5">
                  <c:v>第5周</c:v>
                </c:pt>
                <c:pt idx="6">
                  <c:v>第6周</c:v>
                </c:pt>
                <c:pt idx="7">
                  <c:v>第7周</c:v>
                </c:pt>
                <c:pt idx="8">
                  <c:v>第8周</c:v>
                </c:pt>
                <c:pt idx="9">
                  <c:v>第9周</c:v>
                </c:pt>
                <c:pt idx="10">
                  <c:v>第10周</c:v>
                </c:pt>
                <c:pt idx="11">
                  <c:v>第11周</c:v>
                </c:pt>
                <c:pt idx="12">
                  <c:v>第12周</c:v>
                </c:pt>
              </c:strCache>
            </c:strRef>
          </c:cat>
          <c:val>
            <c:numRef>
              <c:f>'输入2-留存曲线'!$B$2:$N$2</c:f>
              <c:numCache>
                <c:formatCode>0%</c:formatCode>
                <c:ptCount val="13"/>
                <c:pt idx="0">
                  <c:v>1</c:v>
                </c:pt>
                <c:pt idx="1">
                  <c:v>0.35</c:v>
                </c:pt>
                <c:pt idx="2">
                  <c:v>0.3</c:v>
                </c:pt>
                <c:pt idx="3">
                  <c:v>0.25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</c:ser>
        <c:marker val="1"/>
        <c:axId val="198079232"/>
        <c:axId val="198081536"/>
      </c:lineChart>
      <c:catAx>
        <c:axId val="1980792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zh-CN"/>
          </a:p>
        </c:txPr>
        <c:crossAx val="198081536"/>
        <c:crosses val="autoZero"/>
        <c:auto val="1"/>
        <c:lblAlgn val="ctr"/>
        <c:lblOffset val="100"/>
      </c:catAx>
      <c:valAx>
        <c:axId val="198081536"/>
        <c:scaling>
          <c:orientation val="minMax"/>
          <c:max val="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zh-CN"/>
          </a:p>
        </c:txPr>
        <c:crossAx val="198079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etica Neue Light"/>
          <a:ea typeface="Helvetica Neue Light"/>
          <a:cs typeface="Helvetica Neue Light"/>
        </a:defRPr>
      </a:pPr>
      <a:endParaRPr lang="zh-CN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152400</xdr:rowOff>
    </xdr:from>
    <xdr:to>
      <xdr:col>11</xdr:col>
      <xdr:colOff>809625</xdr:colOff>
      <xdr:row>48</xdr:row>
      <xdr:rowOff>142875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29</xdr:row>
      <xdr:rowOff>171450</xdr:rowOff>
    </xdr:from>
    <xdr:to>
      <xdr:col>13</xdr:col>
      <xdr:colOff>333375</xdr:colOff>
      <xdr:row>43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133350</xdr:rowOff>
    </xdr:from>
    <xdr:to>
      <xdr:col>13</xdr:col>
      <xdr:colOff>171450</xdr:colOff>
      <xdr:row>22</xdr:row>
      <xdr:rowOff>9525</xdr:rowOff>
    </xdr:to>
    <xdr:graphicFrame macro="">
      <xdr:nvGraphicFramePr>
        <xdr:cNvPr id="30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"/>
  <sheetViews>
    <sheetView tabSelected="1" zoomScaleNormal="100" zoomScalePageLayoutView="130" workbookViewId="0">
      <selection activeCell="C11" sqref="C11"/>
    </sheetView>
  </sheetViews>
  <sheetFormatPr defaultColWidth="11.5546875" defaultRowHeight="15"/>
  <cols>
    <col min="1" max="1" width="13.44140625" bestFit="1" customWidth="1"/>
  </cols>
  <sheetData>
    <row r="1" spans="1:24" ht="15.75"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</row>
    <row r="2" spans="1:24" ht="15.75">
      <c r="A2" s="5" t="s">
        <v>42</v>
      </c>
      <c r="B2" s="13">
        <f>'输入1-用户获取'!B19</f>
        <v>7600</v>
      </c>
      <c r="C2" s="13">
        <f>$B2*'输入2-留存曲线'!C2</f>
        <v>2660</v>
      </c>
      <c r="D2" s="13">
        <f>$B2*'输入2-留存曲线'!D2</f>
        <v>2280</v>
      </c>
      <c r="E2" s="13">
        <f>$B2*'输入2-留存曲线'!E2</f>
        <v>1900</v>
      </c>
      <c r="F2" s="13">
        <f>$B2*'输入2-留存曲线'!F2</f>
        <v>1672</v>
      </c>
      <c r="G2" s="13">
        <f>$B2*'输入2-留存曲线'!G2</f>
        <v>1596</v>
      </c>
      <c r="H2" s="13">
        <f>$B2*'输入2-留存曲线'!H2</f>
        <v>1520</v>
      </c>
      <c r="I2" s="13">
        <f>$B2*'输入2-留存曲线'!I2</f>
        <v>1520</v>
      </c>
      <c r="J2" s="13">
        <f>$B2*'输入2-留存曲线'!J2</f>
        <v>1520</v>
      </c>
      <c r="K2" s="13">
        <f>$B2*'输入2-留存曲线'!K2</f>
        <v>1520</v>
      </c>
      <c r="L2" s="13">
        <f>$B2*'输入2-留存曲线'!L2</f>
        <v>1520</v>
      </c>
      <c r="M2" s="13">
        <f>$B2*'输入2-留存曲线'!M2</f>
        <v>1520</v>
      </c>
    </row>
    <row r="3" spans="1:24" ht="15.75">
      <c r="A3" s="5" t="s">
        <v>43</v>
      </c>
      <c r="B3" s="13"/>
      <c r="C3" s="13">
        <f>'输入1-用户获取'!C19</f>
        <v>5480</v>
      </c>
      <c r="D3" s="13">
        <f>$C3*'输入2-留存曲线'!C2</f>
        <v>1917.9999999999998</v>
      </c>
      <c r="E3" s="13">
        <f>$C3*'输入2-留存曲线'!D2</f>
        <v>1644</v>
      </c>
      <c r="F3" s="13">
        <f>$C3*'输入2-留存曲线'!E2</f>
        <v>1370</v>
      </c>
      <c r="G3" s="13">
        <f>$C3*'输入2-留存曲线'!F2</f>
        <v>1205.5999999999999</v>
      </c>
      <c r="H3" s="13">
        <f>$C3*'输入2-留存曲线'!G2</f>
        <v>1150.8</v>
      </c>
      <c r="I3" s="13">
        <f>$C3*'输入2-留存曲线'!H2</f>
        <v>1096</v>
      </c>
      <c r="J3" s="13">
        <f>$C3*'输入2-留存曲线'!I2</f>
        <v>1096</v>
      </c>
      <c r="K3" s="13">
        <f>$C3*'输入2-留存曲线'!J2</f>
        <v>1096</v>
      </c>
      <c r="L3" s="13">
        <f>$C3*'输入2-留存曲线'!K2</f>
        <v>1096</v>
      </c>
      <c r="M3" s="13">
        <f>$C3*'输入2-留存曲线'!L2</f>
        <v>1096</v>
      </c>
      <c r="N3" s="2"/>
    </row>
    <row r="4" spans="1:24" ht="15.75">
      <c r="A4" s="5" t="s">
        <v>44</v>
      </c>
      <c r="B4" s="14"/>
      <c r="C4" s="14"/>
      <c r="D4" s="13">
        <f>'输入1-用户获取'!D19</f>
        <v>5507</v>
      </c>
      <c r="E4" s="13">
        <f>$D4*'输入2-留存曲线'!C2</f>
        <v>1927.4499999999998</v>
      </c>
      <c r="F4" s="13">
        <f>$D4*'输入2-留存曲线'!D2</f>
        <v>1652.1</v>
      </c>
      <c r="G4" s="13">
        <f>$D4*'输入2-留存曲线'!E2</f>
        <v>1376.75</v>
      </c>
      <c r="H4" s="13">
        <f>$D4*'输入2-留存曲线'!F2</f>
        <v>1211.54</v>
      </c>
      <c r="I4" s="13">
        <f>$D4*'输入2-留存曲线'!G2</f>
        <v>1156.47</v>
      </c>
      <c r="J4" s="13">
        <f>$D4*'输入2-留存曲线'!H2</f>
        <v>1101.4000000000001</v>
      </c>
      <c r="K4" s="13">
        <f>$D4*'输入2-留存曲线'!I2</f>
        <v>1101.4000000000001</v>
      </c>
      <c r="L4" s="13">
        <f>$D4*'输入2-留存曲线'!J2</f>
        <v>1101.4000000000001</v>
      </c>
      <c r="M4" s="13">
        <f>$D4*'输入2-留存曲线'!K2</f>
        <v>1101.4000000000001</v>
      </c>
      <c r="N4" s="2"/>
      <c r="O4" s="2"/>
      <c r="P4" s="2"/>
      <c r="Q4" s="2"/>
      <c r="R4" s="2"/>
      <c r="S4" s="2"/>
      <c r="T4" s="2"/>
    </row>
    <row r="5" spans="1:24" ht="15.75">
      <c r="A5" s="5" t="s">
        <v>45</v>
      </c>
      <c r="B5" s="14"/>
      <c r="C5" s="14"/>
      <c r="D5" s="14"/>
      <c r="E5" s="13">
        <f>'输入1-用户获取'!E19</f>
        <v>5585.25</v>
      </c>
      <c r="F5" s="13">
        <f>$E5*'输入2-留存曲线'!C2</f>
        <v>1954.8374999999999</v>
      </c>
      <c r="G5" s="13">
        <f>$E5*'输入2-留存曲线'!D2</f>
        <v>1675.575</v>
      </c>
      <c r="H5" s="13">
        <f>$E5*'输入2-留存曲线'!E2</f>
        <v>1396.3125</v>
      </c>
      <c r="I5" s="13">
        <f>$E5*'输入2-留存曲线'!F2</f>
        <v>1228.7550000000001</v>
      </c>
      <c r="J5" s="13">
        <f>$E5*'输入2-留存曲线'!G2</f>
        <v>1172.9024999999999</v>
      </c>
      <c r="K5" s="13">
        <f>$E5*'输入2-留存曲线'!H2</f>
        <v>1117.05</v>
      </c>
      <c r="L5" s="13">
        <f>$E5*'输入2-留存曲线'!I2</f>
        <v>1117.05</v>
      </c>
      <c r="M5" s="13">
        <f>$E5*'输入2-留存曲线'!J2</f>
        <v>1117.05</v>
      </c>
      <c r="N5" s="2"/>
      <c r="O5" s="2"/>
      <c r="P5" s="2"/>
    </row>
    <row r="6" spans="1:24" ht="15.75">
      <c r="A6" s="5" t="s">
        <v>46</v>
      </c>
      <c r="B6" s="14"/>
      <c r="C6" s="14"/>
      <c r="D6" s="14"/>
      <c r="E6" s="14"/>
      <c r="F6" s="13">
        <f>'输入1-用户获取'!F19</f>
        <v>5652.835</v>
      </c>
      <c r="G6" s="13">
        <f>$F6*'输入2-留存曲线'!C2</f>
        <v>1978.4922499999998</v>
      </c>
      <c r="H6" s="13">
        <f>$F6*'输入2-留存曲线'!D2</f>
        <v>1695.8505</v>
      </c>
      <c r="I6" s="13">
        <f>$F6*'输入2-留存曲线'!E2</f>
        <v>1413.20875</v>
      </c>
      <c r="J6" s="13">
        <f>$F6*'输入2-留存曲线'!F2</f>
        <v>1243.6237000000001</v>
      </c>
      <c r="K6" s="13">
        <f>$F6*'输入2-留存曲线'!G2</f>
        <v>1187.0953500000001</v>
      </c>
      <c r="L6" s="13">
        <f>$F6*'输入2-留存曲线'!H2</f>
        <v>1130.567</v>
      </c>
      <c r="M6" s="13">
        <f>$F6*'输入2-留存曲线'!I2</f>
        <v>1130.567</v>
      </c>
      <c r="N6" s="2"/>
      <c r="O6" s="2"/>
      <c r="P6" s="2"/>
      <c r="Q6" s="2"/>
    </row>
    <row r="7" spans="1:24" ht="15.75">
      <c r="A7" s="5" t="s">
        <v>47</v>
      </c>
      <c r="B7" s="14"/>
      <c r="C7" s="14"/>
      <c r="D7" s="14"/>
      <c r="E7" s="14"/>
      <c r="F7" s="14"/>
      <c r="G7" s="13">
        <f>'输入1-用户获取'!G19</f>
        <v>1715.0886249999999</v>
      </c>
      <c r="H7" s="13">
        <f>$G7*'输入2-留存曲线'!C2</f>
        <v>600.28101874999993</v>
      </c>
      <c r="I7" s="13">
        <f>$G7*'输入2-留存曲线'!D2</f>
        <v>514.52658749999989</v>
      </c>
      <c r="J7" s="13">
        <f>$G7*'输入2-留存曲线'!E2</f>
        <v>428.77215624999997</v>
      </c>
      <c r="K7" s="13">
        <f>$G7*'输入2-留存曲线'!F2</f>
        <v>377.31949749999995</v>
      </c>
      <c r="L7" s="13">
        <f>$G7*'输入2-留存曲线'!G2</f>
        <v>360.16861124999997</v>
      </c>
      <c r="M7" s="13">
        <f>$G7*'输入2-留存曲线'!H2</f>
        <v>343.01772499999998</v>
      </c>
      <c r="N7" s="2"/>
      <c r="O7" s="2"/>
      <c r="P7" s="2"/>
      <c r="Q7" s="2"/>
      <c r="R7" s="2"/>
    </row>
    <row r="8" spans="1:24" ht="15.75">
      <c r="A8" s="5" t="s">
        <v>48</v>
      </c>
      <c r="B8" s="14"/>
      <c r="C8" s="14"/>
      <c r="D8" s="14"/>
      <c r="E8" s="14"/>
      <c r="F8" s="14"/>
      <c r="G8" s="14"/>
      <c r="H8" s="13">
        <f>'输入1-用户获取'!H19</f>
        <v>1577.3752937500001</v>
      </c>
      <c r="I8" s="13">
        <f>$H8*'输入2-留存曲线'!C2</f>
        <v>552.08135281249997</v>
      </c>
      <c r="J8" s="13">
        <f>$H8*'输入2-留存曲线'!D2</f>
        <v>473.21258812500002</v>
      </c>
      <c r="K8" s="13">
        <f>$H8*'输入2-留存曲线'!E2</f>
        <v>394.34382343750002</v>
      </c>
      <c r="L8" s="13">
        <f>$H8*'输入2-留存曲线'!F2</f>
        <v>347.02256462500003</v>
      </c>
      <c r="M8" s="13">
        <f>$H8*'输入2-留存曲线'!G2</f>
        <v>331.24881168749999</v>
      </c>
      <c r="N8" s="2"/>
      <c r="O8" s="2"/>
      <c r="P8" s="2"/>
      <c r="Q8" s="2"/>
      <c r="R8" s="2"/>
      <c r="S8" s="2"/>
    </row>
    <row r="9" spans="1:24" ht="15.75">
      <c r="A9" s="5" t="s">
        <v>49</v>
      </c>
      <c r="B9" s="14"/>
      <c r="C9" s="14"/>
      <c r="D9" s="14"/>
      <c r="E9" s="14"/>
      <c r="F9" s="14"/>
      <c r="G9" s="14"/>
      <c r="H9" s="14"/>
      <c r="I9" s="13">
        <f>'输入1-用户获取'!I19</f>
        <v>5557.6079656250004</v>
      </c>
      <c r="J9" s="13">
        <f>$I9*'输入2-留存曲线'!C2</f>
        <v>1945.1627879687501</v>
      </c>
      <c r="K9" s="13">
        <f>$I9*'输入2-留存曲线'!D2</f>
        <v>1667.2823896875</v>
      </c>
      <c r="L9" s="13">
        <f>$I9*'输入2-留存曲线'!E2</f>
        <v>1389.4019914062501</v>
      </c>
      <c r="M9" s="13">
        <f>$I9*'输入2-留存曲线'!F2</f>
        <v>1222.6737524375001</v>
      </c>
      <c r="N9" s="2"/>
      <c r="O9" s="2"/>
      <c r="P9" s="2"/>
      <c r="Q9" s="2"/>
      <c r="R9" s="2"/>
      <c r="S9" s="2"/>
      <c r="T9" s="2"/>
    </row>
    <row r="10" spans="1:24" ht="15.75">
      <c r="A10" s="5" t="s">
        <v>50</v>
      </c>
      <c r="B10" s="14"/>
      <c r="C10" s="14"/>
      <c r="D10" s="14"/>
      <c r="E10" s="14"/>
      <c r="F10" s="14"/>
      <c r="G10" s="14"/>
      <c r="H10" s="14"/>
      <c r="I10" s="14"/>
      <c r="J10" s="13">
        <f>'输入1-用户获取'!J19</f>
        <v>5751.9324827968749</v>
      </c>
      <c r="K10" s="13">
        <f>$J10*'输入2-留存曲线'!C2</f>
        <v>2013.1763689789061</v>
      </c>
      <c r="L10" s="13">
        <f>$J10*'输入2-留存曲线'!D2</f>
        <v>1725.5797448390624</v>
      </c>
      <c r="M10" s="13">
        <f>$J10*'输入2-留存曲线'!E2</f>
        <v>1437.9831206992187</v>
      </c>
      <c r="N10" s="2"/>
      <c r="O10" s="2"/>
      <c r="P10" s="2"/>
      <c r="Q10" s="2"/>
      <c r="R10" s="2"/>
      <c r="S10" s="2"/>
      <c r="T10" s="2"/>
      <c r="U10" s="2"/>
    </row>
    <row r="11" spans="1:24" ht="15.75">
      <c r="A11" s="5" t="s">
        <v>51</v>
      </c>
      <c r="B11" s="14"/>
      <c r="C11" s="14"/>
      <c r="D11" s="14"/>
      <c r="E11" s="14"/>
      <c r="F11" s="14"/>
      <c r="G11" s="14"/>
      <c r="H11" s="14"/>
      <c r="I11" s="14"/>
      <c r="J11" s="14"/>
      <c r="K11" s="13">
        <f>'输入1-用户获取'!K19</f>
        <v>5836.6503107570315</v>
      </c>
      <c r="L11" s="13">
        <f>$K11*'输入2-留存曲线'!C2</f>
        <v>2042.8276087649608</v>
      </c>
      <c r="M11" s="13">
        <f>$K11*'输入2-留存曲线'!D2</f>
        <v>1750.9950932271095</v>
      </c>
      <c r="N11" s="2"/>
      <c r="O11" s="2"/>
      <c r="P11" s="2"/>
      <c r="Q11" s="2"/>
      <c r="R11" s="2"/>
      <c r="S11" s="2"/>
      <c r="T11" s="2"/>
      <c r="U11" s="2"/>
      <c r="V11" s="2"/>
    </row>
    <row r="12" spans="1:24" ht="15.75">
      <c r="A12" s="5" t="s">
        <v>52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3">
        <f>'输入1-用户获取'!L19</f>
        <v>5915.5158870180467</v>
      </c>
      <c r="M12" s="13">
        <f>$L12*'输入2-留存曲线'!C2</f>
        <v>2070.430560456316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ht="15.75">
      <c r="A13" s="5" t="s">
        <v>53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3">
        <f>'输入1-用户获取'!M19</f>
        <v>14487.276670395166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24" ht="15.75">
      <c r="A15" s="5" t="s">
        <v>26</v>
      </c>
      <c r="B15" s="16">
        <f>SUM(B2:B13)</f>
        <v>7600</v>
      </c>
      <c r="C15" s="16">
        <f t="shared" ref="C15:M15" si="0">SUM(C2:C13)</f>
        <v>8140</v>
      </c>
      <c r="D15" s="16">
        <f t="shared" si="0"/>
        <v>9705</v>
      </c>
      <c r="E15" s="16">
        <f t="shared" si="0"/>
        <v>11056.7</v>
      </c>
      <c r="F15" s="16">
        <f t="shared" si="0"/>
        <v>12301.772499999999</v>
      </c>
      <c r="G15" s="16">
        <f t="shared" si="0"/>
        <v>9547.5058750000007</v>
      </c>
      <c r="H15" s="16">
        <f t="shared" si="0"/>
        <v>9152.1593124999999</v>
      </c>
      <c r="I15" s="16">
        <f t="shared" si="0"/>
        <v>13038.649655937501</v>
      </c>
      <c r="J15" s="16">
        <f t="shared" si="0"/>
        <v>14733.006215140624</v>
      </c>
      <c r="K15" s="16">
        <f t="shared" si="0"/>
        <v>16310.317740360937</v>
      </c>
      <c r="L15" s="16">
        <f t="shared" si="0"/>
        <v>17745.53340790332</v>
      </c>
      <c r="M15" s="16">
        <f t="shared" si="0"/>
        <v>27608.642733902809</v>
      </c>
    </row>
    <row r="16" spans="1:24">
      <c r="A16" s="6" t="s">
        <v>27</v>
      </c>
      <c r="C16" s="1">
        <f>(C15/B15)-1</f>
        <v>7.1052631578947478E-2</v>
      </c>
      <c r="D16" s="1">
        <f t="shared" ref="D16:M16" si="1">(D15/C15)-1</f>
        <v>0.19226044226044237</v>
      </c>
      <c r="E16" s="1">
        <f t="shared" si="1"/>
        <v>0.13927872230808869</v>
      </c>
      <c r="F16" s="7">
        <f t="shared" si="1"/>
        <v>0.11260796621053282</v>
      </c>
      <c r="G16" s="1">
        <f t="shared" si="1"/>
        <v>-0.22389185176363802</v>
      </c>
      <c r="H16" s="1">
        <f t="shared" si="1"/>
        <v>-4.1408360222664031E-2</v>
      </c>
      <c r="I16" s="1">
        <f t="shared" si="1"/>
        <v>0.42465282899187962</v>
      </c>
      <c r="J16" s="1">
        <f t="shared" si="1"/>
        <v>0.12994877567183893</v>
      </c>
      <c r="K16" s="1">
        <f t="shared" si="1"/>
        <v>0.10705972034406419</v>
      </c>
      <c r="L16" s="1">
        <f t="shared" si="1"/>
        <v>8.7994341397215736E-2</v>
      </c>
      <c r="M16" s="1">
        <f t="shared" si="1"/>
        <v>0.55580799400522718</v>
      </c>
    </row>
  </sheetData>
  <phoneticPr fontId="1" type="noConversion"/>
  <pageMargins left="0.75" right="0.75" top="1" bottom="1" header="0.3" footer="0.3"/>
  <pageSetup paperSize="9" orientation="landscape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zoomScale="90" zoomScaleNormal="90" zoomScalePageLayoutView="130" workbookViewId="0">
      <selection activeCell="C28" sqref="C28"/>
    </sheetView>
  </sheetViews>
  <sheetFormatPr defaultColWidth="11.5546875" defaultRowHeight="15"/>
  <cols>
    <col min="1" max="1" width="17.77734375" customWidth="1"/>
    <col min="2" max="13" width="10.77734375" customWidth="1"/>
  </cols>
  <sheetData>
    <row r="1" spans="1:15" ht="15.75"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</row>
    <row r="2" spans="1:15" ht="15.75">
      <c r="A2" s="12" t="s">
        <v>30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5">
      <c r="A3" s="21" t="s">
        <v>31</v>
      </c>
      <c r="B3" s="23">
        <v>10000</v>
      </c>
      <c r="C3" s="23">
        <v>10000</v>
      </c>
      <c r="D3" s="23">
        <v>10000</v>
      </c>
      <c r="E3" s="23">
        <v>10000</v>
      </c>
      <c r="F3" s="23">
        <v>10000</v>
      </c>
      <c r="G3" s="23">
        <v>0</v>
      </c>
      <c r="H3" s="23">
        <v>0</v>
      </c>
      <c r="I3" s="23">
        <v>10000</v>
      </c>
      <c r="J3" s="23">
        <v>10000</v>
      </c>
      <c r="K3" s="23">
        <v>10000</v>
      </c>
      <c r="L3" s="23">
        <v>10000</v>
      </c>
      <c r="M3" s="23">
        <v>50000</v>
      </c>
    </row>
    <row r="4" spans="1:15">
      <c r="A4" s="22" t="s">
        <v>32</v>
      </c>
      <c r="B4" s="24">
        <v>2.5</v>
      </c>
      <c r="C4" s="24">
        <v>2.5</v>
      </c>
      <c r="D4" s="24">
        <v>2.5</v>
      </c>
      <c r="E4" s="24">
        <v>2.5</v>
      </c>
      <c r="F4" s="24">
        <v>2.5</v>
      </c>
      <c r="G4" s="24">
        <v>2.5</v>
      </c>
      <c r="H4" s="24">
        <v>2.5</v>
      </c>
      <c r="I4" s="24">
        <v>2.5</v>
      </c>
      <c r="J4" s="24">
        <v>2.5</v>
      </c>
      <c r="K4" s="24">
        <v>2.5</v>
      </c>
      <c r="L4" s="24">
        <v>2.5</v>
      </c>
      <c r="M4" s="24">
        <v>4</v>
      </c>
    </row>
    <row r="5" spans="1:15" ht="15.75">
      <c r="A5" s="12" t="s">
        <v>54</v>
      </c>
      <c r="B5" s="9">
        <f>B3/B4</f>
        <v>4000</v>
      </c>
      <c r="C5" s="9">
        <f t="shared" ref="C5:M5" si="0">C3/C4</f>
        <v>4000</v>
      </c>
      <c r="D5" s="9">
        <f t="shared" si="0"/>
        <v>4000</v>
      </c>
      <c r="E5" s="9">
        <f t="shared" si="0"/>
        <v>4000</v>
      </c>
      <c r="F5" s="9">
        <f t="shared" si="0"/>
        <v>4000</v>
      </c>
      <c r="G5" s="9">
        <f t="shared" si="0"/>
        <v>0</v>
      </c>
      <c r="H5" s="9">
        <f t="shared" si="0"/>
        <v>0</v>
      </c>
      <c r="I5" s="9">
        <f t="shared" si="0"/>
        <v>4000</v>
      </c>
      <c r="J5" s="9">
        <f t="shared" si="0"/>
        <v>4000</v>
      </c>
      <c r="K5" s="9">
        <f t="shared" si="0"/>
        <v>4000</v>
      </c>
      <c r="L5" s="9">
        <f t="shared" si="0"/>
        <v>4000</v>
      </c>
      <c r="M5" s="9">
        <f t="shared" si="0"/>
        <v>12500</v>
      </c>
    </row>
    <row r="6" spans="1:15" ht="15.75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ht="15.75">
      <c r="A7" s="12" t="s">
        <v>33</v>
      </c>
      <c r="B7" s="9">
        <v>2500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5" ht="15.75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ht="15.75">
      <c r="A9" s="12" t="s">
        <v>34</v>
      </c>
      <c r="B9" s="8">
        <v>500</v>
      </c>
      <c r="C9" s="8">
        <v>500</v>
      </c>
      <c r="D9" s="8">
        <v>500</v>
      </c>
      <c r="E9" s="8">
        <v>500</v>
      </c>
      <c r="F9" s="8">
        <v>500</v>
      </c>
      <c r="G9" s="8">
        <v>500</v>
      </c>
      <c r="H9" s="8">
        <v>500</v>
      </c>
      <c r="I9" s="8">
        <v>500</v>
      </c>
      <c r="J9" s="8">
        <v>500</v>
      </c>
      <c r="K9" s="8">
        <v>500</v>
      </c>
      <c r="L9" s="8">
        <v>500</v>
      </c>
      <c r="M9" s="8">
        <v>500</v>
      </c>
    </row>
    <row r="10" spans="1:15" ht="15.75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5" ht="15.75">
      <c r="A11" s="12" t="s">
        <v>35</v>
      </c>
      <c r="B11" s="8">
        <v>100</v>
      </c>
      <c r="C11" s="8">
        <v>100</v>
      </c>
      <c r="D11" s="8">
        <v>100</v>
      </c>
      <c r="E11" s="8">
        <v>100</v>
      </c>
      <c r="F11" s="8">
        <v>100</v>
      </c>
      <c r="G11" s="8">
        <v>100</v>
      </c>
      <c r="H11" s="8">
        <v>100</v>
      </c>
      <c r="I11" s="8">
        <v>100</v>
      </c>
      <c r="J11" s="8">
        <v>100</v>
      </c>
      <c r="K11" s="8">
        <v>100</v>
      </c>
      <c r="L11" s="8">
        <v>100</v>
      </c>
      <c r="M11" s="8">
        <v>100</v>
      </c>
    </row>
    <row r="12" spans="1:15" ht="15.75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20"/>
    </row>
    <row r="13" spans="1:15" ht="15.75">
      <c r="A13" s="12" t="s">
        <v>36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</row>
    <row r="14" spans="1:15" ht="15.75">
      <c r="A14" s="12"/>
    </row>
    <row r="15" spans="1:15" ht="15.75">
      <c r="A15" s="12" t="s">
        <v>37</v>
      </c>
    </row>
    <row r="16" spans="1:15">
      <c r="A16" s="10" t="s">
        <v>38</v>
      </c>
      <c r="B16" s="10">
        <v>0</v>
      </c>
      <c r="C16" s="10">
        <v>0.05</v>
      </c>
      <c r="D16" s="10">
        <v>0.05</v>
      </c>
      <c r="E16" s="10">
        <v>0.05</v>
      </c>
      <c r="F16" s="10">
        <v>0.05</v>
      </c>
      <c r="G16" s="10">
        <v>0.05</v>
      </c>
      <c r="H16" s="10">
        <v>0.05</v>
      </c>
      <c r="I16" s="10">
        <v>0.05</v>
      </c>
      <c r="J16" s="10">
        <v>0.05</v>
      </c>
      <c r="K16" s="10">
        <v>0.05</v>
      </c>
      <c r="L16" s="10">
        <v>0.05</v>
      </c>
      <c r="M16" s="10">
        <v>0.05</v>
      </c>
    </row>
    <row r="17" spans="1:13" ht="15.75">
      <c r="A17" s="12" t="s">
        <v>40</v>
      </c>
      <c r="B17">
        <v>0</v>
      </c>
      <c r="C17">
        <f>C16*周活跃用户!B15</f>
        <v>380</v>
      </c>
      <c r="D17">
        <f>D16*周活跃用户!C15</f>
        <v>407</v>
      </c>
      <c r="E17" s="11">
        <f>E16*周活跃用户!D15</f>
        <v>485.25</v>
      </c>
      <c r="F17" s="11">
        <f>F16*周活跃用户!E15</f>
        <v>552.83500000000004</v>
      </c>
      <c r="G17" s="11">
        <f>G16*周活跃用户!F15</f>
        <v>615.08862499999998</v>
      </c>
      <c r="H17" s="11">
        <f>H16*周活跃用户!G15</f>
        <v>477.37529375000008</v>
      </c>
      <c r="I17" s="11">
        <f>I16*周活跃用户!H15</f>
        <v>457.60796562500002</v>
      </c>
      <c r="J17" s="11">
        <f>J16*周活跃用户!I15</f>
        <v>651.93248279687509</v>
      </c>
      <c r="K17" s="11">
        <f>K16*周活跃用户!J15</f>
        <v>736.65031075703121</v>
      </c>
      <c r="L17" s="11">
        <f>L16*周活跃用户!K15</f>
        <v>815.5158870180469</v>
      </c>
      <c r="M17" s="11">
        <f>M16*周活跃用户!L15</f>
        <v>887.27667039516609</v>
      </c>
    </row>
    <row r="18" spans="1:13" ht="15.75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>
      <c r="A19" s="15" t="s">
        <v>39</v>
      </c>
      <c r="B19" s="16">
        <f>B9+B5+B13+B7+B11+B17</f>
        <v>7600</v>
      </c>
      <c r="C19" s="16">
        <f t="shared" ref="C19:M19" si="1">C9+C5+C13+C7+C11+C17</f>
        <v>5480</v>
      </c>
      <c r="D19" s="16">
        <f t="shared" si="1"/>
        <v>5507</v>
      </c>
      <c r="E19" s="16">
        <f t="shared" si="1"/>
        <v>5585.25</v>
      </c>
      <c r="F19" s="16">
        <f t="shared" si="1"/>
        <v>5652.835</v>
      </c>
      <c r="G19" s="16">
        <f t="shared" si="1"/>
        <v>1715.0886249999999</v>
      </c>
      <c r="H19" s="16">
        <f t="shared" si="1"/>
        <v>1577.3752937500001</v>
      </c>
      <c r="I19" s="16">
        <f t="shared" si="1"/>
        <v>5557.6079656250004</v>
      </c>
      <c r="J19" s="16">
        <f t="shared" si="1"/>
        <v>5751.9324827968749</v>
      </c>
      <c r="K19" s="16">
        <f t="shared" si="1"/>
        <v>5836.6503107570315</v>
      </c>
      <c r="L19" s="16">
        <f t="shared" si="1"/>
        <v>5915.5158870180467</v>
      </c>
      <c r="M19" s="16">
        <f t="shared" si="1"/>
        <v>14487.276670395166</v>
      </c>
    </row>
    <row r="20" spans="1:1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t="s">
        <v>41</v>
      </c>
      <c r="B21" s="14">
        <f>B19</f>
        <v>7600</v>
      </c>
      <c r="C21" s="14">
        <f>B21+C19</f>
        <v>13080</v>
      </c>
      <c r="D21" s="14">
        <f t="shared" ref="D21:M21" si="2">C21+D19</f>
        <v>18587</v>
      </c>
      <c r="E21" s="14">
        <f t="shared" si="2"/>
        <v>24172.25</v>
      </c>
      <c r="F21" s="14">
        <f t="shared" si="2"/>
        <v>29825.084999999999</v>
      </c>
      <c r="G21" s="14">
        <f t="shared" si="2"/>
        <v>31540.173624999999</v>
      </c>
      <c r="H21" s="14">
        <f t="shared" si="2"/>
        <v>33117.548918749999</v>
      </c>
      <c r="I21" s="14">
        <f t="shared" si="2"/>
        <v>38675.156884374999</v>
      </c>
      <c r="J21" s="14">
        <f t="shared" si="2"/>
        <v>44427.089367171873</v>
      </c>
      <c r="K21" s="14">
        <f t="shared" si="2"/>
        <v>50263.739677928905</v>
      </c>
      <c r="L21" s="14">
        <f t="shared" si="2"/>
        <v>56179.25556494695</v>
      </c>
      <c r="M21" s="14">
        <f t="shared" si="2"/>
        <v>70666.532235342122</v>
      </c>
    </row>
  </sheetData>
  <phoneticPr fontId="7" type="noConversion"/>
  <pageMargins left="0.75" right="0.75" top="1" bottom="1" header="0.3" footer="0.3"/>
  <pageSetup paperSize="9" orientation="landscape" horizontalDpi="0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zoomScale="90" zoomScaleNormal="90" zoomScalePageLayoutView="130" workbookViewId="0">
      <selection activeCell="E5" sqref="E5"/>
    </sheetView>
  </sheetViews>
  <sheetFormatPr defaultColWidth="11.5546875" defaultRowHeight="15"/>
  <sheetData>
    <row r="1" spans="1:14" ht="15.75"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28</v>
      </c>
    </row>
    <row r="2" spans="1:14" ht="15.75">
      <c r="A2" s="12" t="s">
        <v>29</v>
      </c>
      <c r="B2" s="4">
        <v>1</v>
      </c>
      <c r="C2" s="3">
        <v>0.35</v>
      </c>
      <c r="D2" s="3">
        <v>0.3</v>
      </c>
      <c r="E2" s="3">
        <v>0.25</v>
      </c>
      <c r="F2" s="3">
        <v>0.22</v>
      </c>
      <c r="G2" s="3">
        <v>0.21</v>
      </c>
      <c r="H2" s="3">
        <v>0.2</v>
      </c>
      <c r="I2" s="3">
        <v>0.2</v>
      </c>
      <c r="J2" s="3">
        <v>0.2</v>
      </c>
      <c r="K2" s="3">
        <v>0.2</v>
      </c>
      <c r="L2" s="3">
        <v>0.2</v>
      </c>
      <c r="M2" s="3">
        <v>0.2</v>
      </c>
      <c r="N2" s="3">
        <v>0.2</v>
      </c>
    </row>
  </sheetData>
  <phoneticPr fontId="7" type="noConversion"/>
  <pageMargins left="0.75" right="0.75" top="1" bottom="1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"/>
  <sheetViews>
    <sheetView zoomScale="140" zoomScaleNormal="140" zoomScalePageLayoutView="140" workbookViewId="0">
      <selection activeCell="O9" sqref="O9"/>
    </sheetView>
  </sheetViews>
  <sheetFormatPr defaultColWidth="11.5546875" defaultRowHeight="15"/>
  <cols>
    <col min="1" max="1" width="17.109375" customWidth="1"/>
  </cols>
  <sheetData>
    <row r="1" spans="1:14" ht="15.75">
      <c r="A1" s="12" t="s">
        <v>12</v>
      </c>
      <c r="B1" s="19">
        <v>0.15</v>
      </c>
    </row>
    <row r="3" spans="1:14" ht="15.7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2"/>
    </row>
    <row r="4" spans="1:14" ht="15.75">
      <c r="A4" s="12" t="s">
        <v>13</v>
      </c>
      <c r="B4" s="13">
        <v>5000</v>
      </c>
      <c r="C4" s="13">
        <f>B4*(1+$B$1)</f>
        <v>5750</v>
      </c>
      <c r="D4" s="13">
        <f t="shared" ref="D4:M4" si="0">C4*(1+$B$1)</f>
        <v>6612.4999999999991</v>
      </c>
      <c r="E4" s="13">
        <f t="shared" si="0"/>
        <v>7604.3749999999982</v>
      </c>
      <c r="F4" s="13">
        <f t="shared" si="0"/>
        <v>8745.0312499999964</v>
      </c>
      <c r="G4" s="13">
        <f t="shared" si="0"/>
        <v>10056.785937499995</v>
      </c>
      <c r="H4" s="13">
        <f t="shared" si="0"/>
        <v>11565.303828124994</v>
      </c>
      <c r="I4" s="13">
        <f t="shared" si="0"/>
        <v>13300.099402343742</v>
      </c>
      <c r="J4" s="13">
        <f t="shared" si="0"/>
        <v>15295.114312695301</v>
      </c>
      <c r="K4" s="13">
        <f t="shared" si="0"/>
        <v>17589.381459599594</v>
      </c>
      <c r="L4" s="13">
        <f t="shared" si="0"/>
        <v>20227.788678539531</v>
      </c>
      <c r="M4" s="13">
        <f t="shared" si="0"/>
        <v>23261.956980320458</v>
      </c>
      <c r="N4" s="2"/>
    </row>
  </sheetData>
  <phoneticPr fontId="7" type="noConversion"/>
  <pageMargins left="0.75" right="0.75" top="1" bottom="1" header="0.3" footer="0.3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周活跃用户</vt:lpstr>
      <vt:lpstr>输入1-用户获取</vt:lpstr>
      <vt:lpstr>输入2-留存曲线</vt:lpstr>
      <vt:lpstr>(Bad growth model)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刘洁</cp:lastModifiedBy>
  <dcterms:created xsi:type="dcterms:W3CDTF">2016-07-10T13:57:20Z</dcterms:created>
  <dcterms:modified xsi:type="dcterms:W3CDTF">2018-03-27T05:42:59Z</dcterms:modified>
</cp:coreProperties>
</file>