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086gc.sharepoint.com/sites/SalmonScienceStrategy-salmonFSAR/Shared Documents/salmon FSAR - sprint week/Barkley Sockeye/3. Data/Stock-recruit data/"/>
    </mc:Choice>
  </mc:AlternateContent>
  <xr:revisionPtr revIDLastSave="1398" documentId="13_ncr:1_{3A0DAE0A-5A1E-485E-89C6-BA3AF7C7CFF8}" xr6:coauthVersionLast="47" xr6:coauthVersionMax="47" xr10:uidLastSave="{D00BE6DA-1ACC-4167-8E7F-2DA45A998618}"/>
  <bookViews>
    <workbookView xWindow="-90" yWindow="0" windowWidth="15480" windowHeight="15585" firstSheet="1" activeTab="4" xr2:uid="{00000000-000D-0000-FFFF-FFFF00000000}"/>
  </bookViews>
  <sheets>
    <sheet name="data sources notes" sheetId="5" r:id="rId1"/>
    <sheet name="Somass" sheetId="1" r:id="rId2"/>
    <sheet name="Barkley agg" sheetId="4" r:id="rId3"/>
    <sheet name="Hucuktlis" sheetId="2" r:id="rId4"/>
    <sheet name="Escapement_CV" sheetId="6" r:id="rId5"/>
    <sheet name="Catch_CV" sheetId="7" r:id="rId6"/>
    <sheet name="Age_samples" sheetId="8" r:id="rId7"/>
  </sheets>
  <definedNames>
    <definedName name="_xlnm._FilterDatabase" localSheetId="3" hidden="1">Hucuktlis!$A$1:$R$126</definedName>
    <definedName name="_xlnm._FilterDatabase" localSheetId="1" hidden="1">Somass!$A$1:$K$677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E18" i="2"/>
  <c r="E8" i="2"/>
  <c r="E11" i="2"/>
  <c r="E14" i="2"/>
  <c r="E12" i="2"/>
  <c r="E9" i="2"/>
  <c r="E17" i="2"/>
  <c r="E10" i="2"/>
  <c r="E13" i="2"/>
  <c r="H17" i="1"/>
  <c r="H16" i="1"/>
  <c r="H12" i="1"/>
  <c r="H10" i="1"/>
  <c r="H8" i="1"/>
  <c r="H9" i="1"/>
  <c r="H7" i="1"/>
  <c r="H6" i="1"/>
  <c r="H5" i="1"/>
  <c r="H4" i="1"/>
  <c r="H3" i="1"/>
  <c r="H2" i="1"/>
  <c r="N109" i="2" l="1"/>
  <c r="K109" i="2"/>
  <c r="J109" i="2"/>
  <c r="K115" i="2"/>
  <c r="J115" i="2"/>
  <c r="K117" i="2"/>
  <c r="J117" i="2"/>
  <c r="O122" i="2"/>
  <c r="N122" i="2"/>
  <c r="K122" i="2"/>
  <c r="J122" i="2"/>
  <c r="L120" i="2"/>
  <c r="K120" i="2"/>
  <c r="J120" i="2"/>
  <c r="E98" i="6"/>
  <c r="D26" i="4" l="1"/>
  <c r="D27" i="4"/>
  <c r="D29" i="4"/>
  <c r="D30" i="4"/>
  <c r="D31" i="4"/>
  <c r="D32" i="4"/>
  <c r="D33" i="4"/>
  <c r="D25" i="4"/>
</calcChain>
</file>

<file path=xl/sharedStrings.xml><?xml version="1.0" encoding="utf-8"?>
<sst xmlns="http://schemas.openxmlformats.org/spreadsheetml/2006/main" count="5155" uniqueCount="132">
  <si>
    <t>GCL</t>
  </si>
  <si>
    <t>SPR</t>
  </si>
  <si>
    <t>stock</t>
  </si>
  <si>
    <t>ttl_age</t>
  </si>
  <si>
    <t>fw_age</t>
  </si>
  <si>
    <t>escapement</t>
  </si>
  <si>
    <t>catch</t>
  </si>
  <si>
    <t>return_year</t>
  </si>
  <si>
    <t>year</t>
  </si>
  <si>
    <t>age_sample_size</t>
  </si>
  <si>
    <t>age_32</t>
  </si>
  <si>
    <t>age_42</t>
  </si>
  <si>
    <t>age_52</t>
  </si>
  <si>
    <t>age_62</t>
  </si>
  <si>
    <t>age_43</t>
  </si>
  <si>
    <t>age_53</t>
  </si>
  <si>
    <t>age_63</t>
  </si>
  <si>
    <t>Esc./Clemens</t>
  </si>
  <si>
    <t>Esc./Clemens*</t>
  </si>
  <si>
    <t>Esc./Brdstk</t>
  </si>
  <si>
    <t>Esc./Fence</t>
  </si>
  <si>
    <t>Esc./Beach</t>
  </si>
  <si>
    <t>Esc Oct 29-Nov12</t>
  </si>
  <si>
    <t>Hend/FN food Jul8-Aug15</t>
  </si>
  <si>
    <t>Hend/FN food Jul21-Aug30</t>
  </si>
  <si>
    <t>Hend Fence</t>
  </si>
  <si>
    <t>Hend/FN food Jul23-Aug18</t>
  </si>
  <si>
    <t>Clemens Esc</t>
  </si>
  <si>
    <t>Hend fence samples Jul8-Sep3</t>
  </si>
  <si>
    <t>Hend/FN food Jun19-Aug23</t>
  </si>
  <si>
    <t>Hend/FN food Jul2-Aug12</t>
  </si>
  <si>
    <t>Hend/FN food Jul3-Aug2</t>
  </si>
  <si>
    <t>Fence sample</t>
  </si>
  <si>
    <t xml:space="preserve">Fence sample </t>
  </si>
  <si>
    <t>Catch</t>
  </si>
  <si>
    <t>comments</t>
  </si>
  <si>
    <t>data from Hyatt and Steer 1987</t>
  </si>
  <si>
    <t>data from Starr, P. J., A. T. Charles and M. A. Henderson 1984. Reconstruction of British Columbia sockeye salmon (Oncorhynchus nerka) stocks: 1970-1982. Can. MS. Rep. Fish. Aquat. Sci</t>
  </si>
  <si>
    <t>data from draft Henderson paper</t>
  </si>
  <si>
    <t>scale sampling</t>
  </si>
  <si>
    <t>Hatchery reports</t>
  </si>
  <si>
    <t>DNA attribution</t>
  </si>
  <si>
    <t>Esc.</t>
  </si>
  <si>
    <t>Fence count</t>
  </si>
  <si>
    <t>AUC survey - Clemens</t>
  </si>
  <si>
    <t>Esc Oct 28-29</t>
  </si>
  <si>
    <t>total_catch</t>
  </si>
  <si>
    <t>Somass_catch</t>
  </si>
  <si>
    <t>Hucuktlis_catch</t>
  </si>
  <si>
    <t>data_source</t>
  </si>
  <si>
    <t>cannery pack</t>
  </si>
  <si>
    <t>manual transport count</t>
  </si>
  <si>
    <t>heavy</t>
  </si>
  <si>
    <t>medium</t>
  </si>
  <si>
    <t>partial shoreline estimate</t>
  </si>
  <si>
    <t>escapement_data_source</t>
  </si>
  <si>
    <t>catch_data_source</t>
  </si>
  <si>
    <t>video counts</t>
  </si>
  <si>
    <t>age_data_source</t>
  </si>
  <si>
    <t>Data sources listed below are broad categories and include noteworthy interannual variations in both procedural and analytical methods.</t>
  </si>
  <si>
    <t>The purpose of aggregating data sources at this high level is to generally characterize the reliability of data for each stock and year.</t>
  </si>
  <si>
    <t>Data source name</t>
  </si>
  <si>
    <t>Description</t>
  </si>
  <si>
    <t>AUC survey</t>
  </si>
  <si>
    <t>Partial shoreline estimate</t>
  </si>
  <si>
    <t>Records of numbers of packs produced by canneries receiving Barkley Sockeye. Converted to piece counts assuming 13 Sockeye per pack</t>
  </si>
  <si>
    <t>Run reconstruction based on extensive DNA sampling from across PFMA 23 fisheries</t>
  </si>
  <si>
    <t>Observer review of video footage collected from fishway bottlenecks 24h/day</t>
  </si>
  <si>
    <t>… based on repeated (typically weekly) visual surveys across the migration period</t>
  </si>
  <si>
    <t>Visual counts at a fence</t>
  </si>
  <si>
    <t>Combination of methods including shoreline visual surveys, airplane overflights, and continuous passage counts at migration barriers</t>
  </si>
  <si>
    <t>Counts of fish manually transported above Stamp Falls in dip nets</t>
  </si>
  <si>
    <t>Visual shoreline-based estimates of spawners in lakes or lakeside tributaries (i.e. not representative of the entire spawning population)</t>
  </si>
  <si>
    <t>Resistivity counter</t>
  </si>
  <si>
    <t>"Pulsar" (invented by Hyatt, DFO science, NV contractor). Mechanical counter. Operated at GCL fishway for Sockeye</t>
  </si>
  <si>
    <t>Fishery Manager expanded estimate based partial hails, sales slips, log books, and corroborated by post-season information</t>
  </si>
  <si>
    <t>stockid_source</t>
  </si>
  <si>
    <t>catch location</t>
  </si>
  <si>
    <t>commercial catch records</t>
  </si>
  <si>
    <t>commercial + FN catch records</t>
  </si>
  <si>
    <t>fishery officer</t>
  </si>
  <si>
    <t>assumed run timing</t>
  </si>
  <si>
    <t>MLE run timing model</t>
  </si>
  <si>
    <t>age_sample_type</t>
  </si>
  <si>
    <t>Fishery Officer</t>
  </si>
  <si>
    <t>Fishery Manager post-season estimate including total catch reported by First Nations</t>
  </si>
  <si>
    <t>commercial + FN catch records + creel survey</t>
  </si>
  <si>
    <t>Fishery Manager post-season estimate including total catch reported by First Nations combined with creel survey recreational catch estimates</t>
  </si>
  <si>
    <t>run-timing-based attribution of catch to natal stocks.</t>
  </si>
  <si>
    <t>Source(s)</t>
  </si>
  <si>
    <t>Starr, P.J., Charles, A.T., and Henderson, M.A. 1984. Reconstruction of British Columbia sockeye salmon (Oncorhynchus nerka) stocks: 1970-1982. Can. Manuscr. Rep. Fish. Aquat. Sci. 1780. Available from https://science-catalogue.canada.ca/record=3840178~S6.</t>
  </si>
  <si>
    <t>Lewis, D.M. 2004. West Coast Vancouver Island sport fishery creel survey statistics 2001 and historical data 1984-2000. Can. Manuscr. Rep. Fish. Aquat. Sci. 2639: viii + 66. Available from https://publications.gc.ca/site/eng/9.579944/publication.html.</t>
  </si>
  <si>
    <t xml:space="preserve">LaBelle et al. (unpublished PSARC circa 2008) </t>
  </si>
  <si>
    <t>maximum-likelihood based run reconstruction estimate of catch using run timing framework</t>
  </si>
  <si>
    <t>fence count</t>
  </si>
  <si>
    <t>video count</t>
  </si>
  <si>
    <t>resistivity counter</t>
  </si>
  <si>
    <t>Column name</t>
  </si>
  <si>
    <t>In one year, 2008, Sockeye fisheries were fully closed and no fish were caught; stock ID therefore based on escapement counts only</t>
  </si>
  <si>
    <t>Sampling of Sockeye scales, primarily from escapement but occaisonally from fishery catch as well</t>
  </si>
  <si>
    <t>Hyatt, K.D., and Steer, G.J. 1987. Barkley Sound Sockeye salmon (Oncorhynchus nerka): Evidence for over a century of successful stock development, fisheries management, research, and enhancement effort. In Sockeye salmon (Oncorhynchus nerka) population biology and future management. Edited by H.D. Smith, L. Margolis, and C.C. Wood. Canadian Special Publication of Fisheries and Aquatic Sciences 96, Ottawa. pp. 435–457. Available from https://science-catalogue.canada.ca/record=b1396254~S6.</t>
  </si>
  <si>
    <t>Hyatt unpublished handwritten notes</t>
  </si>
  <si>
    <t>CV</t>
  </si>
  <si>
    <t>notes</t>
  </si>
  <si>
    <t>Assumed number is about 11000 and took the difference between the recorded number and 11k as the SD</t>
  </si>
  <si>
    <t>HUC</t>
  </si>
  <si>
    <t>Barkley aggregate</t>
  </si>
  <si>
    <t>Somass aggregate</t>
  </si>
  <si>
    <t>Assumed that catch in Uchucklesaht Inlet was 100% Hucuktlis and catch in Somass estuary was 100% Somass</t>
  </si>
  <si>
    <t>source</t>
  </si>
  <si>
    <t>N</t>
  </si>
  <si>
    <t>SoxBioData1980-2021.xlsx (N. Brown)</t>
  </si>
  <si>
    <t>2022 Somass Sockeye Biodata.xlsx (N. Brown)</t>
  </si>
  <si>
    <t>R-OUT_2023_Area23_full-sk-biodata_2024-11-08.csv (N. Brown)</t>
  </si>
  <si>
    <t>R-OUT_2024_Area23_full-sk-biodata_2024-11-19.csv (N. Brown)</t>
  </si>
  <si>
    <t>hatchery reports</t>
  </si>
  <si>
    <t>fertilized</t>
  </si>
  <si>
    <t>hatchery_fry_release</t>
  </si>
  <si>
    <t>hatchery_eggs_release</t>
  </si>
  <si>
    <t>Fence counts during this interval assumed much less precise than AUC estimates</t>
  </si>
  <si>
    <t>AUC need # surveys and [categorical] observer efficiency</t>
  </si>
  <si>
    <t>Bootstrapping-based CV estimates? - Bob Bocking &amp; LGL have R script</t>
  </si>
  <si>
    <t>Advice for AUC CVs:</t>
  </si>
  <si>
    <t>Survey life adjusted +/- 5 days based on other , daily live counts</t>
  </si>
  <si>
    <t>Diana &amp; Bob will work on this</t>
  </si>
  <si>
    <t>Resistivity counters - could ask Jeff Till for guesstimate</t>
  </si>
  <si>
    <t>Resistivity counters:</t>
  </si>
  <si>
    <t>One or two years there was a lot of infilling done: check EscDay records</t>
  </si>
  <si>
    <t>Possible that # visits could help</t>
  </si>
  <si>
    <t>Bob recommends running model with and without fishery officer estimates and see what the difference</t>
  </si>
  <si>
    <t>brood_removals</t>
  </si>
  <si>
    <t>Counters not working prior to 15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</si>
</sst>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5"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cellStyleXfs>
  <cellXfs count="9">
    <xf numFmtId="0" fontId="0" fillId="0" borderId="0" xfId="0"/>
    <xf numFmtId="1" fontId="0" fillId="0" borderId="0" xfId="0" applyNumberFormat="1"/>
    <xf numFmtId="164" fontId="0" fillId="0" borderId="0" xfId="1" applyNumberFormat="1" applyFont="1" applyBorder="1" applyAlignment="1">
      <alignment vertical="center"/>
    </xf>
    <xf numFmtId="0" fontId="4" fillId="0" borderId="1" xfId="0" applyFont="1" applyBorder="1"/>
    <xf numFmtId="0" fontId="4" fillId="0" borderId="1" xfId="0" applyFont="1" applyFill="1" applyBorder="1"/>
    <xf numFmtId="165" fontId="0" fillId="0" borderId="0" xfId="0" applyNumberFormat="1"/>
    <xf numFmtId="0" fontId="0" fillId="0" borderId="0" xfId="0" applyFill="1"/>
    <xf numFmtId="0" fontId="4" fillId="0" borderId="0" xfId="0" applyFont="1"/>
    <xf numFmtId="0" fontId="0" fillId="0" borderId="0" xfId="0" quotePrefix="1"/>
  </cellXfs>
  <cellStyles count="4">
    <cellStyle name="Comma" xfId="1" builtinId="3"/>
    <cellStyle name="Normal" xfId="0" builtinId="0"/>
    <cellStyle name="Normal 2" xfId="2" xr:uid="{3FF1066F-7D2F-4720-A778-572A39C7D343}"/>
    <cellStyle name="Percent 2" xfId="3" xr:uid="{90CEE5E4-C988-4334-9D6A-5172AE8A7D76}"/>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A6C59C-E095-470D-BCB1-C1EB8BB18B95}" name="Table2" displayName="Table2" ref="A1:F280" totalsRowShown="0">
  <autoFilter ref="A1:F280" xr:uid="{3CA6C59C-E095-470D-BCB1-C1EB8BB18B95}"/>
  <sortState xmlns:xlrd2="http://schemas.microsoft.com/office/spreadsheetml/2017/richdata2" ref="A2:F280">
    <sortCondition ref="B1:B280"/>
  </sortState>
  <tableColumns count="6">
    <tableColumn id="1" xr3:uid="{88FB42A8-D3F4-4FB0-8574-5D2111385BF3}" name="year"/>
    <tableColumn id="2" xr3:uid="{CD32A0F9-89E8-4863-BC14-4011DCA12341}" name="stock"/>
    <tableColumn id="3" xr3:uid="{ECBA4985-3C76-4E3D-8157-F7DD88E4B5BA}" name="escapement_data_source"/>
    <tableColumn id="4" xr3:uid="{454F36CC-8566-49C1-8366-01FCE950686A}" name="escapement" dataDxfId="0"/>
    <tableColumn id="5" xr3:uid="{33C584A7-1BAF-41B2-956F-9ADF71B59B3C}" name="CV"/>
    <tableColumn id="6" xr3:uid="{B8F95049-0294-436A-8376-36709E312DCE}" name="note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9AA095-4E52-483E-AFA8-5BCDF7C7E090}" name="Table1" displayName="Table1" ref="A1:G248" totalsRowShown="0">
  <autoFilter ref="A1:G248" xr:uid="{7B9AA095-4E52-483E-AFA8-5BCDF7C7E090}"/>
  <sortState xmlns:xlrd2="http://schemas.microsoft.com/office/spreadsheetml/2017/richdata2" ref="A2:G248">
    <sortCondition descending="1" ref="A1:A248"/>
  </sortState>
  <tableColumns count="7">
    <tableColumn id="1" xr3:uid="{70B53DEE-2BEE-4DE7-91CB-D8573412C2A0}" name="year"/>
    <tableColumn id="2" xr3:uid="{9CA59FE7-292F-4A98-8C50-5CED032F1E89}" name="stock"/>
    <tableColumn id="3" xr3:uid="{C72369DA-C411-4FFC-BFDC-9A3E54378593}" name="catch_data_source"/>
    <tableColumn id="4" xr3:uid="{94ED7B39-CA61-407E-AEFF-C3EDBED5A078}" name="stockid_source"/>
    <tableColumn id="5" xr3:uid="{8C2BB203-FB14-4A2C-A487-6ECBC38463C3}" name="catch"/>
    <tableColumn id="6" xr3:uid="{A2ADF244-FABE-4B02-86E8-B1BAF4A1AF09}" name="CV"/>
    <tableColumn id="7" xr3:uid="{601EAC1A-A542-4223-A2C9-52F1644B3775}"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D341B-0565-40CD-80CE-95E40710F061}">
  <dimension ref="A1:D21"/>
  <sheetViews>
    <sheetView topLeftCell="A4" workbookViewId="0">
      <selection activeCell="C23" sqref="C23"/>
    </sheetView>
  </sheetViews>
  <sheetFormatPr defaultRowHeight="15" x14ac:dyDescent="0.25"/>
  <cols>
    <col min="1" max="1" width="26.7109375" customWidth="1"/>
    <col min="2" max="2" width="24" bestFit="1" customWidth="1"/>
    <col min="3" max="3" width="80.5703125" customWidth="1"/>
  </cols>
  <sheetData>
    <row r="1" spans="1:4" x14ac:dyDescent="0.25">
      <c r="A1" t="s">
        <v>59</v>
      </c>
    </row>
    <row r="2" spans="1:4" x14ac:dyDescent="0.25">
      <c r="A2" t="s">
        <v>60</v>
      </c>
    </row>
    <row r="4" spans="1:4" x14ac:dyDescent="0.25">
      <c r="A4" s="3" t="s">
        <v>61</v>
      </c>
      <c r="B4" s="3" t="s">
        <v>97</v>
      </c>
      <c r="C4" s="3" t="s">
        <v>62</v>
      </c>
      <c r="D4" s="4" t="s">
        <v>89</v>
      </c>
    </row>
    <row r="5" spans="1:4" x14ac:dyDescent="0.25">
      <c r="A5" t="s">
        <v>96</v>
      </c>
      <c r="B5" t="s">
        <v>55</v>
      </c>
      <c r="C5" t="s">
        <v>74</v>
      </c>
    </row>
    <row r="6" spans="1:4" x14ac:dyDescent="0.25">
      <c r="A6" t="s">
        <v>95</v>
      </c>
      <c r="B6" t="s">
        <v>55</v>
      </c>
      <c r="C6" t="s">
        <v>67</v>
      </c>
    </row>
    <row r="7" spans="1:4" x14ac:dyDescent="0.25">
      <c r="A7" t="s">
        <v>63</v>
      </c>
      <c r="B7" t="s">
        <v>55</v>
      </c>
      <c r="C7" t="s">
        <v>68</v>
      </c>
    </row>
    <row r="8" spans="1:4" x14ac:dyDescent="0.25">
      <c r="A8" t="s">
        <v>94</v>
      </c>
      <c r="B8" t="s">
        <v>55</v>
      </c>
      <c r="C8" t="s">
        <v>69</v>
      </c>
    </row>
    <row r="9" spans="1:4" x14ac:dyDescent="0.25">
      <c r="A9" t="s">
        <v>84</v>
      </c>
      <c r="B9" t="s">
        <v>55</v>
      </c>
      <c r="C9" t="s">
        <v>70</v>
      </c>
    </row>
    <row r="10" spans="1:4" x14ac:dyDescent="0.25">
      <c r="A10" t="s">
        <v>51</v>
      </c>
      <c r="B10" t="s">
        <v>55</v>
      </c>
      <c r="C10" t="s">
        <v>71</v>
      </c>
      <c r="D10" t="s">
        <v>101</v>
      </c>
    </row>
    <row r="11" spans="1:4" x14ac:dyDescent="0.25">
      <c r="A11" t="s">
        <v>64</v>
      </c>
      <c r="B11" t="s">
        <v>55</v>
      </c>
      <c r="C11" t="s">
        <v>72</v>
      </c>
    </row>
    <row r="12" spans="1:4" x14ac:dyDescent="0.25">
      <c r="A12" t="s">
        <v>50</v>
      </c>
      <c r="B12" t="s">
        <v>56</v>
      </c>
      <c r="C12" t="s">
        <v>65</v>
      </c>
      <c r="D12" t="s">
        <v>100</v>
      </c>
    </row>
    <row r="13" spans="1:4" x14ac:dyDescent="0.25">
      <c r="A13" t="s">
        <v>78</v>
      </c>
      <c r="B13" t="s">
        <v>56</v>
      </c>
      <c r="C13" t="s">
        <v>75</v>
      </c>
    </row>
    <row r="14" spans="1:4" x14ac:dyDescent="0.25">
      <c r="A14" t="s">
        <v>79</v>
      </c>
      <c r="B14" t="s">
        <v>56</v>
      </c>
      <c r="C14" t="s">
        <v>85</v>
      </c>
    </row>
    <row r="15" spans="1:4" x14ac:dyDescent="0.25">
      <c r="A15" t="s">
        <v>86</v>
      </c>
      <c r="B15" t="s">
        <v>56</v>
      </c>
      <c r="C15" t="s">
        <v>87</v>
      </c>
      <c r="D15" t="s">
        <v>91</v>
      </c>
    </row>
    <row r="16" spans="1:4" x14ac:dyDescent="0.25">
      <c r="A16" t="s">
        <v>39</v>
      </c>
      <c r="B16" t="s">
        <v>58</v>
      </c>
      <c r="C16" t="s">
        <v>99</v>
      </c>
    </row>
    <row r="17" spans="1:4" x14ac:dyDescent="0.25">
      <c r="A17" t="s">
        <v>77</v>
      </c>
      <c r="B17" t="s">
        <v>76</v>
      </c>
      <c r="C17" t="s">
        <v>108</v>
      </c>
      <c r="D17" t="s">
        <v>100</v>
      </c>
    </row>
    <row r="18" spans="1:4" x14ac:dyDescent="0.25">
      <c r="A18" t="s">
        <v>81</v>
      </c>
      <c r="B18" t="s">
        <v>76</v>
      </c>
      <c r="C18" t="s">
        <v>88</v>
      </c>
      <c r="D18" t="s">
        <v>90</v>
      </c>
    </row>
    <row r="19" spans="1:4" x14ac:dyDescent="0.25">
      <c r="A19" t="s">
        <v>82</v>
      </c>
      <c r="B19" t="s">
        <v>76</v>
      </c>
      <c r="C19" t="s">
        <v>93</v>
      </c>
      <c r="D19" t="s">
        <v>92</v>
      </c>
    </row>
    <row r="20" spans="1:4" x14ac:dyDescent="0.25">
      <c r="A20" t="s">
        <v>41</v>
      </c>
      <c r="B20" t="s">
        <v>76</v>
      </c>
      <c r="C20" t="s">
        <v>66</v>
      </c>
    </row>
    <row r="21" spans="1:4" x14ac:dyDescent="0.25">
      <c r="A21" t="s">
        <v>5</v>
      </c>
      <c r="B21" t="s">
        <v>56</v>
      </c>
      <c r="C21"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89"/>
  <sheetViews>
    <sheetView workbookViewId="0">
      <pane ySplit="1" topLeftCell="A661" activePane="bottomLeft" state="frozen"/>
      <selection pane="bottomLeft" activeCell="E684" sqref="E684:E689"/>
    </sheetView>
  </sheetViews>
  <sheetFormatPr defaultRowHeight="15" x14ac:dyDescent="0.25"/>
  <cols>
    <col min="2" max="2" width="12.7109375" bestFit="1" customWidth="1"/>
    <col min="3" max="4" width="8.85546875" style="1"/>
    <col min="8" max="8" width="19.7109375" bestFit="1" customWidth="1"/>
    <col min="9" max="9" width="22.28515625" bestFit="1" customWidth="1"/>
    <col min="10" max="10" width="48.140625" bestFit="1" customWidth="1"/>
  </cols>
  <sheetData>
    <row r="1" spans="1:12" x14ac:dyDescent="0.25">
      <c r="A1" t="s">
        <v>2</v>
      </c>
      <c r="B1" t="s">
        <v>7</v>
      </c>
      <c r="C1" s="1" t="s">
        <v>3</v>
      </c>
      <c r="D1" s="1" t="s">
        <v>4</v>
      </c>
      <c r="E1" t="s">
        <v>5</v>
      </c>
      <c r="F1" t="s">
        <v>6</v>
      </c>
      <c r="G1" t="s">
        <v>116</v>
      </c>
      <c r="H1" t="s">
        <v>118</v>
      </c>
      <c r="I1" t="s">
        <v>55</v>
      </c>
      <c r="J1" t="s">
        <v>56</v>
      </c>
      <c r="K1" t="s">
        <v>58</v>
      </c>
      <c r="L1" t="s">
        <v>76</v>
      </c>
    </row>
    <row r="2" spans="1:12" x14ac:dyDescent="0.25">
      <c r="A2" t="s">
        <v>0</v>
      </c>
      <c r="B2">
        <v>1921</v>
      </c>
      <c r="G2">
        <v>0</v>
      </c>
      <c r="H2">
        <f>1344000+112000+448000+336000+448000</f>
        <v>2688000</v>
      </c>
    </row>
    <row r="3" spans="1:12" x14ac:dyDescent="0.25">
      <c r="A3" t="s">
        <v>1</v>
      </c>
      <c r="B3">
        <v>1921</v>
      </c>
      <c r="G3">
        <v>0</v>
      </c>
      <c r="H3">
        <f>80000+112000+1120000</f>
        <v>1312000</v>
      </c>
    </row>
    <row r="4" spans="1:12" x14ac:dyDescent="0.25">
      <c r="A4" t="s">
        <v>0</v>
      </c>
      <c r="B4">
        <v>1922</v>
      </c>
      <c r="G4">
        <v>0</v>
      </c>
      <c r="H4">
        <f>182000+912000+119000+343000+440000</f>
        <v>1996000</v>
      </c>
    </row>
    <row r="5" spans="1:12" x14ac:dyDescent="0.25">
      <c r="A5" t="s">
        <v>1</v>
      </c>
      <c r="B5">
        <v>1922</v>
      </c>
      <c r="G5">
        <v>0</v>
      </c>
      <c r="H5">
        <f>112000+1344000</f>
        <v>1456000</v>
      </c>
    </row>
    <row r="6" spans="1:12" x14ac:dyDescent="0.25">
      <c r="A6" t="s">
        <v>0</v>
      </c>
      <c r="B6">
        <v>1923</v>
      </c>
      <c r="G6">
        <v>0</v>
      </c>
      <c r="H6">
        <f>1008000+434000+140000+420000</f>
        <v>2002000</v>
      </c>
    </row>
    <row r="7" spans="1:12" x14ac:dyDescent="0.25">
      <c r="A7" t="s">
        <v>1</v>
      </c>
      <c r="B7">
        <v>1923</v>
      </c>
      <c r="G7">
        <v>0</v>
      </c>
      <c r="H7">
        <f>574000+1428000</f>
        <v>2002000</v>
      </c>
    </row>
    <row r="8" spans="1:12" x14ac:dyDescent="0.25">
      <c r="A8" t="s">
        <v>0</v>
      </c>
      <c r="B8">
        <v>1924</v>
      </c>
      <c r="G8">
        <v>0</v>
      </c>
      <c r="H8">
        <f>100800+336000+658000</f>
        <v>1094800</v>
      </c>
    </row>
    <row r="9" spans="1:12" x14ac:dyDescent="0.25">
      <c r="A9" t="s">
        <v>1</v>
      </c>
      <c r="B9">
        <v>1924</v>
      </c>
      <c r="G9">
        <v>0</v>
      </c>
      <c r="H9">
        <f>455000+1547000</f>
        <v>2002000</v>
      </c>
    </row>
    <row r="10" spans="1:12" x14ac:dyDescent="0.25">
      <c r="A10" t="s">
        <v>0</v>
      </c>
      <c r="B10">
        <v>1925</v>
      </c>
      <c r="G10">
        <v>0</v>
      </c>
      <c r="H10">
        <f>1008000+441000+553000</f>
        <v>2002000</v>
      </c>
    </row>
    <row r="11" spans="1:12" x14ac:dyDescent="0.25">
      <c r="A11" t="s">
        <v>1</v>
      </c>
      <c r="B11">
        <v>1925</v>
      </c>
      <c r="G11">
        <v>0</v>
      </c>
      <c r="H11">
        <v>2002000</v>
      </c>
    </row>
    <row r="12" spans="1:12" x14ac:dyDescent="0.25">
      <c r="A12" t="s">
        <v>0</v>
      </c>
      <c r="B12">
        <v>1926</v>
      </c>
      <c r="E12">
        <v>10695</v>
      </c>
      <c r="G12">
        <v>0</v>
      </c>
      <c r="H12">
        <f>1386000+336000+280000</f>
        <v>2002000</v>
      </c>
      <c r="I12" t="s">
        <v>51</v>
      </c>
    </row>
    <row r="13" spans="1:12" x14ac:dyDescent="0.25">
      <c r="A13" t="s">
        <v>1</v>
      </c>
      <c r="B13">
        <v>1926</v>
      </c>
      <c r="G13">
        <v>0</v>
      </c>
      <c r="H13">
        <v>2002000</v>
      </c>
    </row>
    <row r="14" spans="1:12" x14ac:dyDescent="0.25">
      <c r="A14" t="s">
        <v>0</v>
      </c>
      <c r="B14">
        <v>1927</v>
      </c>
      <c r="G14">
        <v>0</v>
      </c>
      <c r="H14">
        <v>2002000</v>
      </c>
    </row>
    <row r="15" spans="1:12" x14ac:dyDescent="0.25">
      <c r="A15" t="s">
        <v>1</v>
      </c>
      <c r="B15">
        <v>1927</v>
      </c>
      <c r="G15">
        <v>0</v>
      </c>
      <c r="H15">
        <v>2002000</v>
      </c>
    </row>
    <row r="16" spans="1:12" x14ac:dyDescent="0.25">
      <c r="A16" t="s">
        <v>0</v>
      </c>
      <c r="B16">
        <v>1928</v>
      </c>
      <c r="G16">
        <v>0</v>
      </c>
      <c r="H16">
        <f>1442000+560000</f>
        <v>2002000</v>
      </c>
    </row>
    <row r="17" spans="1:9" x14ac:dyDescent="0.25">
      <c r="A17" t="s">
        <v>1</v>
      </c>
      <c r="B17">
        <v>1928</v>
      </c>
      <c r="G17">
        <v>0</v>
      </c>
      <c r="H17">
        <f>1442000+560000</f>
        <v>2002000</v>
      </c>
    </row>
    <row r="18" spans="1:9" x14ac:dyDescent="0.25">
      <c r="A18" t="s">
        <v>0</v>
      </c>
      <c r="B18">
        <v>1929</v>
      </c>
      <c r="E18">
        <v>3018</v>
      </c>
      <c r="G18">
        <v>0</v>
      </c>
      <c r="H18">
        <v>1505000</v>
      </c>
      <c r="I18" t="s">
        <v>80</v>
      </c>
    </row>
    <row r="19" spans="1:9" x14ac:dyDescent="0.25">
      <c r="A19" t="s">
        <v>1</v>
      </c>
      <c r="B19">
        <v>1929</v>
      </c>
      <c r="G19">
        <v>0</v>
      </c>
      <c r="H19">
        <v>2002000</v>
      </c>
    </row>
    <row r="20" spans="1:9" x14ac:dyDescent="0.25">
      <c r="A20" t="s">
        <v>0</v>
      </c>
      <c r="B20">
        <v>1930</v>
      </c>
      <c r="E20">
        <v>9501</v>
      </c>
      <c r="G20">
        <v>0</v>
      </c>
      <c r="H20">
        <v>0</v>
      </c>
      <c r="I20" t="s">
        <v>80</v>
      </c>
    </row>
    <row r="21" spans="1:9" x14ac:dyDescent="0.25">
      <c r="A21" t="s">
        <v>1</v>
      </c>
      <c r="B21">
        <v>1930</v>
      </c>
      <c r="E21" t="s">
        <v>52</v>
      </c>
      <c r="G21">
        <v>0</v>
      </c>
      <c r="H21">
        <v>0</v>
      </c>
      <c r="I21" t="s">
        <v>54</v>
      </c>
    </row>
    <row r="22" spans="1:9" x14ac:dyDescent="0.25">
      <c r="A22" t="s">
        <v>0</v>
      </c>
      <c r="B22">
        <v>1931</v>
      </c>
      <c r="E22">
        <v>6920</v>
      </c>
      <c r="G22">
        <v>0</v>
      </c>
      <c r="H22">
        <v>0</v>
      </c>
      <c r="I22" t="s">
        <v>80</v>
      </c>
    </row>
    <row r="23" spans="1:9" x14ac:dyDescent="0.25">
      <c r="A23" t="s">
        <v>1</v>
      </c>
      <c r="B23">
        <v>1931</v>
      </c>
      <c r="E23" t="s">
        <v>52</v>
      </c>
      <c r="G23">
        <v>0</v>
      </c>
      <c r="H23">
        <v>0</v>
      </c>
      <c r="I23" t="s">
        <v>54</v>
      </c>
    </row>
    <row r="24" spans="1:9" x14ac:dyDescent="0.25">
      <c r="A24" t="s">
        <v>0</v>
      </c>
      <c r="B24">
        <v>1932</v>
      </c>
      <c r="E24">
        <v>2472</v>
      </c>
      <c r="G24">
        <v>0</v>
      </c>
      <c r="H24">
        <v>2002000</v>
      </c>
      <c r="I24" t="s">
        <v>80</v>
      </c>
    </row>
    <row r="25" spans="1:9" x14ac:dyDescent="0.25">
      <c r="A25" t="s">
        <v>1</v>
      </c>
      <c r="B25">
        <v>1932</v>
      </c>
      <c r="E25" t="s">
        <v>52</v>
      </c>
      <c r="G25">
        <v>0</v>
      </c>
      <c r="H25">
        <v>1505000</v>
      </c>
      <c r="I25" t="s">
        <v>54</v>
      </c>
    </row>
    <row r="26" spans="1:9" x14ac:dyDescent="0.25">
      <c r="A26" t="s">
        <v>0</v>
      </c>
      <c r="B26">
        <v>1933</v>
      </c>
      <c r="E26">
        <v>1706</v>
      </c>
      <c r="G26">
        <v>0</v>
      </c>
      <c r="H26">
        <v>0</v>
      </c>
      <c r="I26" t="s">
        <v>80</v>
      </c>
    </row>
    <row r="27" spans="1:9" x14ac:dyDescent="0.25">
      <c r="A27" t="s">
        <v>1</v>
      </c>
      <c r="B27">
        <v>1933</v>
      </c>
      <c r="E27" t="s">
        <v>52</v>
      </c>
      <c r="G27">
        <v>0</v>
      </c>
      <c r="H27">
        <v>2002000</v>
      </c>
      <c r="I27" t="s">
        <v>54</v>
      </c>
    </row>
    <row r="28" spans="1:9" x14ac:dyDescent="0.25">
      <c r="A28" t="s">
        <v>0</v>
      </c>
      <c r="B28">
        <v>1934</v>
      </c>
      <c r="E28">
        <v>4858</v>
      </c>
      <c r="G28">
        <v>0</v>
      </c>
      <c r="H28">
        <v>0</v>
      </c>
      <c r="I28" t="s">
        <v>80</v>
      </c>
    </row>
    <row r="29" spans="1:9" x14ac:dyDescent="0.25">
      <c r="A29" t="s">
        <v>1</v>
      </c>
      <c r="B29">
        <v>1934</v>
      </c>
      <c r="E29" t="s">
        <v>52</v>
      </c>
      <c r="G29">
        <v>0</v>
      </c>
      <c r="H29">
        <v>0</v>
      </c>
      <c r="I29" t="s">
        <v>54</v>
      </c>
    </row>
    <row r="30" spans="1:9" x14ac:dyDescent="0.25">
      <c r="A30" t="s">
        <v>0</v>
      </c>
      <c r="B30">
        <v>1935</v>
      </c>
      <c r="E30">
        <v>5953</v>
      </c>
      <c r="G30">
        <v>0</v>
      </c>
      <c r="H30">
        <v>0</v>
      </c>
      <c r="I30" t="s">
        <v>80</v>
      </c>
    </row>
    <row r="31" spans="1:9" x14ac:dyDescent="0.25">
      <c r="A31" t="s">
        <v>1</v>
      </c>
      <c r="B31">
        <v>1935</v>
      </c>
      <c r="E31" t="s">
        <v>52</v>
      </c>
      <c r="G31">
        <v>0</v>
      </c>
      <c r="H31">
        <v>0</v>
      </c>
      <c r="I31" t="s">
        <v>54</v>
      </c>
    </row>
    <row r="32" spans="1:9" x14ac:dyDescent="0.25">
      <c r="A32" t="s">
        <v>0</v>
      </c>
      <c r="B32">
        <v>1936</v>
      </c>
      <c r="E32">
        <v>12206</v>
      </c>
      <c r="G32">
        <v>0</v>
      </c>
      <c r="H32">
        <v>0</v>
      </c>
      <c r="I32" t="s">
        <v>80</v>
      </c>
    </row>
    <row r="33" spans="1:9" x14ac:dyDescent="0.25">
      <c r="A33" t="s">
        <v>1</v>
      </c>
      <c r="B33">
        <v>1936</v>
      </c>
      <c r="E33" t="s">
        <v>52</v>
      </c>
      <c r="G33">
        <v>0</v>
      </c>
      <c r="H33">
        <v>0</v>
      </c>
      <c r="I33" t="s">
        <v>54</v>
      </c>
    </row>
    <row r="34" spans="1:9" x14ac:dyDescent="0.25">
      <c r="A34" t="s">
        <v>0</v>
      </c>
      <c r="B34">
        <v>1937</v>
      </c>
      <c r="E34">
        <v>7365</v>
      </c>
      <c r="G34">
        <v>0</v>
      </c>
      <c r="H34">
        <v>0</v>
      </c>
      <c r="I34" t="s">
        <v>80</v>
      </c>
    </row>
    <row r="35" spans="1:9" x14ac:dyDescent="0.25">
      <c r="A35" t="s">
        <v>1</v>
      </c>
      <c r="B35">
        <v>1937</v>
      </c>
      <c r="G35">
        <v>0</v>
      </c>
      <c r="H35">
        <v>0</v>
      </c>
    </row>
    <row r="36" spans="1:9" x14ac:dyDescent="0.25">
      <c r="A36" t="s">
        <v>0</v>
      </c>
      <c r="B36">
        <v>1938</v>
      </c>
      <c r="E36">
        <v>5894</v>
      </c>
      <c r="G36">
        <v>0</v>
      </c>
      <c r="H36">
        <v>0</v>
      </c>
      <c r="I36" t="s">
        <v>80</v>
      </c>
    </row>
    <row r="37" spans="1:9" x14ac:dyDescent="0.25">
      <c r="A37" t="s">
        <v>1</v>
      </c>
      <c r="B37">
        <v>1938</v>
      </c>
      <c r="E37" t="s">
        <v>52</v>
      </c>
      <c r="G37">
        <v>0</v>
      </c>
      <c r="H37">
        <v>0</v>
      </c>
      <c r="I37" t="s">
        <v>54</v>
      </c>
    </row>
    <row r="38" spans="1:9" x14ac:dyDescent="0.25">
      <c r="A38" t="s">
        <v>0</v>
      </c>
      <c r="B38">
        <v>1939</v>
      </c>
      <c r="E38">
        <v>3119</v>
      </c>
      <c r="G38">
        <v>0</v>
      </c>
      <c r="H38">
        <v>0</v>
      </c>
      <c r="I38" t="s">
        <v>80</v>
      </c>
    </row>
    <row r="39" spans="1:9" x14ac:dyDescent="0.25">
      <c r="A39" t="s">
        <v>1</v>
      </c>
      <c r="B39">
        <v>1939</v>
      </c>
      <c r="E39" t="s">
        <v>52</v>
      </c>
      <c r="G39">
        <v>0</v>
      </c>
      <c r="H39">
        <v>0</v>
      </c>
      <c r="I39" t="s">
        <v>54</v>
      </c>
    </row>
    <row r="40" spans="1:9" x14ac:dyDescent="0.25">
      <c r="A40" t="s">
        <v>0</v>
      </c>
      <c r="B40">
        <v>1940</v>
      </c>
      <c r="E40">
        <v>2936</v>
      </c>
      <c r="G40">
        <v>0</v>
      </c>
      <c r="H40">
        <v>0</v>
      </c>
      <c r="I40" t="s">
        <v>80</v>
      </c>
    </row>
    <row r="41" spans="1:9" x14ac:dyDescent="0.25">
      <c r="A41" t="s">
        <v>1</v>
      </c>
      <c r="B41">
        <v>1940</v>
      </c>
      <c r="E41" t="s">
        <v>52</v>
      </c>
      <c r="G41">
        <v>0</v>
      </c>
      <c r="H41">
        <v>0</v>
      </c>
      <c r="I41" t="s">
        <v>54</v>
      </c>
    </row>
    <row r="42" spans="1:9" x14ac:dyDescent="0.25">
      <c r="A42" t="s">
        <v>0</v>
      </c>
      <c r="B42">
        <v>1941</v>
      </c>
      <c r="E42">
        <v>14625</v>
      </c>
      <c r="G42">
        <v>0</v>
      </c>
      <c r="H42">
        <v>0</v>
      </c>
      <c r="I42" t="s">
        <v>80</v>
      </c>
    </row>
    <row r="43" spans="1:9" x14ac:dyDescent="0.25">
      <c r="A43" t="s">
        <v>1</v>
      </c>
      <c r="B43">
        <v>1941</v>
      </c>
      <c r="E43" t="s">
        <v>53</v>
      </c>
      <c r="G43">
        <v>0</v>
      </c>
      <c r="H43">
        <v>0</v>
      </c>
      <c r="I43" t="s">
        <v>54</v>
      </c>
    </row>
    <row r="44" spans="1:9" x14ac:dyDescent="0.25">
      <c r="A44" t="s">
        <v>0</v>
      </c>
      <c r="B44">
        <v>1942</v>
      </c>
      <c r="E44">
        <v>15823</v>
      </c>
      <c r="G44">
        <v>0</v>
      </c>
      <c r="H44">
        <v>0</v>
      </c>
      <c r="I44" t="s">
        <v>80</v>
      </c>
    </row>
    <row r="45" spans="1:9" x14ac:dyDescent="0.25">
      <c r="A45" t="s">
        <v>1</v>
      </c>
      <c r="B45">
        <v>1942</v>
      </c>
      <c r="E45" t="s">
        <v>52</v>
      </c>
      <c r="G45">
        <v>0</v>
      </c>
      <c r="H45">
        <v>0</v>
      </c>
      <c r="I45" t="s">
        <v>54</v>
      </c>
    </row>
    <row r="46" spans="1:9" x14ac:dyDescent="0.25">
      <c r="A46" t="s">
        <v>0</v>
      </c>
      <c r="B46">
        <v>1943</v>
      </c>
      <c r="E46">
        <v>5421</v>
      </c>
      <c r="G46">
        <v>0</v>
      </c>
      <c r="H46">
        <v>0</v>
      </c>
      <c r="I46" t="s">
        <v>80</v>
      </c>
    </row>
    <row r="47" spans="1:9" x14ac:dyDescent="0.25">
      <c r="A47" t="s">
        <v>1</v>
      </c>
      <c r="B47">
        <v>1943</v>
      </c>
      <c r="G47">
        <v>0</v>
      </c>
      <c r="H47">
        <v>0</v>
      </c>
    </row>
    <row r="48" spans="1:9" x14ac:dyDescent="0.25">
      <c r="A48" t="s">
        <v>0</v>
      </c>
      <c r="B48">
        <v>1944</v>
      </c>
      <c r="E48">
        <v>4537</v>
      </c>
      <c r="G48">
        <v>0</v>
      </c>
      <c r="H48">
        <v>0</v>
      </c>
      <c r="I48" t="s">
        <v>80</v>
      </c>
    </row>
    <row r="49" spans="1:9" x14ac:dyDescent="0.25">
      <c r="A49" t="s">
        <v>1</v>
      </c>
      <c r="B49">
        <v>1944</v>
      </c>
      <c r="G49">
        <v>0</v>
      </c>
      <c r="H49">
        <v>0</v>
      </c>
    </row>
    <row r="50" spans="1:9" x14ac:dyDescent="0.25">
      <c r="A50" t="s">
        <v>0</v>
      </c>
      <c r="B50">
        <v>1945</v>
      </c>
      <c r="E50">
        <v>26245</v>
      </c>
      <c r="G50">
        <v>0</v>
      </c>
      <c r="H50">
        <v>0</v>
      </c>
      <c r="I50" t="s">
        <v>80</v>
      </c>
    </row>
    <row r="51" spans="1:9" x14ac:dyDescent="0.25">
      <c r="A51" t="s">
        <v>1</v>
      </c>
      <c r="B51">
        <v>1945</v>
      </c>
      <c r="G51">
        <v>0</v>
      </c>
      <c r="H51">
        <v>0</v>
      </c>
    </row>
    <row r="52" spans="1:9" x14ac:dyDescent="0.25">
      <c r="A52" t="s">
        <v>0</v>
      </c>
      <c r="B52">
        <v>1946</v>
      </c>
      <c r="E52">
        <v>5986</v>
      </c>
      <c r="G52">
        <v>0</v>
      </c>
      <c r="H52">
        <v>0</v>
      </c>
      <c r="I52" t="s">
        <v>80</v>
      </c>
    </row>
    <row r="53" spans="1:9" x14ac:dyDescent="0.25">
      <c r="A53" t="s">
        <v>1</v>
      </c>
      <c r="B53">
        <v>1946</v>
      </c>
      <c r="G53">
        <v>0</v>
      </c>
      <c r="H53">
        <v>0</v>
      </c>
    </row>
    <row r="54" spans="1:9" x14ac:dyDescent="0.25">
      <c r="A54" t="s">
        <v>0</v>
      </c>
      <c r="B54">
        <v>1947</v>
      </c>
      <c r="E54">
        <v>5900</v>
      </c>
      <c r="G54">
        <v>0</v>
      </c>
      <c r="H54">
        <v>0</v>
      </c>
      <c r="I54" t="s">
        <v>80</v>
      </c>
    </row>
    <row r="55" spans="1:9" x14ac:dyDescent="0.25">
      <c r="A55" t="s">
        <v>1</v>
      </c>
      <c r="B55">
        <v>1947</v>
      </c>
      <c r="G55">
        <v>0</v>
      </c>
      <c r="H55">
        <v>0</v>
      </c>
    </row>
    <row r="56" spans="1:9" x14ac:dyDescent="0.25">
      <c r="A56" t="s">
        <v>0</v>
      </c>
      <c r="B56">
        <v>1948</v>
      </c>
      <c r="E56">
        <v>4167</v>
      </c>
      <c r="G56">
        <v>0</v>
      </c>
      <c r="H56">
        <v>0</v>
      </c>
      <c r="I56" t="s">
        <v>80</v>
      </c>
    </row>
    <row r="57" spans="1:9" x14ac:dyDescent="0.25">
      <c r="A57" t="s">
        <v>1</v>
      </c>
      <c r="B57">
        <v>1948</v>
      </c>
      <c r="G57">
        <v>0</v>
      </c>
      <c r="H57">
        <v>0</v>
      </c>
    </row>
    <row r="58" spans="1:9" x14ac:dyDescent="0.25">
      <c r="A58" t="s">
        <v>0</v>
      </c>
      <c r="B58">
        <v>1949</v>
      </c>
      <c r="E58">
        <v>50418</v>
      </c>
      <c r="G58">
        <v>0</v>
      </c>
      <c r="H58">
        <v>0</v>
      </c>
      <c r="I58" t="s">
        <v>80</v>
      </c>
    </row>
    <row r="59" spans="1:9" x14ac:dyDescent="0.25">
      <c r="A59" t="s">
        <v>1</v>
      </c>
      <c r="B59">
        <v>1949</v>
      </c>
      <c r="G59">
        <v>0</v>
      </c>
      <c r="H59">
        <v>0</v>
      </c>
    </row>
    <row r="60" spans="1:9" x14ac:dyDescent="0.25">
      <c r="A60" t="s">
        <v>0</v>
      </c>
      <c r="B60">
        <v>1950</v>
      </c>
      <c r="E60">
        <v>20000</v>
      </c>
      <c r="G60">
        <v>0</v>
      </c>
      <c r="H60">
        <v>0</v>
      </c>
      <c r="I60" t="s">
        <v>80</v>
      </c>
    </row>
    <row r="61" spans="1:9" x14ac:dyDescent="0.25">
      <c r="A61" t="s">
        <v>1</v>
      </c>
      <c r="B61">
        <v>1950</v>
      </c>
      <c r="E61">
        <v>10000</v>
      </c>
      <c r="G61">
        <v>0</v>
      </c>
      <c r="H61">
        <v>0</v>
      </c>
      <c r="I61" t="s">
        <v>80</v>
      </c>
    </row>
    <row r="62" spans="1:9" x14ac:dyDescent="0.25">
      <c r="A62" t="s">
        <v>0</v>
      </c>
      <c r="B62">
        <v>1951</v>
      </c>
      <c r="E62">
        <v>50000</v>
      </c>
      <c r="G62">
        <v>0</v>
      </c>
      <c r="H62">
        <v>0</v>
      </c>
      <c r="I62" t="s">
        <v>80</v>
      </c>
    </row>
    <row r="63" spans="1:9" x14ac:dyDescent="0.25">
      <c r="A63" t="s">
        <v>1</v>
      </c>
      <c r="B63">
        <v>1951</v>
      </c>
      <c r="E63">
        <v>25000</v>
      </c>
      <c r="G63">
        <v>0</v>
      </c>
      <c r="H63">
        <v>0</v>
      </c>
      <c r="I63" t="s">
        <v>80</v>
      </c>
    </row>
    <row r="64" spans="1:9" x14ac:dyDescent="0.25">
      <c r="A64" t="s">
        <v>0</v>
      </c>
      <c r="B64">
        <v>1952</v>
      </c>
      <c r="E64">
        <v>12000</v>
      </c>
      <c r="G64">
        <v>0</v>
      </c>
      <c r="H64">
        <v>0</v>
      </c>
      <c r="I64" t="s">
        <v>80</v>
      </c>
    </row>
    <row r="65" spans="1:9" x14ac:dyDescent="0.25">
      <c r="A65" t="s">
        <v>1</v>
      </c>
      <c r="B65">
        <v>1952</v>
      </c>
      <c r="E65">
        <v>10000</v>
      </c>
      <c r="G65">
        <v>0</v>
      </c>
      <c r="H65">
        <v>0</v>
      </c>
      <c r="I65" t="s">
        <v>80</v>
      </c>
    </row>
    <row r="66" spans="1:9" x14ac:dyDescent="0.25">
      <c r="A66" t="s">
        <v>0</v>
      </c>
      <c r="B66">
        <v>1953</v>
      </c>
      <c r="E66">
        <v>30000</v>
      </c>
      <c r="G66">
        <v>0</v>
      </c>
      <c r="H66">
        <v>0</v>
      </c>
      <c r="I66" t="s">
        <v>80</v>
      </c>
    </row>
    <row r="67" spans="1:9" x14ac:dyDescent="0.25">
      <c r="A67" t="s">
        <v>1</v>
      </c>
      <c r="B67">
        <v>1953</v>
      </c>
      <c r="E67">
        <v>20000</v>
      </c>
      <c r="G67">
        <v>0</v>
      </c>
      <c r="H67">
        <v>0</v>
      </c>
      <c r="I67" t="s">
        <v>80</v>
      </c>
    </row>
    <row r="68" spans="1:9" x14ac:dyDescent="0.25">
      <c r="A68" t="s">
        <v>0</v>
      </c>
      <c r="B68">
        <v>1954</v>
      </c>
      <c r="E68">
        <v>20000</v>
      </c>
      <c r="G68">
        <v>0</v>
      </c>
      <c r="H68">
        <v>0</v>
      </c>
      <c r="I68" t="s">
        <v>80</v>
      </c>
    </row>
    <row r="69" spans="1:9" x14ac:dyDescent="0.25">
      <c r="A69" t="s">
        <v>1</v>
      </c>
      <c r="B69">
        <v>1954</v>
      </c>
      <c r="E69">
        <v>15000</v>
      </c>
      <c r="G69">
        <v>0</v>
      </c>
      <c r="H69">
        <v>0</v>
      </c>
      <c r="I69" t="s">
        <v>80</v>
      </c>
    </row>
    <row r="70" spans="1:9" x14ac:dyDescent="0.25">
      <c r="A70" t="s">
        <v>0</v>
      </c>
      <c r="B70">
        <v>1955</v>
      </c>
      <c r="E70">
        <v>15000</v>
      </c>
      <c r="G70">
        <v>0</v>
      </c>
      <c r="H70">
        <v>0</v>
      </c>
      <c r="I70" t="s">
        <v>80</v>
      </c>
    </row>
    <row r="71" spans="1:9" x14ac:dyDescent="0.25">
      <c r="A71" t="s">
        <v>1</v>
      </c>
      <c r="B71">
        <v>1955</v>
      </c>
      <c r="E71">
        <v>10000</v>
      </c>
      <c r="G71">
        <v>0</v>
      </c>
      <c r="H71">
        <v>0</v>
      </c>
      <c r="I71" t="s">
        <v>80</v>
      </c>
    </row>
    <row r="72" spans="1:9" x14ac:dyDescent="0.25">
      <c r="A72" t="s">
        <v>0</v>
      </c>
      <c r="B72">
        <v>1956</v>
      </c>
      <c r="E72">
        <v>5000</v>
      </c>
      <c r="G72">
        <v>0</v>
      </c>
      <c r="H72">
        <v>0</v>
      </c>
      <c r="I72" t="s">
        <v>80</v>
      </c>
    </row>
    <row r="73" spans="1:9" x14ac:dyDescent="0.25">
      <c r="A73" t="s">
        <v>1</v>
      </c>
      <c r="B73">
        <v>1956</v>
      </c>
      <c r="E73">
        <v>5000</v>
      </c>
      <c r="G73">
        <v>0</v>
      </c>
      <c r="H73">
        <v>0</v>
      </c>
      <c r="I73" t="s">
        <v>80</v>
      </c>
    </row>
    <row r="74" spans="1:9" x14ac:dyDescent="0.25">
      <c r="A74" t="s">
        <v>0</v>
      </c>
      <c r="B74">
        <v>1957</v>
      </c>
      <c r="E74">
        <v>100000</v>
      </c>
      <c r="G74">
        <v>0</v>
      </c>
      <c r="H74">
        <v>0</v>
      </c>
      <c r="I74" t="s">
        <v>80</v>
      </c>
    </row>
    <row r="75" spans="1:9" x14ac:dyDescent="0.25">
      <c r="A75" t="s">
        <v>1</v>
      </c>
      <c r="B75">
        <v>1957</v>
      </c>
      <c r="E75">
        <v>40000</v>
      </c>
      <c r="G75">
        <v>0</v>
      </c>
      <c r="H75">
        <v>0</v>
      </c>
      <c r="I75" t="s">
        <v>80</v>
      </c>
    </row>
    <row r="76" spans="1:9" x14ac:dyDescent="0.25">
      <c r="A76" t="s">
        <v>0</v>
      </c>
      <c r="B76">
        <v>1958</v>
      </c>
      <c r="E76">
        <v>20000</v>
      </c>
      <c r="G76">
        <v>0</v>
      </c>
      <c r="H76">
        <v>0</v>
      </c>
      <c r="I76" t="s">
        <v>80</v>
      </c>
    </row>
    <row r="77" spans="1:9" x14ac:dyDescent="0.25">
      <c r="A77" t="s">
        <v>1</v>
      </c>
      <c r="B77">
        <v>1958</v>
      </c>
      <c r="E77">
        <v>20000</v>
      </c>
      <c r="G77">
        <v>0</v>
      </c>
      <c r="H77">
        <v>0</v>
      </c>
      <c r="I77" t="s">
        <v>80</v>
      </c>
    </row>
    <row r="78" spans="1:9" x14ac:dyDescent="0.25">
      <c r="A78" t="s">
        <v>0</v>
      </c>
      <c r="B78">
        <v>1959</v>
      </c>
      <c r="E78">
        <v>20000</v>
      </c>
      <c r="G78">
        <v>0</v>
      </c>
      <c r="H78">
        <v>0</v>
      </c>
      <c r="I78" t="s">
        <v>80</v>
      </c>
    </row>
    <row r="79" spans="1:9" x14ac:dyDescent="0.25">
      <c r="A79" t="s">
        <v>1</v>
      </c>
      <c r="B79">
        <v>1959</v>
      </c>
      <c r="E79">
        <v>20000</v>
      </c>
      <c r="G79">
        <v>0</v>
      </c>
      <c r="H79">
        <v>0</v>
      </c>
      <c r="I79" t="s">
        <v>80</v>
      </c>
    </row>
    <row r="80" spans="1:9" x14ac:dyDescent="0.25">
      <c r="A80" t="s">
        <v>0</v>
      </c>
      <c r="B80">
        <v>1960</v>
      </c>
      <c r="E80">
        <v>20000</v>
      </c>
      <c r="G80">
        <v>0</v>
      </c>
      <c r="H80">
        <v>0</v>
      </c>
      <c r="I80" t="s">
        <v>80</v>
      </c>
    </row>
    <row r="81" spans="1:9" x14ac:dyDescent="0.25">
      <c r="A81" t="s">
        <v>1</v>
      </c>
      <c r="B81">
        <v>1960</v>
      </c>
      <c r="E81">
        <v>20000</v>
      </c>
      <c r="G81">
        <v>0</v>
      </c>
      <c r="H81">
        <v>0</v>
      </c>
      <c r="I81" t="s">
        <v>80</v>
      </c>
    </row>
    <row r="82" spans="1:9" x14ac:dyDescent="0.25">
      <c r="A82" t="s">
        <v>0</v>
      </c>
      <c r="B82">
        <v>1961</v>
      </c>
      <c r="E82">
        <v>18000</v>
      </c>
      <c r="G82">
        <v>0</v>
      </c>
      <c r="H82">
        <v>0</v>
      </c>
      <c r="I82" t="s">
        <v>80</v>
      </c>
    </row>
    <row r="83" spans="1:9" x14ac:dyDescent="0.25">
      <c r="A83" t="s">
        <v>1</v>
      </c>
      <c r="B83">
        <v>1961</v>
      </c>
      <c r="E83">
        <v>18000</v>
      </c>
      <c r="G83">
        <v>0</v>
      </c>
      <c r="H83">
        <v>0</v>
      </c>
      <c r="I83" t="s">
        <v>80</v>
      </c>
    </row>
    <row r="84" spans="1:9" x14ac:dyDescent="0.25">
      <c r="A84" t="s">
        <v>0</v>
      </c>
      <c r="B84">
        <v>1962</v>
      </c>
      <c r="E84">
        <v>13000</v>
      </c>
      <c r="G84">
        <v>0</v>
      </c>
      <c r="H84">
        <v>0</v>
      </c>
      <c r="I84" t="s">
        <v>80</v>
      </c>
    </row>
    <row r="85" spans="1:9" x14ac:dyDescent="0.25">
      <c r="A85" t="s">
        <v>1</v>
      </c>
      <c r="B85">
        <v>1962</v>
      </c>
      <c r="E85">
        <v>15000</v>
      </c>
      <c r="G85">
        <v>0</v>
      </c>
      <c r="H85">
        <v>0</v>
      </c>
      <c r="I85" t="s">
        <v>80</v>
      </c>
    </row>
    <row r="86" spans="1:9" x14ac:dyDescent="0.25">
      <c r="A86" t="s">
        <v>0</v>
      </c>
      <c r="B86">
        <v>1963</v>
      </c>
      <c r="E86">
        <v>6000</v>
      </c>
      <c r="G86">
        <v>0</v>
      </c>
      <c r="H86">
        <v>0</v>
      </c>
      <c r="I86" t="s">
        <v>80</v>
      </c>
    </row>
    <row r="87" spans="1:9" x14ac:dyDescent="0.25">
      <c r="A87" t="s">
        <v>1</v>
      </c>
      <c r="B87">
        <v>1963</v>
      </c>
      <c r="E87">
        <v>26000</v>
      </c>
      <c r="G87">
        <v>0</v>
      </c>
      <c r="H87">
        <v>0</v>
      </c>
      <c r="I87" t="s">
        <v>80</v>
      </c>
    </row>
    <row r="88" spans="1:9" x14ac:dyDescent="0.25">
      <c r="A88" t="s">
        <v>0</v>
      </c>
      <c r="B88">
        <v>1964</v>
      </c>
      <c r="E88">
        <v>70000</v>
      </c>
      <c r="G88">
        <v>0</v>
      </c>
      <c r="H88">
        <v>0</v>
      </c>
      <c r="I88" t="s">
        <v>80</v>
      </c>
    </row>
    <row r="89" spans="1:9" x14ac:dyDescent="0.25">
      <c r="A89" t="s">
        <v>1</v>
      </c>
      <c r="B89">
        <v>1964</v>
      </c>
      <c r="E89">
        <v>13000</v>
      </c>
      <c r="G89">
        <v>0</v>
      </c>
      <c r="H89">
        <v>0</v>
      </c>
      <c r="I89" t="s">
        <v>80</v>
      </c>
    </row>
    <row r="90" spans="1:9" x14ac:dyDescent="0.25">
      <c r="A90" t="s">
        <v>0</v>
      </c>
      <c r="B90">
        <v>1965</v>
      </c>
      <c r="E90">
        <v>23000</v>
      </c>
      <c r="G90">
        <v>0</v>
      </c>
      <c r="H90">
        <v>0</v>
      </c>
      <c r="I90" t="s">
        <v>80</v>
      </c>
    </row>
    <row r="91" spans="1:9" x14ac:dyDescent="0.25">
      <c r="A91" t="s">
        <v>1</v>
      </c>
      <c r="B91">
        <v>1965</v>
      </c>
      <c r="E91">
        <v>15000</v>
      </c>
      <c r="G91">
        <v>0</v>
      </c>
      <c r="H91">
        <v>0</v>
      </c>
      <c r="I91" t="s">
        <v>80</v>
      </c>
    </row>
    <row r="92" spans="1:9" x14ac:dyDescent="0.25">
      <c r="A92" t="s">
        <v>0</v>
      </c>
      <c r="B92">
        <v>1966</v>
      </c>
      <c r="E92">
        <v>68000</v>
      </c>
      <c r="G92">
        <v>0</v>
      </c>
      <c r="H92">
        <v>0</v>
      </c>
      <c r="I92" t="s">
        <v>80</v>
      </c>
    </row>
    <row r="93" spans="1:9" x14ac:dyDescent="0.25">
      <c r="A93" t="s">
        <v>1</v>
      </c>
      <c r="B93">
        <v>1966</v>
      </c>
      <c r="E93">
        <v>28000</v>
      </c>
      <c r="G93">
        <v>0</v>
      </c>
      <c r="H93">
        <v>0</v>
      </c>
      <c r="I93" t="s">
        <v>80</v>
      </c>
    </row>
    <row r="94" spans="1:9" x14ac:dyDescent="0.25">
      <c r="A94" t="s">
        <v>0</v>
      </c>
      <c r="B94">
        <v>1967</v>
      </c>
      <c r="E94">
        <v>33500</v>
      </c>
      <c r="G94">
        <v>0</v>
      </c>
      <c r="H94">
        <v>0</v>
      </c>
      <c r="I94" t="s">
        <v>80</v>
      </c>
    </row>
    <row r="95" spans="1:9" x14ac:dyDescent="0.25">
      <c r="A95" t="s">
        <v>1</v>
      </c>
      <c r="B95">
        <v>1967</v>
      </c>
      <c r="E95">
        <v>22000</v>
      </c>
      <c r="G95">
        <v>0</v>
      </c>
      <c r="H95">
        <v>0</v>
      </c>
      <c r="I95" t="s">
        <v>80</v>
      </c>
    </row>
    <row r="96" spans="1:9" x14ac:dyDescent="0.25">
      <c r="A96" t="s">
        <v>0</v>
      </c>
      <c r="B96">
        <v>1968</v>
      </c>
      <c r="E96">
        <v>78600</v>
      </c>
      <c r="G96">
        <v>0</v>
      </c>
      <c r="H96">
        <v>0</v>
      </c>
      <c r="I96" t="s">
        <v>80</v>
      </c>
    </row>
    <row r="97" spans="1:12" x14ac:dyDescent="0.25">
      <c r="A97" t="s">
        <v>1</v>
      </c>
      <c r="B97">
        <v>1968</v>
      </c>
      <c r="E97">
        <v>29000</v>
      </c>
      <c r="G97">
        <v>0</v>
      </c>
      <c r="H97">
        <v>0</v>
      </c>
      <c r="I97" t="s">
        <v>80</v>
      </c>
    </row>
    <row r="98" spans="1:12" x14ac:dyDescent="0.25">
      <c r="A98" t="s">
        <v>0</v>
      </c>
      <c r="B98">
        <v>1969</v>
      </c>
      <c r="E98">
        <v>72900</v>
      </c>
      <c r="G98">
        <v>0</v>
      </c>
      <c r="H98">
        <v>0</v>
      </c>
      <c r="I98" t="s">
        <v>80</v>
      </c>
    </row>
    <row r="99" spans="1:12" x14ac:dyDescent="0.25">
      <c r="A99" t="s">
        <v>1</v>
      </c>
      <c r="B99">
        <v>1969</v>
      </c>
      <c r="E99">
        <v>24000</v>
      </c>
      <c r="G99">
        <v>0</v>
      </c>
      <c r="H99">
        <v>0</v>
      </c>
      <c r="I99" t="s">
        <v>80</v>
      </c>
    </row>
    <row r="100" spans="1:12" x14ac:dyDescent="0.25">
      <c r="A100" t="s">
        <v>0</v>
      </c>
      <c r="B100">
        <v>1970</v>
      </c>
      <c r="E100">
        <v>15100</v>
      </c>
      <c r="F100">
        <v>14582</v>
      </c>
      <c r="G100">
        <v>1</v>
      </c>
      <c r="H100">
        <v>0</v>
      </c>
      <c r="I100" t="s">
        <v>80</v>
      </c>
      <c r="J100" t="s">
        <v>78</v>
      </c>
      <c r="L100" t="s">
        <v>81</v>
      </c>
    </row>
    <row r="101" spans="1:12" x14ac:dyDescent="0.25">
      <c r="A101" t="s">
        <v>1</v>
      </c>
      <c r="B101">
        <v>1970</v>
      </c>
      <c r="E101">
        <v>18000</v>
      </c>
      <c r="F101">
        <v>23692</v>
      </c>
      <c r="G101">
        <v>0</v>
      </c>
      <c r="H101">
        <v>0</v>
      </c>
      <c r="I101" t="s">
        <v>80</v>
      </c>
      <c r="J101" t="s">
        <v>78</v>
      </c>
      <c r="L101" t="s">
        <v>81</v>
      </c>
    </row>
    <row r="102" spans="1:12" x14ac:dyDescent="0.25">
      <c r="A102" t="s">
        <v>0</v>
      </c>
      <c r="B102">
        <v>1971</v>
      </c>
      <c r="E102">
        <v>39200</v>
      </c>
      <c r="F102">
        <v>13610</v>
      </c>
      <c r="G102">
        <v>1</v>
      </c>
      <c r="H102">
        <v>0</v>
      </c>
      <c r="I102" t="s">
        <v>80</v>
      </c>
      <c r="J102" t="s">
        <v>78</v>
      </c>
      <c r="L102" t="s">
        <v>81</v>
      </c>
    </row>
    <row r="103" spans="1:12" x14ac:dyDescent="0.25">
      <c r="A103" t="s">
        <v>1</v>
      </c>
      <c r="B103">
        <v>1971</v>
      </c>
      <c r="E103">
        <v>25000</v>
      </c>
      <c r="F103">
        <v>8665</v>
      </c>
      <c r="G103">
        <v>0</v>
      </c>
      <c r="H103">
        <v>0</v>
      </c>
      <c r="I103" t="s">
        <v>80</v>
      </c>
      <c r="J103" t="s">
        <v>78</v>
      </c>
      <c r="L103" t="s">
        <v>81</v>
      </c>
    </row>
    <row r="104" spans="1:12" x14ac:dyDescent="0.25">
      <c r="A104" t="s">
        <v>0</v>
      </c>
      <c r="B104">
        <v>1972</v>
      </c>
      <c r="E104">
        <v>93300</v>
      </c>
      <c r="F104">
        <v>83723</v>
      </c>
      <c r="G104">
        <v>1</v>
      </c>
      <c r="H104">
        <v>0</v>
      </c>
      <c r="I104" t="s">
        <v>80</v>
      </c>
      <c r="J104" t="s">
        <v>78</v>
      </c>
      <c r="L104" t="s">
        <v>81</v>
      </c>
    </row>
    <row r="105" spans="1:12" x14ac:dyDescent="0.25">
      <c r="A105" t="s">
        <v>1</v>
      </c>
      <c r="B105">
        <v>1972</v>
      </c>
      <c r="E105">
        <v>42600</v>
      </c>
      <c r="F105">
        <v>28930</v>
      </c>
      <c r="G105">
        <v>0</v>
      </c>
      <c r="H105">
        <v>0</v>
      </c>
      <c r="I105" t="s">
        <v>80</v>
      </c>
      <c r="J105" t="s">
        <v>78</v>
      </c>
      <c r="L105" t="s">
        <v>81</v>
      </c>
    </row>
    <row r="106" spans="1:12" x14ac:dyDescent="0.25">
      <c r="A106" t="s">
        <v>0</v>
      </c>
      <c r="B106">
        <v>1973</v>
      </c>
      <c r="E106">
        <v>216100</v>
      </c>
      <c r="F106">
        <v>165390</v>
      </c>
      <c r="G106">
        <v>1</v>
      </c>
      <c r="H106">
        <v>0</v>
      </c>
      <c r="I106" t="s">
        <v>80</v>
      </c>
      <c r="J106" t="s">
        <v>78</v>
      </c>
      <c r="L106" t="s">
        <v>81</v>
      </c>
    </row>
    <row r="107" spans="1:12" x14ac:dyDescent="0.25">
      <c r="A107" t="s">
        <v>1</v>
      </c>
      <c r="B107">
        <v>1973</v>
      </c>
      <c r="E107">
        <v>45600</v>
      </c>
      <c r="F107">
        <v>39337</v>
      </c>
      <c r="G107">
        <v>0</v>
      </c>
      <c r="H107">
        <v>0</v>
      </c>
      <c r="I107" t="s">
        <v>80</v>
      </c>
      <c r="J107" t="s">
        <v>78</v>
      </c>
      <c r="L107" t="s">
        <v>81</v>
      </c>
    </row>
    <row r="108" spans="1:12" x14ac:dyDescent="0.25">
      <c r="A108" t="s">
        <v>0</v>
      </c>
      <c r="B108">
        <v>1974</v>
      </c>
      <c r="E108">
        <v>56300</v>
      </c>
      <c r="F108">
        <v>109793</v>
      </c>
      <c r="G108">
        <v>0</v>
      </c>
      <c r="H108">
        <v>0</v>
      </c>
      <c r="I108" t="s">
        <v>80</v>
      </c>
      <c r="J108" t="s">
        <v>78</v>
      </c>
      <c r="L108" t="s">
        <v>81</v>
      </c>
    </row>
    <row r="109" spans="1:12" x14ac:dyDescent="0.25">
      <c r="A109" t="s">
        <v>1</v>
      </c>
      <c r="B109">
        <v>1974</v>
      </c>
      <c r="E109">
        <v>35800</v>
      </c>
      <c r="F109">
        <v>91846</v>
      </c>
      <c r="G109">
        <v>0</v>
      </c>
      <c r="H109">
        <v>0</v>
      </c>
      <c r="I109" t="s">
        <v>80</v>
      </c>
      <c r="J109" t="s">
        <v>78</v>
      </c>
      <c r="L109" t="s">
        <v>81</v>
      </c>
    </row>
    <row r="110" spans="1:12" x14ac:dyDescent="0.25">
      <c r="A110" t="s">
        <v>0</v>
      </c>
      <c r="B110">
        <v>1975</v>
      </c>
      <c r="E110">
        <v>138100</v>
      </c>
      <c r="F110">
        <v>129499</v>
      </c>
      <c r="G110">
        <v>0</v>
      </c>
      <c r="H110">
        <v>0</v>
      </c>
      <c r="I110" t="s">
        <v>80</v>
      </c>
      <c r="J110" t="s">
        <v>78</v>
      </c>
      <c r="L110" t="s">
        <v>81</v>
      </c>
    </row>
    <row r="111" spans="1:12" x14ac:dyDescent="0.25">
      <c r="A111" t="s">
        <v>1</v>
      </c>
      <c r="B111">
        <v>1975</v>
      </c>
      <c r="E111">
        <v>47500</v>
      </c>
      <c r="F111">
        <v>78617</v>
      </c>
      <c r="G111">
        <v>0</v>
      </c>
      <c r="H111">
        <v>0</v>
      </c>
      <c r="I111" t="s">
        <v>80</v>
      </c>
      <c r="J111" t="s">
        <v>78</v>
      </c>
      <c r="L111" t="s">
        <v>81</v>
      </c>
    </row>
    <row r="112" spans="1:12" x14ac:dyDescent="0.25">
      <c r="A112" t="s">
        <v>0</v>
      </c>
      <c r="B112">
        <v>1976</v>
      </c>
      <c r="E112">
        <v>100600</v>
      </c>
      <c r="F112">
        <v>470815</v>
      </c>
      <c r="G112">
        <v>0</v>
      </c>
      <c r="H112">
        <v>0</v>
      </c>
      <c r="I112" t="s">
        <v>80</v>
      </c>
      <c r="J112" t="s">
        <v>78</v>
      </c>
      <c r="L112" t="s">
        <v>81</v>
      </c>
    </row>
    <row r="113" spans="1:12" x14ac:dyDescent="0.25">
      <c r="A113" t="s">
        <v>1</v>
      </c>
      <c r="B113">
        <v>1976</v>
      </c>
      <c r="E113">
        <v>47700</v>
      </c>
      <c r="F113">
        <v>203610</v>
      </c>
      <c r="G113">
        <v>0</v>
      </c>
      <c r="H113">
        <v>0</v>
      </c>
      <c r="I113" t="s">
        <v>80</v>
      </c>
      <c r="J113" t="s">
        <v>78</v>
      </c>
      <c r="L113" t="s">
        <v>81</v>
      </c>
    </row>
    <row r="114" spans="1:12" x14ac:dyDescent="0.25">
      <c r="A114" t="s">
        <v>0</v>
      </c>
      <c r="B114">
        <v>1977</v>
      </c>
      <c r="C114" s="1">
        <v>3</v>
      </c>
      <c r="D114" s="1">
        <v>2</v>
      </c>
      <c r="E114">
        <v>477.9279279279279</v>
      </c>
      <c r="F114">
        <v>18227.413567931726</v>
      </c>
      <c r="G114">
        <v>1</v>
      </c>
      <c r="H114">
        <v>0</v>
      </c>
      <c r="I114" t="s">
        <v>96</v>
      </c>
      <c r="J114" t="s">
        <v>78</v>
      </c>
      <c r="K114" t="s">
        <v>39</v>
      </c>
      <c r="L114" t="s">
        <v>81</v>
      </c>
    </row>
    <row r="115" spans="1:12" x14ac:dyDescent="0.25">
      <c r="A115" t="s">
        <v>0</v>
      </c>
      <c r="B115">
        <v>1977</v>
      </c>
      <c r="C115" s="1">
        <v>4</v>
      </c>
      <c r="D115" s="1">
        <v>2</v>
      </c>
      <c r="E115">
        <v>150069.36936936938</v>
      </c>
      <c r="F115">
        <v>331492.68240361265</v>
      </c>
      <c r="G115">
        <v>1</v>
      </c>
      <c r="H115">
        <v>0</v>
      </c>
      <c r="I115" t="s">
        <v>96</v>
      </c>
      <c r="J115" t="s">
        <v>78</v>
      </c>
      <c r="K115" t="s">
        <v>39</v>
      </c>
      <c r="L115" t="s">
        <v>81</v>
      </c>
    </row>
    <row r="116" spans="1:12" x14ac:dyDescent="0.25">
      <c r="A116" t="s">
        <v>0</v>
      </c>
      <c r="B116">
        <v>1977</v>
      </c>
      <c r="C116" s="1">
        <v>4</v>
      </c>
      <c r="D116" s="1">
        <v>3</v>
      </c>
      <c r="E116">
        <v>1911.7117117117116</v>
      </c>
      <c r="F116">
        <v>2584.2883441252047</v>
      </c>
      <c r="G116">
        <v>1</v>
      </c>
      <c r="H116">
        <v>0</v>
      </c>
      <c r="I116" t="s">
        <v>96</v>
      </c>
      <c r="J116" t="s">
        <v>78</v>
      </c>
      <c r="K116" t="s">
        <v>39</v>
      </c>
      <c r="L116" t="s">
        <v>81</v>
      </c>
    </row>
    <row r="117" spans="1:12" x14ac:dyDescent="0.25">
      <c r="A117" t="s">
        <v>0</v>
      </c>
      <c r="B117">
        <v>1977</v>
      </c>
      <c r="C117" s="1">
        <v>5</v>
      </c>
      <c r="D117" s="1">
        <v>2</v>
      </c>
      <c r="E117">
        <v>31543.243243243243</v>
      </c>
      <c r="F117">
        <v>332408.81384317484</v>
      </c>
      <c r="G117">
        <v>1</v>
      </c>
      <c r="H117">
        <v>0</v>
      </c>
      <c r="I117" t="s">
        <v>96</v>
      </c>
      <c r="J117" t="s">
        <v>78</v>
      </c>
      <c r="K117" t="s">
        <v>39</v>
      </c>
      <c r="L117" t="s">
        <v>81</v>
      </c>
    </row>
    <row r="118" spans="1:12" x14ac:dyDescent="0.25">
      <c r="A118" t="s">
        <v>0</v>
      </c>
      <c r="B118">
        <v>1977</v>
      </c>
      <c r="C118" s="1">
        <v>5</v>
      </c>
      <c r="D118" s="1">
        <v>3</v>
      </c>
      <c r="E118">
        <v>22940.540540540544</v>
      </c>
      <c r="F118">
        <v>74698.732955407017</v>
      </c>
      <c r="G118">
        <v>1</v>
      </c>
      <c r="H118">
        <v>0</v>
      </c>
      <c r="I118" t="s">
        <v>96</v>
      </c>
      <c r="J118" t="s">
        <v>78</v>
      </c>
      <c r="K118" t="s">
        <v>39</v>
      </c>
      <c r="L118" t="s">
        <v>81</v>
      </c>
    </row>
    <row r="119" spans="1:12" x14ac:dyDescent="0.25">
      <c r="A119" t="s">
        <v>0</v>
      </c>
      <c r="B119">
        <v>1977</v>
      </c>
      <c r="C119" s="1">
        <v>6</v>
      </c>
      <c r="D119" s="1">
        <v>3</v>
      </c>
      <c r="E119">
        <v>5257.2072072072069</v>
      </c>
      <c r="F119">
        <v>34892.425560700605</v>
      </c>
      <c r="G119">
        <v>1</v>
      </c>
      <c r="H119">
        <v>0</v>
      </c>
      <c r="I119" t="s">
        <v>96</v>
      </c>
      <c r="J119" t="s">
        <v>78</v>
      </c>
      <c r="K119" t="s">
        <v>39</v>
      </c>
      <c r="L119" t="s">
        <v>81</v>
      </c>
    </row>
    <row r="120" spans="1:12" x14ac:dyDescent="0.25">
      <c r="A120" t="s">
        <v>1</v>
      </c>
      <c r="B120">
        <v>1977</v>
      </c>
      <c r="C120" s="1">
        <v>3</v>
      </c>
      <c r="D120" s="1">
        <v>2</v>
      </c>
      <c r="E120">
        <v>3920.2156334231804</v>
      </c>
      <c r="F120">
        <v>7113.0806653910067</v>
      </c>
      <c r="G120">
        <v>0</v>
      </c>
      <c r="H120">
        <v>0</v>
      </c>
      <c r="I120" t="s">
        <v>96</v>
      </c>
      <c r="J120" t="s">
        <v>78</v>
      </c>
      <c r="K120" t="s">
        <v>39</v>
      </c>
      <c r="L120" t="s">
        <v>81</v>
      </c>
    </row>
    <row r="121" spans="1:12" x14ac:dyDescent="0.25">
      <c r="A121" t="s">
        <v>1</v>
      </c>
      <c r="B121">
        <v>1977</v>
      </c>
      <c r="C121" s="1">
        <v>4</v>
      </c>
      <c r="D121" s="1">
        <v>2</v>
      </c>
      <c r="E121">
        <v>63812.398921832886</v>
      </c>
      <c r="F121">
        <v>126531.3399274906</v>
      </c>
      <c r="G121">
        <v>0</v>
      </c>
      <c r="H121">
        <v>0</v>
      </c>
      <c r="I121" t="s">
        <v>96</v>
      </c>
      <c r="J121" t="s">
        <v>78</v>
      </c>
      <c r="K121" t="s">
        <v>39</v>
      </c>
      <c r="L121" t="s">
        <v>81</v>
      </c>
    </row>
    <row r="122" spans="1:12" x14ac:dyDescent="0.25">
      <c r="A122" t="s">
        <v>1</v>
      </c>
      <c r="B122">
        <v>1977</v>
      </c>
      <c r="C122" s="1">
        <v>4</v>
      </c>
      <c r="D122" s="1">
        <v>3</v>
      </c>
      <c r="E122">
        <v>217.78975741239893</v>
      </c>
      <c r="F122">
        <v>960.47621643166997</v>
      </c>
      <c r="G122">
        <v>0</v>
      </c>
      <c r="H122">
        <v>0</v>
      </c>
      <c r="I122" t="s">
        <v>96</v>
      </c>
      <c r="J122" t="s">
        <v>78</v>
      </c>
      <c r="K122" t="s">
        <v>39</v>
      </c>
      <c r="L122" t="s">
        <v>81</v>
      </c>
    </row>
    <row r="123" spans="1:12" x14ac:dyDescent="0.25">
      <c r="A123" t="s">
        <v>1</v>
      </c>
      <c r="B123">
        <v>1977</v>
      </c>
      <c r="C123" s="1">
        <v>5</v>
      </c>
      <c r="D123" s="1">
        <v>2</v>
      </c>
      <c r="E123">
        <v>6751.4824797843667</v>
      </c>
      <c r="F123">
        <v>126329.45533394575</v>
      </c>
      <c r="G123">
        <v>0</v>
      </c>
      <c r="H123">
        <v>0</v>
      </c>
      <c r="I123" t="s">
        <v>96</v>
      </c>
      <c r="J123" t="s">
        <v>78</v>
      </c>
      <c r="K123" t="s">
        <v>39</v>
      </c>
      <c r="L123" t="s">
        <v>81</v>
      </c>
    </row>
    <row r="124" spans="1:12" x14ac:dyDescent="0.25">
      <c r="A124" t="s">
        <v>1</v>
      </c>
      <c r="B124">
        <v>1977</v>
      </c>
      <c r="C124" s="1">
        <v>5</v>
      </c>
      <c r="D124" s="1">
        <v>3</v>
      </c>
      <c r="E124">
        <v>5444.7439353099726</v>
      </c>
      <c r="F124">
        <v>28291.348265977649</v>
      </c>
      <c r="G124">
        <v>0</v>
      </c>
      <c r="H124">
        <v>0</v>
      </c>
      <c r="I124" t="s">
        <v>96</v>
      </c>
      <c r="J124" t="s">
        <v>78</v>
      </c>
      <c r="K124" t="s">
        <v>39</v>
      </c>
      <c r="L124" t="s">
        <v>81</v>
      </c>
    </row>
    <row r="125" spans="1:12" x14ac:dyDescent="0.25">
      <c r="A125" t="s">
        <v>1</v>
      </c>
      <c r="B125">
        <v>1977</v>
      </c>
      <c r="C125" s="1">
        <v>6</v>
      </c>
      <c r="D125" s="1">
        <v>3</v>
      </c>
      <c r="E125">
        <v>653.36927223719681</v>
      </c>
      <c r="F125">
        <v>13223.83785342181</v>
      </c>
      <c r="G125">
        <v>0</v>
      </c>
      <c r="H125">
        <v>0</v>
      </c>
      <c r="I125" t="s">
        <v>96</v>
      </c>
      <c r="J125" t="s">
        <v>78</v>
      </c>
      <c r="K125" t="s">
        <v>39</v>
      </c>
      <c r="L125" t="s">
        <v>81</v>
      </c>
    </row>
    <row r="126" spans="1:12" x14ac:dyDescent="0.25">
      <c r="A126" t="s">
        <v>0</v>
      </c>
      <c r="B126">
        <v>1978</v>
      </c>
      <c r="C126" s="1">
        <v>3</v>
      </c>
      <c r="D126" s="1">
        <v>2</v>
      </c>
      <c r="E126">
        <v>27793.49240780911</v>
      </c>
      <c r="F126">
        <v>4852.7106408946993</v>
      </c>
      <c r="G126">
        <v>1</v>
      </c>
      <c r="H126">
        <v>0</v>
      </c>
      <c r="I126" t="s">
        <v>96</v>
      </c>
      <c r="J126" t="s">
        <v>78</v>
      </c>
      <c r="K126" t="s">
        <v>39</v>
      </c>
      <c r="L126" t="s">
        <v>81</v>
      </c>
    </row>
    <row r="127" spans="1:12" x14ac:dyDescent="0.25">
      <c r="A127" t="s">
        <v>0</v>
      </c>
      <c r="B127">
        <v>1978</v>
      </c>
      <c r="C127" s="1">
        <v>4</v>
      </c>
      <c r="D127" s="1">
        <v>2</v>
      </c>
      <c r="E127">
        <v>11167.028199566161</v>
      </c>
      <c r="F127">
        <v>52626.006382767264</v>
      </c>
      <c r="G127">
        <v>1</v>
      </c>
      <c r="H127">
        <v>0</v>
      </c>
      <c r="I127" t="s">
        <v>96</v>
      </c>
      <c r="J127" t="s">
        <v>78</v>
      </c>
      <c r="K127" t="s">
        <v>39</v>
      </c>
      <c r="L127" t="s">
        <v>81</v>
      </c>
    </row>
    <row r="128" spans="1:12" x14ac:dyDescent="0.25">
      <c r="A128" t="s">
        <v>0</v>
      </c>
      <c r="B128">
        <v>1978</v>
      </c>
      <c r="C128" s="1">
        <v>4</v>
      </c>
      <c r="D128" s="1">
        <v>3</v>
      </c>
      <c r="E128">
        <v>2233.4056399132323</v>
      </c>
      <c r="F128">
        <v>505.21348802497369</v>
      </c>
      <c r="G128">
        <v>1</v>
      </c>
      <c r="H128">
        <v>0</v>
      </c>
      <c r="I128" t="s">
        <v>96</v>
      </c>
      <c r="J128" t="s">
        <v>78</v>
      </c>
      <c r="K128" t="s">
        <v>39</v>
      </c>
      <c r="L128" t="s">
        <v>81</v>
      </c>
    </row>
    <row r="129" spans="1:12" x14ac:dyDescent="0.25">
      <c r="A129" t="s">
        <v>0</v>
      </c>
      <c r="B129">
        <v>1978</v>
      </c>
      <c r="C129" s="1">
        <v>5</v>
      </c>
      <c r="D129" s="1">
        <v>2</v>
      </c>
      <c r="E129">
        <v>45660.737527114972</v>
      </c>
      <c r="F129">
        <v>66610.574208923455</v>
      </c>
      <c r="G129">
        <v>1</v>
      </c>
      <c r="H129">
        <v>0</v>
      </c>
      <c r="I129" t="s">
        <v>96</v>
      </c>
      <c r="J129" t="s">
        <v>78</v>
      </c>
      <c r="K129" t="s">
        <v>39</v>
      </c>
      <c r="L129" t="s">
        <v>81</v>
      </c>
    </row>
    <row r="130" spans="1:12" x14ac:dyDescent="0.25">
      <c r="A130" t="s">
        <v>0</v>
      </c>
      <c r="B130">
        <v>1978</v>
      </c>
      <c r="C130" s="1">
        <v>5</v>
      </c>
      <c r="D130" s="1">
        <v>3</v>
      </c>
      <c r="E130">
        <v>21837.744034707157</v>
      </c>
      <c r="F130">
        <v>13917.228747380421</v>
      </c>
      <c r="G130">
        <v>1</v>
      </c>
      <c r="H130">
        <v>0</v>
      </c>
      <c r="I130" t="s">
        <v>96</v>
      </c>
      <c r="J130" t="s">
        <v>78</v>
      </c>
      <c r="K130" t="s">
        <v>39</v>
      </c>
      <c r="L130" t="s">
        <v>81</v>
      </c>
    </row>
    <row r="131" spans="1:12" x14ac:dyDescent="0.25">
      <c r="A131" t="s">
        <v>0</v>
      </c>
      <c r="B131">
        <v>1978</v>
      </c>
      <c r="C131" s="1">
        <v>6</v>
      </c>
      <c r="D131" s="1">
        <v>3</v>
      </c>
      <c r="E131">
        <v>5707.5921908893715</v>
      </c>
      <c r="F131">
        <v>7019.2984317250712</v>
      </c>
      <c r="G131">
        <v>1</v>
      </c>
      <c r="H131">
        <v>0</v>
      </c>
      <c r="I131" t="s">
        <v>96</v>
      </c>
      <c r="J131" t="s">
        <v>78</v>
      </c>
      <c r="K131" t="s">
        <v>39</v>
      </c>
      <c r="L131" t="s">
        <v>81</v>
      </c>
    </row>
    <row r="132" spans="1:12" x14ac:dyDescent="0.25">
      <c r="A132" t="s">
        <v>1</v>
      </c>
      <c r="B132">
        <v>1978</v>
      </c>
      <c r="C132" s="1">
        <v>3</v>
      </c>
      <c r="D132" s="1">
        <v>2</v>
      </c>
      <c r="E132">
        <v>3409.090909090909</v>
      </c>
      <c r="F132">
        <v>1005.481013342662</v>
      </c>
      <c r="G132">
        <v>0</v>
      </c>
      <c r="H132">
        <v>0</v>
      </c>
      <c r="I132" t="s">
        <v>96</v>
      </c>
      <c r="J132" t="s">
        <v>78</v>
      </c>
      <c r="K132" t="s">
        <v>39</v>
      </c>
      <c r="L132" t="s">
        <v>81</v>
      </c>
    </row>
    <row r="133" spans="1:12" x14ac:dyDescent="0.25">
      <c r="A133" t="s">
        <v>1</v>
      </c>
      <c r="B133">
        <v>1978</v>
      </c>
      <c r="C133" s="1">
        <v>4</v>
      </c>
      <c r="D133" s="1">
        <v>2</v>
      </c>
      <c r="E133">
        <v>15865.384615384615</v>
      </c>
      <c r="F133">
        <v>18503.403639903867</v>
      </c>
      <c r="G133">
        <v>0</v>
      </c>
      <c r="H133">
        <v>0</v>
      </c>
      <c r="I133" t="s">
        <v>96</v>
      </c>
      <c r="J133" t="s">
        <v>78</v>
      </c>
      <c r="K133" t="s">
        <v>39</v>
      </c>
      <c r="L133" t="s">
        <v>81</v>
      </c>
    </row>
    <row r="134" spans="1:12" x14ac:dyDescent="0.25">
      <c r="A134" t="s">
        <v>1</v>
      </c>
      <c r="B134">
        <v>1978</v>
      </c>
      <c r="C134" s="1">
        <v>4</v>
      </c>
      <c r="D134" s="1">
        <v>3</v>
      </c>
      <c r="E134">
        <v>0</v>
      </c>
      <c r="F134">
        <v>90.462079069437266</v>
      </c>
      <c r="G134">
        <v>0</v>
      </c>
      <c r="H134">
        <v>0</v>
      </c>
      <c r="I134" t="s">
        <v>96</v>
      </c>
      <c r="J134" t="s">
        <v>78</v>
      </c>
      <c r="K134" t="s">
        <v>39</v>
      </c>
      <c r="L134" t="s">
        <v>81</v>
      </c>
    </row>
    <row r="135" spans="1:12" x14ac:dyDescent="0.25">
      <c r="A135" t="s">
        <v>1</v>
      </c>
      <c r="B135">
        <v>1978</v>
      </c>
      <c r="C135" s="1">
        <v>5</v>
      </c>
      <c r="D135" s="1">
        <v>2</v>
      </c>
      <c r="E135">
        <v>14554.195804195804</v>
      </c>
      <c r="F135">
        <v>21792.340945255241</v>
      </c>
      <c r="G135">
        <v>0</v>
      </c>
      <c r="H135">
        <v>0</v>
      </c>
      <c r="I135" t="s">
        <v>96</v>
      </c>
      <c r="J135" t="s">
        <v>78</v>
      </c>
      <c r="K135" t="s">
        <v>39</v>
      </c>
      <c r="L135" t="s">
        <v>81</v>
      </c>
    </row>
    <row r="136" spans="1:12" x14ac:dyDescent="0.25">
      <c r="A136" t="s">
        <v>1</v>
      </c>
      <c r="B136">
        <v>1978</v>
      </c>
      <c r="C136" s="1">
        <v>5</v>
      </c>
      <c r="D136" s="1">
        <v>3</v>
      </c>
      <c r="E136">
        <v>2360.1398601398605</v>
      </c>
      <c r="F136">
        <v>4069.5250016077166</v>
      </c>
      <c r="G136">
        <v>0</v>
      </c>
      <c r="H136">
        <v>0</v>
      </c>
      <c r="I136" t="s">
        <v>96</v>
      </c>
      <c r="J136" t="s">
        <v>78</v>
      </c>
      <c r="K136" t="s">
        <v>39</v>
      </c>
      <c r="L136" t="s">
        <v>81</v>
      </c>
    </row>
    <row r="137" spans="1:12" x14ac:dyDescent="0.25">
      <c r="A137" t="s">
        <v>1</v>
      </c>
      <c r="B137">
        <v>1978</v>
      </c>
      <c r="C137" s="1">
        <v>6</v>
      </c>
      <c r="D137" s="1">
        <v>3</v>
      </c>
      <c r="E137">
        <v>1311.1888111888113</v>
      </c>
      <c r="F137">
        <v>2243.4524977384435</v>
      </c>
      <c r="G137">
        <v>0</v>
      </c>
      <c r="H137">
        <v>0</v>
      </c>
      <c r="I137" t="s">
        <v>96</v>
      </c>
      <c r="J137" t="s">
        <v>78</v>
      </c>
      <c r="K137" t="s">
        <v>39</v>
      </c>
      <c r="L137" t="s">
        <v>81</v>
      </c>
    </row>
    <row r="138" spans="1:12" x14ac:dyDescent="0.25">
      <c r="A138" t="s">
        <v>0</v>
      </c>
      <c r="B138">
        <v>1979</v>
      </c>
      <c r="C138" s="1">
        <v>3</v>
      </c>
      <c r="D138" s="1">
        <v>2</v>
      </c>
      <c r="E138">
        <v>14613.441636582431</v>
      </c>
      <c r="F138">
        <v>14151.589400801147</v>
      </c>
      <c r="G138">
        <v>1</v>
      </c>
      <c r="H138">
        <v>0</v>
      </c>
      <c r="I138" t="s">
        <v>96</v>
      </c>
      <c r="J138" t="s">
        <v>78</v>
      </c>
      <c r="K138" t="s">
        <v>39</v>
      </c>
      <c r="L138" t="s">
        <v>81</v>
      </c>
    </row>
    <row r="139" spans="1:12" x14ac:dyDescent="0.25">
      <c r="A139" t="s">
        <v>0</v>
      </c>
      <c r="B139">
        <v>1979</v>
      </c>
      <c r="C139" s="1">
        <v>4</v>
      </c>
      <c r="D139" s="1">
        <v>2</v>
      </c>
      <c r="E139">
        <v>225237.61131167269</v>
      </c>
      <c r="F139">
        <v>231888.977058519</v>
      </c>
      <c r="G139">
        <v>1</v>
      </c>
      <c r="H139">
        <v>0</v>
      </c>
      <c r="I139" t="s">
        <v>96</v>
      </c>
      <c r="J139" t="s">
        <v>78</v>
      </c>
      <c r="K139" t="s">
        <v>39</v>
      </c>
      <c r="L139" t="s">
        <v>81</v>
      </c>
    </row>
    <row r="140" spans="1:12" x14ac:dyDescent="0.25">
      <c r="A140" t="s">
        <v>0</v>
      </c>
      <c r="B140">
        <v>1979</v>
      </c>
      <c r="C140" s="1">
        <v>4</v>
      </c>
      <c r="D140" s="1">
        <v>3</v>
      </c>
      <c r="E140">
        <v>1906.101083032491</v>
      </c>
      <c r="F140">
        <v>1935.2646319902863</v>
      </c>
      <c r="G140">
        <v>1</v>
      </c>
      <c r="H140">
        <v>0</v>
      </c>
      <c r="I140" t="s">
        <v>96</v>
      </c>
      <c r="J140" t="s">
        <v>78</v>
      </c>
      <c r="K140" t="s">
        <v>39</v>
      </c>
      <c r="L140" t="s">
        <v>81</v>
      </c>
    </row>
    <row r="141" spans="1:12" x14ac:dyDescent="0.25">
      <c r="A141" t="s">
        <v>0</v>
      </c>
      <c r="B141">
        <v>1979</v>
      </c>
      <c r="C141" s="1">
        <v>5</v>
      </c>
      <c r="D141" s="1">
        <v>2</v>
      </c>
      <c r="E141">
        <v>8259.7713598074624</v>
      </c>
      <c r="F141">
        <v>218523.46892550075</v>
      </c>
      <c r="G141">
        <v>1</v>
      </c>
      <c r="H141">
        <v>0</v>
      </c>
      <c r="I141" t="s">
        <v>96</v>
      </c>
      <c r="J141" t="s">
        <v>78</v>
      </c>
      <c r="K141" t="s">
        <v>39</v>
      </c>
      <c r="L141" t="s">
        <v>81</v>
      </c>
    </row>
    <row r="142" spans="1:12" x14ac:dyDescent="0.25">
      <c r="A142" t="s">
        <v>0</v>
      </c>
      <c r="B142">
        <v>1979</v>
      </c>
      <c r="C142" s="1">
        <v>5</v>
      </c>
      <c r="D142" s="1">
        <v>3</v>
      </c>
      <c r="E142">
        <v>6353.6702767749703</v>
      </c>
      <c r="F142">
        <v>51329.6267721029</v>
      </c>
      <c r="G142">
        <v>1</v>
      </c>
      <c r="H142">
        <v>0</v>
      </c>
      <c r="I142" t="s">
        <v>96</v>
      </c>
      <c r="J142" t="s">
        <v>78</v>
      </c>
      <c r="K142" t="s">
        <v>39</v>
      </c>
      <c r="L142" t="s">
        <v>81</v>
      </c>
    </row>
    <row r="143" spans="1:12" x14ac:dyDescent="0.25">
      <c r="A143" t="s">
        <v>0</v>
      </c>
      <c r="B143">
        <v>1979</v>
      </c>
      <c r="C143" s="1">
        <v>6</v>
      </c>
      <c r="D143" s="1">
        <v>3</v>
      </c>
      <c r="E143">
        <v>7624.4043321299641</v>
      </c>
      <c r="F143">
        <v>23134.354909749345</v>
      </c>
      <c r="G143">
        <v>1</v>
      </c>
      <c r="H143">
        <v>0</v>
      </c>
      <c r="I143" t="s">
        <v>96</v>
      </c>
      <c r="J143" t="s">
        <v>78</v>
      </c>
      <c r="K143" t="s">
        <v>39</v>
      </c>
      <c r="L143" t="s">
        <v>81</v>
      </c>
    </row>
    <row r="144" spans="1:12" x14ac:dyDescent="0.25">
      <c r="A144" t="s">
        <v>1</v>
      </c>
      <c r="B144">
        <v>1979</v>
      </c>
      <c r="C144" s="1">
        <v>3</v>
      </c>
      <c r="D144" s="1">
        <v>2</v>
      </c>
      <c r="E144">
        <v>33397.685106382982</v>
      </c>
      <c r="F144">
        <v>4937.6903790714396</v>
      </c>
      <c r="G144">
        <v>0</v>
      </c>
      <c r="H144">
        <v>0</v>
      </c>
      <c r="I144" t="s">
        <v>96</v>
      </c>
      <c r="J144" t="s">
        <v>78</v>
      </c>
      <c r="K144" t="s">
        <v>39</v>
      </c>
      <c r="L144" t="s">
        <v>81</v>
      </c>
    </row>
    <row r="145" spans="1:12" x14ac:dyDescent="0.25">
      <c r="A145" t="s">
        <v>1</v>
      </c>
      <c r="B145">
        <v>1979</v>
      </c>
      <c r="C145" s="1">
        <v>4</v>
      </c>
      <c r="D145" s="1">
        <v>2</v>
      </c>
      <c r="E145">
        <v>34156.723404255317</v>
      </c>
      <c r="F145">
        <v>66254.468675914773</v>
      </c>
      <c r="G145">
        <v>0</v>
      </c>
      <c r="H145">
        <v>0</v>
      </c>
      <c r="I145" t="s">
        <v>96</v>
      </c>
      <c r="J145" t="s">
        <v>78</v>
      </c>
      <c r="K145" t="s">
        <v>39</v>
      </c>
      <c r="L145" t="s">
        <v>81</v>
      </c>
    </row>
    <row r="146" spans="1:12" x14ac:dyDescent="0.25">
      <c r="A146" t="s">
        <v>1</v>
      </c>
      <c r="B146">
        <v>1979</v>
      </c>
      <c r="C146" s="1">
        <v>4</v>
      </c>
      <c r="D146" s="1">
        <v>3</v>
      </c>
      <c r="E146">
        <v>867.47234042553202</v>
      </c>
      <c r="F146">
        <v>569.48616137572492</v>
      </c>
      <c r="G146">
        <v>0</v>
      </c>
      <c r="H146">
        <v>0</v>
      </c>
      <c r="I146" t="s">
        <v>96</v>
      </c>
      <c r="J146" t="s">
        <v>78</v>
      </c>
      <c r="K146" t="s">
        <v>39</v>
      </c>
      <c r="L146" t="s">
        <v>81</v>
      </c>
    </row>
    <row r="147" spans="1:12" x14ac:dyDescent="0.25">
      <c r="A147" t="s">
        <v>1</v>
      </c>
      <c r="B147">
        <v>1979</v>
      </c>
      <c r="C147" s="1">
        <v>5</v>
      </c>
      <c r="D147" s="1">
        <v>2</v>
      </c>
      <c r="E147">
        <v>7590.3829787234044</v>
      </c>
      <c r="F147">
        <v>63428.321923659096</v>
      </c>
      <c r="G147">
        <v>0</v>
      </c>
      <c r="H147">
        <v>0</v>
      </c>
      <c r="I147" t="s">
        <v>96</v>
      </c>
      <c r="J147" t="s">
        <v>78</v>
      </c>
      <c r="K147" t="s">
        <v>39</v>
      </c>
      <c r="L147" t="s">
        <v>81</v>
      </c>
    </row>
    <row r="148" spans="1:12" x14ac:dyDescent="0.25">
      <c r="A148" t="s">
        <v>1</v>
      </c>
      <c r="B148">
        <v>1979</v>
      </c>
      <c r="C148" s="1">
        <v>5</v>
      </c>
      <c r="D148" s="1">
        <v>3</v>
      </c>
      <c r="E148">
        <v>325.30212765957447</v>
      </c>
      <c r="F148">
        <v>14820.10041616484</v>
      </c>
      <c r="G148">
        <v>0</v>
      </c>
      <c r="H148">
        <v>0</v>
      </c>
      <c r="I148" t="s">
        <v>96</v>
      </c>
      <c r="J148" t="s">
        <v>78</v>
      </c>
      <c r="K148" t="s">
        <v>39</v>
      </c>
      <c r="L148" t="s">
        <v>81</v>
      </c>
    </row>
    <row r="149" spans="1:12" x14ac:dyDescent="0.25">
      <c r="A149" t="s">
        <v>1</v>
      </c>
      <c r="B149">
        <v>1979</v>
      </c>
      <c r="C149" s="1">
        <v>6</v>
      </c>
      <c r="D149" s="1">
        <v>3</v>
      </c>
      <c r="E149">
        <v>108.4340425531915</v>
      </c>
      <c r="F149">
        <v>6638.6531875252658</v>
      </c>
      <c r="G149">
        <v>0</v>
      </c>
      <c r="H149">
        <v>0</v>
      </c>
      <c r="I149" t="s">
        <v>96</v>
      </c>
      <c r="J149" t="s">
        <v>78</v>
      </c>
      <c r="K149" t="s">
        <v>39</v>
      </c>
      <c r="L149" t="s">
        <v>81</v>
      </c>
    </row>
    <row r="150" spans="1:12" x14ac:dyDescent="0.25">
      <c r="A150" t="s">
        <v>0</v>
      </c>
      <c r="B150">
        <v>1980</v>
      </c>
      <c r="C150" s="1">
        <v>3</v>
      </c>
      <c r="D150" s="1">
        <v>2</v>
      </c>
      <c r="E150">
        <v>9583.1346655082525</v>
      </c>
      <c r="F150">
        <v>8741.8233709328597</v>
      </c>
      <c r="G150">
        <v>1</v>
      </c>
      <c r="H150">
        <v>0</v>
      </c>
      <c r="I150" t="s">
        <v>96</v>
      </c>
      <c r="J150" t="s">
        <v>79</v>
      </c>
      <c r="K150" t="s">
        <v>39</v>
      </c>
      <c r="L150" t="s">
        <v>81</v>
      </c>
    </row>
    <row r="151" spans="1:12" x14ac:dyDescent="0.25">
      <c r="A151" t="s">
        <v>0</v>
      </c>
      <c r="B151">
        <v>1980</v>
      </c>
      <c r="C151" s="1">
        <v>4</v>
      </c>
      <c r="D151" s="1">
        <v>2</v>
      </c>
      <c r="E151">
        <v>134386.74891398783</v>
      </c>
      <c r="F151">
        <v>171449.11775562481</v>
      </c>
      <c r="G151">
        <v>1</v>
      </c>
      <c r="H151">
        <v>0</v>
      </c>
      <c r="I151" t="s">
        <v>96</v>
      </c>
      <c r="J151" t="s">
        <v>79</v>
      </c>
      <c r="K151" t="s">
        <v>39</v>
      </c>
      <c r="L151" t="s">
        <v>81</v>
      </c>
    </row>
    <row r="152" spans="1:12" x14ac:dyDescent="0.25">
      <c r="A152" t="s">
        <v>0</v>
      </c>
      <c r="B152">
        <v>1980</v>
      </c>
      <c r="C152" s="1">
        <v>4</v>
      </c>
      <c r="D152" s="1">
        <v>3</v>
      </c>
      <c r="E152">
        <v>891.45438748913978</v>
      </c>
      <c r="F152">
        <v>1184.3838459816957</v>
      </c>
      <c r="G152">
        <v>1</v>
      </c>
      <c r="H152">
        <v>0</v>
      </c>
      <c r="I152" t="s">
        <v>96</v>
      </c>
      <c r="J152" t="s">
        <v>79</v>
      </c>
      <c r="K152" t="s">
        <v>39</v>
      </c>
      <c r="L152" t="s">
        <v>81</v>
      </c>
    </row>
    <row r="153" spans="1:12" x14ac:dyDescent="0.25">
      <c r="A153" t="s">
        <v>0</v>
      </c>
      <c r="B153">
        <v>1980</v>
      </c>
      <c r="C153" s="1">
        <v>5</v>
      </c>
      <c r="D153" s="1">
        <v>2</v>
      </c>
      <c r="E153">
        <v>69310.578627280629</v>
      </c>
      <c r="F153">
        <v>182370.93078170207</v>
      </c>
      <c r="G153">
        <v>1</v>
      </c>
      <c r="H153">
        <v>0</v>
      </c>
      <c r="I153" t="s">
        <v>96</v>
      </c>
      <c r="J153" t="s">
        <v>79</v>
      </c>
      <c r="K153" t="s">
        <v>39</v>
      </c>
      <c r="L153" t="s">
        <v>81</v>
      </c>
    </row>
    <row r="154" spans="1:12" x14ac:dyDescent="0.25">
      <c r="A154" t="s">
        <v>0</v>
      </c>
      <c r="B154">
        <v>1980</v>
      </c>
      <c r="C154" s="1">
        <v>5</v>
      </c>
      <c r="D154" s="1">
        <v>3</v>
      </c>
      <c r="E154">
        <v>41006.901824500434</v>
      </c>
      <c r="F154">
        <v>39294.847379277948</v>
      </c>
      <c r="G154">
        <v>1</v>
      </c>
      <c r="H154">
        <v>0</v>
      </c>
      <c r="I154" t="s">
        <v>96</v>
      </c>
      <c r="J154" t="s">
        <v>79</v>
      </c>
      <c r="K154" t="s">
        <v>39</v>
      </c>
      <c r="L154" t="s">
        <v>81</v>
      </c>
    </row>
    <row r="155" spans="1:12" x14ac:dyDescent="0.25">
      <c r="A155" t="s">
        <v>0</v>
      </c>
      <c r="B155">
        <v>1980</v>
      </c>
      <c r="C155" s="1">
        <v>6</v>
      </c>
      <c r="D155" s="1">
        <v>3</v>
      </c>
      <c r="E155">
        <v>1337.1815812337097</v>
      </c>
      <c r="F155">
        <v>18815.152777425268</v>
      </c>
      <c r="G155">
        <v>1</v>
      </c>
      <c r="H155">
        <v>0</v>
      </c>
      <c r="I155" t="s">
        <v>96</v>
      </c>
      <c r="J155" t="s">
        <v>79</v>
      </c>
      <c r="K155" t="s">
        <v>39</v>
      </c>
      <c r="L155" t="s">
        <v>81</v>
      </c>
    </row>
    <row r="156" spans="1:12" x14ac:dyDescent="0.25">
      <c r="A156" t="s">
        <v>1</v>
      </c>
      <c r="B156">
        <v>1980</v>
      </c>
      <c r="C156" s="1">
        <v>3</v>
      </c>
      <c r="D156" s="1">
        <v>2</v>
      </c>
      <c r="E156">
        <v>12525.567322239032</v>
      </c>
      <c r="F156">
        <v>4982.8384970879915</v>
      </c>
      <c r="G156">
        <v>0</v>
      </c>
      <c r="H156">
        <v>0</v>
      </c>
      <c r="I156" t="s">
        <v>96</v>
      </c>
      <c r="J156" t="s">
        <v>79</v>
      </c>
      <c r="K156" t="s">
        <v>39</v>
      </c>
      <c r="L156" t="s">
        <v>81</v>
      </c>
    </row>
    <row r="157" spans="1:12" x14ac:dyDescent="0.25">
      <c r="A157" t="s">
        <v>1</v>
      </c>
      <c r="B157">
        <v>1980</v>
      </c>
      <c r="C157" s="1">
        <v>4</v>
      </c>
      <c r="D157" s="1">
        <v>2</v>
      </c>
      <c r="E157">
        <v>109703.09379727686</v>
      </c>
      <c r="F157">
        <v>93651.800190535374</v>
      </c>
      <c r="G157">
        <v>0</v>
      </c>
      <c r="H157">
        <v>0</v>
      </c>
      <c r="I157" t="s">
        <v>96</v>
      </c>
      <c r="J157" t="s">
        <v>79</v>
      </c>
      <c r="K157" t="s">
        <v>39</v>
      </c>
      <c r="L157" t="s">
        <v>81</v>
      </c>
    </row>
    <row r="158" spans="1:12" x14ac:dyDescent="0.25">
      <c r="A158" t="s">
        <v>1</v>
      </c>
      <c r="B158">
        <v>1980</v>
      </c>
      <c r="C158" s="1">
        <v>4</v>
      </c>
      <c r="D158" s="1">
        <v>3</v>
      </c>
      <c r="E158">
        <v>521.89863842662635</v>
      </c>
      <c r="F158">
        <v>638.73687074028066</v>
      </c>
      <c r="G158">
        <v>0</v>
      </c>
      <c r="H158">
        <v>0</v>
      </c>
      <c r="I158" t="s">
        <v>96</v>
      </c>
      <c r="J158" t="s">
        <v>79</v>
      </c>
      <c r="K158" t="s">
        <v>39</v>
      </c>
      <c r="L158" t="s">
        <v>81</v>
      </c>
    </row>
    <row r="159" spans="1:12" x14ac:dyDescent="0.25">
      <c r="A159" t="s">
        <v>1</v>
      </c>
      <c r="B159">
        <v>1980</v>
      </c>
      <c r="C159" s="1">
        <v>5</v>
      </c>
      <c r="D159" s="1">
        <v>2</v>
      </c>
      <c r="E159">
        <v>7410.9606656580936</v>
      </c>
      <c r="F159">
        <v>96968.471929796026</v>
      </c>
      <c r="G159">
        <v>0</v>
      </c>
      <c r="H159">
        <v>0</v>
      </c>
      <c r="I159" t="s">
        <v>96</v>
      </c>
      <c r="J159" t="s">
        <v>79</v>
      </c>
      <c r="K159" t="s">
        <v>39</v>
      </c>
      <c r="L159" t="s">
        <v>81</v>
      </c>
    </row>
    <row r="160" spans="1:12" x14ac:dyDescent="0.25">
      <c r="A160" t="s">
        <v>1</v>
      </c>
      <c r="B160">
        <v>1980</v>
      </c>
      <c r="C160" s="1">
        <v>5</v>
      </c>
      <c r="D160" s="1">
        <v>3</v>
      </c>
      <c r="E160">
        <v>7828.4795763993943</v>
      </c>
      <c r="F160">
        <v>20597.095631125045</v>
      </c>
      <c r="G160">
        <v>0</v>
      </c>
      <c r="H160">
        <v>0</v>
      </c>
      <c r="I160" t="s">
        <v>96</v>
      </c>
      <c r="J160" t="s">
        <v>79</v>
      </c>
      <c r="K160" t="s">
        <v>39</v>
      </c>
      <c r="L160" t="s">
        <v>81</v>
      </c>
    </row>
    <row r="161" spans="1:12" x14ac:dyDescent="0.25">
      <c r="A161" t="s">
        <v>1</v>
      </c>
      <c r="B161">
        <v>1980</v>
      </c>
      <c r="C161" s="1">
        <v>6</v>
      </c>
      <c r="D161" s="1">
        <v>3</v>
      </c>
      <c r="E161">
        <v>0</v>
      </c>
      <c r="F161">
        <v>10094.054249890149</v>
      </c>
      <c r="G161">
        <v>0</v>
      </c>
      <c r="H161">
        <v>0</v>
      </c>
      <c r="I161" t="s">
        <v>96</v>
      </c>
      <c r="J161" t="s">
        <v>79</v>
      </c>
      <c r="K161" t="s">
        <v>39</v>
      </c>
      <c r="L161" t="s">
        <v>81</v>
      </c>
    </row>
    <row r="162" spans="1:12" x14ac:dyDescent="0.25">
      <c r="A162" t="s">
        <v>0</v>
      </c>
      <c r="B162">
        <v>1981</v>
      </c>
      <c r="C162" s="1">
        <v>3</v>
      </c>
      <c r="D162" s="1">
        <v>2</v>
      </c>
      <c r="E162">
        <v>16960.279878971254</v>
      </c>
      <c r="F162">
        <v>12813.561735348043</v>
      </c>
      <c r="G162">
        <v>1</v>
      </c>
      <c r="H162">
        <v>0</v>
      </c>
      <c r="I162" t="s">
        <v>96</v>
      </c>
      <c r="J162" t="s">
        <v>79</v>
      </c>
      <c r="K162" t="s">
        <v>39</v>
      </c>
      <c r="L162" t="s">
        <v>81</v>
      </c>
    </row>
    <row r="163" spans="1:12" x14ac:dyDescent="0.25">
      <c r="A163" t="s">
        <v>0</v>
      </c>
      <c r="B163">
        <v>1981</v>
      </c>
      <c r="C163" s="1">
        <v>4</v>
      </c>
      <c r="D163" s="1">
        <v>2</v>
      </c>
      <c r="E163">
        <v>139558.87443267775</v>
      </c>
      <c r="F163">
        <v>230622.52963454736</v>
      </c>
      <c r="G163">
        <v>1</v>
      </c>
      <c r="H163">
        <v>0</v>
      </c>
      <c r="I163" t="s">
        <v>96</v>
      </c>
      <c r="J163" t="s">
        <v>79</v>
      </c>
      <c r="K163" t="s">
        <v>39</v>
      </c>
      <c r="L163" t="s">
        <v>81</v>
      </c>
    </row>
    <row r="164" spans="1:12" x14ac:dyDescent="0.25">
      <c r="A164" t="s">
        <v>0</v>
      </c>
      <c r="B164">
        <v>1981</v>
      </c>
      <c r="C164" s="1">
        <v>4</v>
      </c>
      <c r="D164" s="1">
        <v>3</v>
      </c>
      <c r="E164">
        <v>1453.7382753403933</v>
      </c>
      <c r="F164">
        <v>1720.1413988234976</v>
      </c>
      <c r="G164">
        <v>1</v>
      </c>
      <c r="H164">
        <v>0</v>
      </c>
      <c r="I164" t="s">
        <v>96</v>
      </c>
      <c r="J164" t="s">
        <v>79</v>
      </c>
      <c r="K164" t="s">
        <v>39</v>
      </c>
      <c r="L164" t="s">
        <v>81</v>
      </c>
    </row>
    <row r="165" spans="1:12" x14ac:dyDescent="0.25">
      <c r="A165" t="s">
        <v>0</v>
      </c>
      <c r="B165">
        <v>1981</v>
      </c>
      <c r="C165" s="1">
        <v>5</v>
      </c>
      <c r="D165" s="1">
        <v>2</v>
      </c>
      <c r="E165">
        <v>46519.624810892587</v>
      </c>
      <c r="F165">
        <v>236515.56049280643</v>
      </c>
      <c r="G165">
        <v>1</v>
      </c>
      <c r="H165">
        <v>0</v>
      </c>
      <c r="I165" t="s">
        <v>96</v>
      </c>
      <c r="J165" t="s">
        <v>79</v>
      </c>
      <c r="K165" t="s">
        <v>39</v>
      </c>
      <c r="L165" t="s">
        <v>81</v>
      </c>
    </row>
    <row r="166" spans="1:12" x14ac:dyDescent="0.25">
      <c r="A166" t="s">
        <v>0</v>
      </c>
      <c r="B166">
        <v>1981</v>
      </c>
      <c r="C166" s="1">
        <v>5</v>
      </c>
      <c r="D166" s="1">
        <v>3</v>
      </c>
      <c r="E166">
        <v>5330.3736762481094</v>
      </c>
      <c r="F166">
        <v>51184.109413519269</v>
      </c>
      <c r="G166">
        <v>1</v>
      </c>
      <c r="H166">
        <v>0</v>
      </c>
      <c r="I166" t="s">
        <v>96</v>
      </c>
      <c r="J166" t="s">
        <v>79</v>
      </c>
      <c r="K166" t="s">
        <v>39</v>
      </c>
      <c r="L166" t="s">
        <v>81</v>
      </c>
    </row>
    <row r="167" spans="1:12" x14ac:dyDescent="0.25">
      <c r="A167" t="s">
        <v>0</v>
      </c>
      <c r="B167">
        <v>1981</v>
      </c>
      <c r="C167" s="1">
        <v>6</v>
      </c>
      <c r="D167" s="1">
        <v>3</v>
      </c>
      <c r="E167">
        <v>3715.1089258698939</v>
      </c>
      <c r="F167">
        <v>24683.485982417478</v>
      </c>
      <c r="G167">
        <v>1</v>
      </c>
      <c r="H167">
        <v>0</v>
      </c>
      <c r="I167" t="s">
        <v>96</v>
      </c>
      <c r="J167" t="s">
        <v>79</v>
      </c>
      <c r="K167" t="s">
        <v>39</v>
      </c>
      <c r="L167" t="s">
        <v>81</v>
      </c>
    </row>
    <row r="168" spans="1:12" x14ac:dyDescent="0.25">
      <c r="A168" t="s">
        <v>1</v>
      </c>
      <c r="B168">
        <v>1981</v>
      </c>
      <c r="C168" s="1">
        <v>3</v>
      </c>
      <c r="D168" s="1">
        <v>2</v>
      </c>
      <c r="E168">
        <v>18152.789022298457</v>
      </c>
      <c r="F168">
        <v>8662.5958500839442</v>
      </c>
      <c r="G168">
        <v>0</v>
      </c>
      <c r="H168">
        <v>0</v>
      </c>
      <c r="I168" t="s">
        <v>96</v>
      </c>
      <c r="J168" t="s">
        <v>79</v>
      </c>
      <c r="K168" t="s">
        <v>39</v>
      </c>
      <c r="L168" t="s">
        <v>81</v>
      </c>
    </row>
    <row r="169" spans="1:12" x14ac:dyDescent="0.25">
      <c r="A169" t="s">
        <v>1</v>
      </c>
      <c r="B169">
        <v>1981</v>
      </c>
      <c r="C169" s="1">
        <v>4</v>
      </c>
      <c r="D169" s="1">
        <v>2</v>
      </c>
      <c r="E169">
        <v>91002.797598627774</v>
      </c>
      <c r="F169">
        <v>150391.81703211847</v>
      </c>
      <c r="G169">
        <v>0</v>
      </c>
      <c r="H169">
        <v>0</v>
      </c>
      <c r="I169" t="s">
        <v>96</v>
      </c>
      <c r="J169" t="s">
        <v>79</v>
      </c>
      <c r="K169" t="s">
        <v>39</v>
      </c>
      <c r="L169" t="s">
        <v>81</v>
      </c>
    </row>
    <row r="170" spans="1:12" x14ac:dyDescent="0.25">
      <c r="A170" t="s">
        <v>1</v>
      </c>
      <c r="B170">
        <v>1981</v>
      </c>
      <c r="C170" s="1">
        <v>4</v>
      </c>
      <c r="D170" s="1">
        <v>3</v>
      </c>
      <c r="E170">
        <v>2388.52487135506</v>
      </c>
      <c r="F170">
        <v>1184.0173440890558</v>
      </c>
      <c r="G170">
        <v>0</v>
      </c>
      <c r="H170">
        <v>0</v>
      </c>
      <c r="I170" t="s">
        <v>96</v>
      </c>
      <c r="J170" t="s">
        <v>79</v>
      </c>
      <c r="K170" t="s">
        <v>39</v>
      </c>
      <c r="L170" t="s">
        <v>81</v>
      </c>
    </row>
    <row r="171" spans="1:12" x14ac:dyDescent="0.25">
      <c r="A171" t="s">
        <v>1</v>
      </c>
      <c r="B171">
        <v>1981</v>
      </c>
      <c r="C171" s="1">
        <v>5</v>
      </c>
      <c r="D171" s="1">
        <v>2</v>
      </c>
      <c r="E171">
        <v>24721.232418524873</v>
      </c>
      <c r="F171">
        <v>153992.18325885473</v>
      </c>
      <c r="G171">
        <v>0</v>
      </c>
      <c r="H171">
        <v>0</v>
      </c>
      <c r="I171" t="s">
        <v>96</v>
      </c>
      <c r="J171" t="s">
        <v>79</v>
      </c>
      <c r="K171" t="s">
        <v>39</v>
      </c>
      <c r="L171" t="s">
        <v>81</v>
      </c>
    </row>
    <row r="172" spans="1:12" x14ac:dyDescent="0.25">
      <c r="A172" t="s">
        <v>1</v>
      </c>
      <c r="B172">
        <v>1981</v>
      </c>
      <c r="C172" s="1">
        <v>5</v>
      </c>
      <c r="D172" s="1">
        <v>3</v>
      </c>
      <c r="E172">
        <v>2388.52487135506</v>
      </c>
      <c r="F172">
        <v>33330.821564507001</v>
      </c>
      <c r="G172">
        <v>0</v>
      </c>
      <c r="H172">
        <v>0</v>
      </c>
      <c r="I172" t="s">
        <v>96</v>
      </c>
      <c r="J172" t="s">
        <v>79</v>
      </c>
      <c r="K172" t="s">
        <v>39</v>
      </c>
      <c r="L172" t="s">
        <v>81</v>
      </c>
    </row>
    <row r="173" spans="1:12" x14ac:dyDescent="0.25">
      <c r="A173" t="s">
        <v>1</v>
      </c>
      <c r="B173">
        <v>1981</v>
      </c>
      <c r="C173" s="1">
        <v>6</v>
      </c>
      <c r="D173" s="1">
        <v>3</v>
      </c>
      <c r="E173">
        <v>597.131217838765</v>
      </c>
      <c r="F173">
        <v>16017.494274121766</v>
      </c>
      <c r="G173">
        <v>0</v>
      </c>
      <c r="H173">
        <v>0</v>
      </c>
      <c r="I173" t="s">
        <v>96</v>
      </c>
      <c r="J173" t="s">
        <v>79</v>
      </c>
      <c r="K173" t="s">
        <v>39</v>
      </c>
      <c r="L173" t="s">
        <v>81</v>
      </c>
    </row>
    <row r="174" spans="1:12" x14ac:dyDescent="0.25">
      <c r="A174" t="s">
        <v>0</v>
      </c>
      <c r="B174">
        <v>1982</v>
      </c>
      <c r="C174" s="1">
        <v>3</v>
      </c>
      <c r="D174" s="1">
        <v>2</v>
      </c>
      <c r="E174">
        <v>21874.493150684932</v>
      </c>
      <c r="F174">
        <v>4385.4875994898357</v>
      </c>
      <c r="G174">
        <v>1</v>
      </c>
      <c r="H174">
        <v>0</v>
      </c>
      <c r="I174" t="s">
        <v>96</v>
      </c>
      <c r="J174" t="s">
        <v>79</v>
      </c>
      <c r="K174" t="s">
        <v>39</v>
      </c>
      <c r="L174" t="s">
        <v>81</v>
      </c>
    </row>
    <row r="175" spans="1:12" x14ac:dyDescent="0.25">
      <c r="A175" t="s">
        <v>0</v>
      </c>
      <c r="B175">
        <v>1982</v>
      </c>
      <c r="C175" s="1">
        <v>4</v>
      </c>
      <c r="D175" s="1">
        <v>2</v>
      </c>
      <c r="E175">
        <v>39324.931506849316</v>
      </c>
      <c r="F175">
        <v>72183.967579948905</v>
      </c>
      <c r="G175">
        <v>1</v>
      </c>
      <c r="H175">
        <v>0</v>
      </c>
      <c r="I175" t="s">
        <v>96</v>
      </c>
      <c r="J175" t="s">
        <v>79</v>
      </c>
      <c r="K175" t="s">
        <v>39</v>
      </c>
      <c r="L175" t="s">
        <v>81</v>
      </c>
    </row>
    <row r="176" spans="1:12" x14ac:dyDescent="0.25">
      <c r="A176" t="s">
        <v>0</v>
      </c>
      <c r="B176">
        <v>1982</v>
      </c>
      <c r="C176" s="1">
        <v>4</v>
      </c>
      <c r="D176" s="1">
        <v>3</v>
      </c>
      <c r="E176">
        <v>1966.2465753424658</v>
      </c>
      <c r="F176">
        <v>552.37615901682693</v>
      </c>
      <c r="G176">
        <v>1</v>
      </c>
      <c r="H176">
        <v>0</v>
      </c>
      <c r="I176" t="s">
        <v>96</v>
      </c>
      <c r="J176" t="s">
        <v>79</v>
      </c>
      <c r="K176" t="s">
        <v>39</v>
      </c>
      <c r="L176" t="s">
        <v>81</v>
      </c>
    </row>
    <row r="177" spans="1:12" x14ac:dyDescent="0.25">
      <c r="A177" t="s">
        <v>0</v>
      </c>
      <c r="B177">
        <v>1982</v>
      </c>
      <c r="C177" s="1">
        <v>5</v>
      </c>
      <c r="D177" s="1">
        <v>2</v>
      </c>
      <c r="E177">
        <v>95854.520547945212</v>
      </c>
      <c r="F177">
        <v>82876.963446566646</v>
      </c>
      <c r="G177">
        <v>1</v>
      </c>
      <c r="H177">
        <v>0</v>
      </c>
      <c r="I177" t="s">
        <v>96</v>
      </c>
      <c r="J177" t="s">
        <v>79</v>
      </c>
      <c r="K177" t="s">
        <v>39</v>
      </c>
      <c r="L177" t="s">
        <v>81</v>
      </c>
    </row>
    <row r="178" spans="1:12" x14ac:dyDescent="0.25">
      <c r="A178" t="s">
        <v>0</v>
      </c>
      <c r="B178">
        <v>1982</v>
      </c>
      <c r="C178" s="1">
        <v>5</v>
      </c>
      <c r="D178" s="1">
        <v>3</v>
      </c>
      <c r="E178">
        <v>14255.287671232878</v>
      </c>
      <c r="F178">
        <v>16633.421923619157</v>
      </c>
      <c r="G178">
        <v>1</v>
      </c>
      <c r="H178">
        <v>0</v>
      </c>
      <c r="I178" t="s">
        <v>96</v>
      </c>
      <c r="J178" t="s">
        <v>79</v>
      </c>
      <c r="K178" t="s">
        <v>39</v>
      </c>
      <c r="L178" t="s">
        <v>81</v>
      </c>
    </row>
    <row r="179" spans="1:12" x14ac:dyDescent="0.25">
      <c r="A179" t="s">
        <v>0</v>
      </c>
      <c r="B179">
        <v>1982</v>
      </c>
      <c r="C179" s="1">
        <v>6</v>
      </c>
      <c r="D179" s="1">
        <v>3</v>
      </c>
      <c r="E179">
        <v>6144.5205479452052</v>
      </c>
      <c r="F179">
        <v>8453.4469915325135</v>
      </c>
      <c r="G179">
        <v>1</v>
      </c>
      <c r="H179">
        <v>0</v>
      </c>
      <c r="I179" t="s">
        <v>96</v>
      </c>
      <c r="J179" t="s">
        <v>79</v>
      </c>
      <c r="K179" t="s">
        <v>39</v>
      </c>
      <c r="L179" t="s">
        <v>81</v>
      </c>
    </row>
    <row r="180" spans="1:12" x14ac:dyDescent="0.25">
      <c r="A180" t="s">
        <v>1</v>
      </c>
      <c r="B180">
        <v>1982</v>
      </c>
      <c r="C180" s="1">
        <v>3</v>
      </c>
      <c r="D180" s="1">
        <v>2</v>
      </c>
      <c r="E180">
        <v>35222.583732057421</v>
      </c>
      <c r="F180">
        <v>6316.7706829668077</v>
      </c>
      <c r="G180">
        <v>0</v>
      </c>
      <c r="H180">
        <v>0</v>
      </c>
      <c r="I180" t="s">
        <v>96</v>
      </c>
      <c r="J180" t="s">
        <v>79</v>
      </c>
      <c r="K180" t="s">
        <v>39</v>
      </c>
      <c r="L180" t="s">
        <v>81</v>
      </c>
    </row>
    <row r="181" spans="1:12" x14ac:dyDescent="0.25">
      <c r="A181" t="s">
        <v>1</v>
      </c>
      <c r="B181">
        <v>1982</v>
      </c>
      <c r="C181" s="1">
        <v>4</v>
      </c>
      <c r="D181" s="1">
        <v>2</v>
      </c>
      <c r="E181">
        <v>133274.64114832538</v>
      </c>
      <c r="F181">
        <v>103879.46141404404</v>
      </c>
      <c r="G181">
        <v>0</v>
      </c>
      <c r="H181">
        <v>0</v>
      </c>
      <c r="I181" t="s">
        <v>96</v>
      </c>
      <c r="J181" t="s">
        <v>79</v>
      </c>
      <c r="K181" t="s">
        <v>39</v>
      </c>
      <c r="L181" t="s">
        <v>81</v>
      </c>
    </row>
    <row r="182" spans="1:12" x14ac:dyDescent="0.25">
      <c r="A182" t="s">
        <v>1</v>
      </c>
      <c r="B182">
        <v>1982</v>
      </c>
      <c r="C182" s="1">
        <v>4</v>
      </c>
      <c r="D182" s="1">
        <v>3</v>
      </c>
      <c r="E182">
        <v>0</v>
      </c>
      <c r="F182">
        <v>633.38527389943499</v>
      </c>
      <c r="G182">
        <v>0</v>
      </c>
      <c r="H182">
        <v>0</v>
      </c>
      <c r="I182" t="s">
        <v>96</v>
      </c>
      <c r="J182" t="s">
        <v>79</v>
      </c>
      <c r="K182" t="s">
        <v>39</v>
      </c>
      <c r="L182" t="s">
        <v>81</v>
      </c>
    </row>
    <row r="183" spans="1:12" x14ac:dyDescent="0.25">
      <c r="A183" t="s">
        <v>1</v>
      </c>
      <c r="B183">
        <v>1982</v>
      </c>
      <c r="C183" s="1">
        <v>5</v>
      </c>
      <c r="D183" s="1">
        <v>2</v>
      </c>
      <c r="E183">
        <v>59735.598086124402</v>
      </c>
      <c r="F183">
        <v>111329.05107660916</v>
      </c>
      <c r="G183">
        <v>0</v>
      </c>
      <c r="H183">
        <v>0</v>
      </c>
      <c r="I183" t="s">
        <v>96</v>
      </c>
      <c r="J183" t="s">
        <v>79</v>
      </c>
      <c r="K183" t="s">
        <v>39</v>
      </c>
      <c r="L183" t="s">
        <v>81</v>
      </c>
    </row>
    <row r="184" spans="1:12" x14ac:dyDescent="0.25">
      <c r="A184" t="s">
        <v>1</v>
      </c>
      <c r="B184">
        <v>1982</v>
      </c>
      <c r="C184" s="1">
        <v>5</v>
      </c>
      <c r="D184" s="1">
        <v>3</v>
      </c>
      <c r="E184">
        <v>19753.205741626796</v>
      </c>
      <c r="F184">
        <v>23055.820157082482</v>
      </c>
      <c r="G184">
        <v>0</v>
      </c>
      <c r="H184">
        <v>0</v>
      </c>
      <c r="I184" t="s">
        <v>96</v>
      </c>
      <c r="J184" t="s">
        <v>79</v>
      </c>
      <c r="K184" t="s">
        <v>39</v>
      </c>
      <c r="L184" t="s">
        <v>81</v>
      </c>
    </row>
    <row r="185" spans="1:12" x14ac:dyDescent="0.25">
      <c r="A185" t="s">
        <v>1</v>
      </c>
      <c r="B185">
        <v>1982</v>
      </c>
      <c r="C185" s="1">
        <v>6</v>
      </c>
      <c r="D185" s="1">
        <v>3</v>
      </c>
      <c r="E185">
        <v>713.97129186602865</v>
      </c>
      <c r="F185">
        <v>11338.875358352332</v>
      </c>
      <c r="G185">
        <v>0</v>
      </c>
      <c r="H185">
        <v>0</v>
      </c>
      <c r="I185" t="s">
        <v>96</v>
      </c>
      <c r="J185" t="s">
        <v>79</v>
      </c>
      <c r="K185" t="s">
        <v>39</v>
      </c>
      <c r="L185" t="s">
        <v>81</v>
      </c>
    </row>
    <row r="186" spans="1:12" x14ac:dyDescent="0.25">
      <c r="A186" t="s">
        <v>0</v>
      </c>
      <c r="B186">
        <v>1983</v>
      </c>
      <c r="C186" s="1">
        <v>3</v>
      </c>
      <c r="D186" s="1">
        <v>2</v>
      </c>
      <c r="E186">
        <v>7830.5153374233132</v>
      </c>
      <c r="F186">
        <v>11957.455497881961</v>
      </c>
      <c r="G186">
        <v>1</v>
      </c>
      <c r="H186">
        <v>0</v>
      </c>
      <c r="I186" t="s">
        <v>96</v>
      </c>
      <c r="J186" t="s">
        <v>79</v>
      </c>
      <c r="K186" t="s">
        <v>39</v>
      </c>
      <c r="L186" t="s">
        <v>81</v>
      </c>
    </row>
    <row r="187" spans="1:12" x14ac:dyDescent="0.25">
      <c r="A187" t="s">
        <v>0</v>
      </c>
      <c r="B187">
        <v>1983</v>
      </c>
      <c r="C187" s="1">
        <v>4</v>
      </c>
      <c r="D187" s="1">
        <v>2</v>
      </c>
      <c r="E187">
        <v>220678.15950920244</v>
      </c>
      <c r="F187">
        <v>214344.75044877784</v>
      </c>
      <c r="G187">
        <v>1</v>
      </c>
      <c r="H187">
        <v>0</v>
      </c>
      <c r="I187" t="s">
        <v>96</v>
      </c>
      <c r="J187" t="s">
        <v>79</v>
      </c>
      <c r="K187" t="s">
        <v>39</v>
      </c>
      <c r="L187" t="s">
        <v>81</v>
      </c>
    </row>
    <row r="188" spans="1:12" x14ac:dyDescent="0.25">
      <c r="A188" t="s">
        <v>0</v>
      </c>
      <c r="B188">
        <v>1983</v>
      </c>
      <c r="C188" s="1">
        <v>4</v>
      </c>
      <c r="D188" s="1">
        <v>3</v>
      </c>
      <c r="E188">
        <v>1067.79754601227</v>
      </c>
      <c r="F188">
        <v>1638.863971317028</v>
      </c>
      <c r="G188">
        <v>1</v>
      </c>
      <c r="H188">
        <v>0</v>
      </c>
      <c r="I188" t="s">
        <v>96</v>
      </c>
      <c r="J188" t="s">
        <v>79</v>
      </c>
      <c r="K188" t="s">
        <v>39</v>
      </c>
      <c r="L188" t="s">
        <v>81</v>
      </c>
    </row>
    <row r="189" spans="1:12" x14ac:dyDescent="0.25">
      <c r="A189" t="s">
        <v>0</v>
      </c>
      <c r="B189">
        <v>1983</v>
      </c>
      <c r="C189" s="1">
        <v>5</v>
      </c>
      <c r="D189" s="1">
        <v>2</v>
      </c>
      <c r="E189">
        <v>101440.76687116564</v>
      </c>
      <c r="F189">
        <v>211331.51091890014</v>
      </c>
      <c r="G189">
        <v>1</v>
      </c>
      <c r="H189">
        <v>0</v>
      </c>
      <c r="I189" t="s">
        <v>96</v>
      </c>
      <c r="J189" t="s">
        <v>79</v>
      </c>
      <c r="K189" t="s">
        <v>39</v>
      </c>
      <c r="L189" t="s">
        <v>81</v>
      </c>
    </row>
    <row r="190" spans="1:12" x14ac:dyDescent="0.25">
      <c r="A190" t="s">
        <v>0</v>
      </c>
      <c r="B190">
        <v>1983</v>
      </c>
      <c r="C190" s="1">
        <v>5</v>
      </c>
      <c r="D190" s="1">
        <v>3</v>
      </c>
      <c r="E190">
        <v>6762.7177914110434</v>
      </c>
      <c r="F190">
        <v>46635.637165848646</v>
      </c>
      <c r="G190">
        <v>1</v>
      </c>
      <c r="H190">
        <v>0</v>
      </c>
      <c r="I190" t="s">
        <v>96</v>
      </c>
      <c r="J190" t="s">
        <v>79</v>
      </c>
      <c r="K190" t="s">
        <v>39</v>
      </c>
      <c r="L190" t="s">
        <v>81</v>
      </c>
    </row>
    <row r="191" spans="1:12" x14ac:dyDescent="0.25">
      <c r="A191" t="s">
        <v>0</v>
      </c>
      <c r="B191">
        <v>1983</v>
      </c>
      <c r="C191" s="1">
        <v>6</v>
      </c>
      <c r="D191" s="1">
        <v>3</v>
      </c>
      <c r="E191">
        <v>10322.042944785277</v>
      </c>
      <c r="F191">
        <v>22120.085478397494</v>
      </c>
      <c r="G191">
        <v>1</v>
      </c>
      <c r="H191">
        <v>0</v>
      </c>
      <c r="I191" t="s">
        <v>96</v>
      </c>
      <c r="J191" t="s">
        <v>79</v>
      </c>
      <c r="K191" t="s">
        <v>39</v>
      </c>
      <c r="L191" t="s">
        <v>81</v>
      </c>
    </row>
    <row r="192" spans="1:12" x14ac:dyDescent="0.25">
      <c r="A192" t="s">
        <v>1</v>
      </c>
      <c r="B192">
        <v>1983</v>
      </c>
      <c r="C192" s="1">
        <v>3</v>
      </c>
      <c r="D192" s="1">
        <v>2</v>
      </c>
      <c r="E192">
        <v>15529.305301645338</v>
      </c>
      <c r="F192">
        <v>9291.2884678487244</v>
      </c>
      <c r="G192">
        <v>0</v>
      </c>
      <c r="H192">
        <v>0</v>
      </c>
      <c r="I192" t="s">
        <v>96</v>
      </c>
      <c r="J192" t="s">
        <v>79</v>
      </c>
      <c r="K192" t="s">
        <v>39</v>
      </c>
      <c r="L192" t="s">
        <v>81</v>
      </c>
    </row>
    <row r="193" spans="1:12" x14ac:dyDescent="0.25">
      <c r="A193" t="s">
        <v>1</v>
      </c>
      <c r="B193">
        <v>1983</v>
      </c>
      <c r="C193" s="1">
        <v>4</v>
      </c>
      <c r="D193" s="1">
        <v>2</v>
      </c>
      <c r="E193">
        <v>161410.65813528336</v>
      </c>
      <c r="F193">
        <v>158419.11006163663</v>
      </c>
      <c r="G193">
        <v>0</v>
      </c>
      <c r="H193">
        <v>0</v>
      </c>
      <c r="I193" t="s">
        <v>96</v>
      </c>
      <c r="J193" t="s">
        <v>79</v>
      </c>
      <c r="K193" t="s">
        <v>39</v>
      </c>
      <c r="L193" t="s">
        <v>81</v>
      </c>
    </row>
    <row r="194" spans="1:12" x14ac:dyDescent="0.25">
      <c r="A194" t="s">
        <v>1</v>
      </c>
      <c r="B194">
        <v>1983</v>
      </c>
      <c r="C194" s="1">
        <v>4</v>
      </c>
      <c r="D194" s="1">
        <v>3</v>
      </c>
      <c r="E194">
        <v>2117.6325411334551</v>
      </c>
      <c r="F194">
        <v>1273.1328333784609</v>
      </c>
      <c r="G194">
        <v>0</v>
      </c>
      <c r="H194">
        <v>0</v>
      </c>
      <c r="I194" t="s">
        <v>96</v>
      </c>
      <c r="J194" t="s">
        <v>79</v>
      </c>
      <c r="K194" t="s">
        <v>39</v>
      </c>
      <c r="L194" t="s">
        <v>81</v>
      </c>
    </row>
    <row r="195" spans="1:12" x14ac:dyDescent="0.25">
      <c r="A195" t="s">
        <v>1</v>
      </c>
      <c r="B195">
        <v>1983</v>
      </c>
      <c r="C195" s="1">
        <v>5</v>
      </c>
      <c r="D195" s="1">
        <v>2</v>
      </c>
      <c r="E195">
        <v>69881.873857404018</v>
      </c>
      <c r="F195">
        <v>156036.11502090702</v>
      </c>
      <c r="G195">
        <v>0</v>
      </c>
      <c r="H195">
        <v>0</v>
      </c>
      <c r="I195" t="s">
        <v>96</v>
      </c>
      <c r="J195" t="s">
        <v>79</v>
      </c>
      <c r="K195" t="s">
        <v>39</v>
      </c>
      <c r="L195" t="s">
        <v>81</v>
      </c>
    </row>
    <row r="196" spans="1:12" x14ac:dyDescent="0.25">
      <c r="A196" t="s">
        <v>1</v>
      </c>
      <c r="B196">
        <v>1983</v>
      </c>
      <c r="C196" s="1">
        <v>5</v>
      </c>
      <c r="D196" s="1">
        <v>3</v>
      </c>
      <c r="E196">
        <v>5882.3126142595975</v>
      </c>
      <c r="F196">
        <v>34526.176156923604</v>
      </c>
      <c r="G196">
        <v>0</v>
      </c>
      <c r="H196">
        <v>0</v>
      </c>
      <c r="I196" t="s">
        <v>96</v>
      </c>
      <c r="J196" t="s">
        <v>79</v>
      </c>
      <c r="K196" t="s">
        <v>39</v>
      </c>
      <c r="L196" t="s">
        <v>81</v>
      </c>
    </row>
    <row r="197" spans="1:12" x14ac:dyDescent="0.25">
      <c r="A197" t="s">
        <v>1</v>
      </c>
      <c r="B197">
        <v>1983</v>
      </c>
      <c r="C197" s="1">
        <v>6</v>
      </c>
      <c r="D197" s="1">
        <v>3</v>
      </c>
      <c r="E197">
        <v>2588.2175502742234</v>
      </c>
      <c r="F197">
        <v>16124.428130304044</v>
      </c>
      <c r="G197">
        <v>0</v>
      </c>
      <c r="H197">
        <v>0</v>
      </c>
      <c r="I197" t="s">
        <v>96</v>
      </c>
      <c r="J197" t="s">
        <v>79</v>
      </c>
      <c r="K197" t="s">
        <v>39</v>
      </c>
      <c r="L197" t="s">
        <v>81</v>
      </c>
    </row>
    <row r="198" spans="1:12" x14ac:dyDescent="0.25">
      <c r="A198" t="s">
        <v>0</v>
      </c>
      <c r="B198">
        <v>1984</v>
      </c>
      <c r="C198" s="1">
        <v>3</v>
      </c>
      <c r="D198" s="1">
        <v>2</v>
      </c>
      <c r="E198">
        <v>2309.574146592684</v>
      </c>
      <c r="F198">
        <v>3922.9156707572961</v>
      </c>
      <c r="G198">
        <v>1</v>
      </c>
      <c r="H198">
        <v>0</v>
      </c>
      <c r="I198" t="s">
        <v>96</v>
      </c>
      <c r="J198" t="s">
        <v>86</v>
      </c>
      <c r="K198" t="s">
        <v>39</v>
      </c>
      <c r="L198" t="s">
        <v>81</v>
      </c>
    </row>
    <row r="199" spans="1:12" x14ac:dyDescent="0.25">
      <c r="A199" t="s">
        <v>0</v>
      </c>
      <c r="B199">
        <v>1984</v>
      </c>
      <c r="C199" s="1">
        <v>4</v>
      </c>
      <c r="D199" s="1">
        <v>2</v>
      </c>
      <c r="E199">
        <v>59147.388486797761</v>
      </c>
      <c r="F199">
        <v>163459.41554513111</v>
      </c>
      <c r="G199">
        <v>1</v>
      </c>
      <c r="H199">
        <v>0</v>
      </c>
      <c r="I199" t="s">
        <v>96</v>
      </c>
      <c r="J199" t="s">
        <v>86</v>
      </c>
      <c r="K199" t="s">
        <v>39</v>
      </c>
      <c r="L199" t="s">
        <v>81</v>
      </c>
    </row>
    <row r="200" spans="1:12" x14ac:dyDescent="0.25">
      <c r="A200" t="s">
        <v>0</v>
      </c>
      <c r="B200">
        <v>1984</v>
      </c>
      <c r="C200" s="1">
        <v>4</v>
      </c>
      <c r="D200" s="1">
        <v>3</v>
      </c>
      <c r="E200">
        <v>0</v>
      </c>
      <c r="F200">
        <v>0</v>
      </c>
      <c r="G200">
        <v>1</v>
      </c>
      <c r="H200">
        <v>0</v>
      </c>
      <c r="I200" t="s">
        <v>96</v>
      </c>
      <c r="J200" t="s">
        <v>86</v>
      </c>
      <c r="K200" t="s">
        <v>39</v>
      </c>
      <c r="L200" t="s">
        <v>81</v>
      </c>
    </row>
    <row r="201" spans="1:12" x14ac:dyDescent="0.25">
      <c r="A201" t="s">
        <v>0</v>
      </c>
      <c r="B201">
        <v>1984</v>
      </c>
      <c r="C201" s="1">
        <v>5</v>
      </c>
      <c r="D201" s="1">
        <v>2</v>
      </c>
      <c r="E201">
        <v>55611.192277710725</v>
      </c>
      <c r="F201">
        <v>297781.30519335077</v>
      </c>
      <c r="G201">
        <v>1</v>
      </c>
      <c r="H201">
        <v>0</v>
      </c>
      <c r="I201" t="s">
        <v>96</v>
      </c>
      <c r="J201" t="s">
        <v>86</v>
      </c>
      <c r="K201" t="s">
        <v>39</v>
      </c>
      <c r="L201" t="s">
        <v>81</v>
      </c>
    </row>
    <row r="202" spans="1:12" x14ac:dyDescent="0.25">
      <c r="A202" t="s">
        <v>0</v>
      </c>
      <c r="B202">
        <v>1984</v>
      </c>
      <c r="C202" s="1">
        <v>5</v>
      </c>
      <c r="D202" s="1">
        <v>3</v>
      </c>
      <c r="E202">
        <v>12326.889216020998</v>
      </c>
      <c r="F202">
        <v>40725.778978910595</v>
      </c>
      <c r="G202">
        <v>1</v>
      </c>
      <c r="H202">
        <v>0</v>
      </c>
      <c r="I202" t="s">
        <v>96</v>
      </c>
      <c r="J202" t="s">
        <v>86</v>
      </c>
      <c r="K202" t="s">
        <v>39</v>
      </c>
      <c r="L202" t="s">
        <v>81</v>
      </c>
    </row>
    <row r="203" spans="1:12" x14ac:dyDescent="0.25">
      <c r="A203" t="s">
        <v>0</v>
      </c>
      <c r="B203">
        <v>1984</v>
      </c>
      <c r="C203" s="1">
        <v>6</v>
      </c>
      <c r="D203" s="1">
        <v>3</v>
      </c>
      <c r="E203">
        <v>3914.9558728778684</v>
      </c>
      <c r="F203">
        <v>12945.3532927089</v>
      </c>
      <c r="G203">
        <v>1</v>
      </c>
      <c r="H203">
        <v>0</v>
      </c>
      <c r="I203" t="s">
        <v>96</v>
      </c>
      <c r="J203" t="s">
        <v>86</v>
      </c>
      <c r="K203" t="s">
        <v>39</v>
      </c>
      <c r="L203" t="s">
        <v>81</v>
      </c>
    </row>
    <row r="204" spans="1:12" x14ac:dyDescent="0.25">
      <c r="A204" t="s">
        <v>1</v>
      </c>
      <c r="B204">
        <v>1984</v>
      </c>
      <c r="C204" s="1">
        <v>3</v>
      </c>
      <c r="D204" s="1">
        <v>2</v>
      </c>
      <c r="E204">
        <v>11780.288371360728</v>
      </c>
      <c r="F204">
        <v>7251.1819492944051</v>
      </c>
      <c r="G204">
        <v>0</v>
      </c>
      <c r="H204">
        <v>0</v>
      </c>
      <c r="I204" t="s">
        <v>96</v>
      </c>
      <c r="J204" t="s">
        <v>86</v>
      </c>
      <c r="K204" t="s">
        <v>39</v>
      </c>
      <c r="L204" t="s">
        <v>81</v>
      </c>
    </row>
    <row r="205" spans="1:12" x14ac:dyDescent="0.25">
      <c r="A205" t="s">
        <v>1</v>
      </c>
      <c r="B205">
        <v>1984</v>
      </c>
      <c r="C205" s="1">
        <v>4</v>
      </c>
      <c r="D205" s="1">
        <v>2</v>
      </c>
      <c r="E205">
        <v>55786.917028764707</v>
      </c>
      <c r="F205">
        <v>211701.84854503811</v>
      </c>
      <c r="G205">
        <v>0</v>
      </c>
      <c r="H205">
        <v>0</v>
      </c>
      <c r="I205" t="s">
        <v>96</v>
      </c>
      <c r="J205" t="s">
        <v>86</v>
      </c>
      <c r="K205" t="s">
        <v>39</v>
      </c>
      <c r="L205" t="s">
        <v>81</v>
      </c>
    </row>
    <row r="206" spans="1:12" x14ac:dyDescent="0.25">
      <c r="A206" t="s">
        <v>1</v>
      </c>
      <c r="B206">
        <v>1984</v>
      </c>
      <c r="C206" s="1">
        <v>4</v>
      </c>
      <c r="D206" s="1">
        <v>3</v>
      </c>
      <c r="E206">
        <v>946.53581264123852</v>
      </c>
      <c r="F206">
        <v>0</v>
      </c>
      <c r="G206">
        <v>0</v>
      </c>
      <c r="H206">
        <v>0</v>
      </c>
      <c r="I206" t="s">
        <v>96</v>
      </c>
      <c r="J206" t="s">
        <v>86</v>
      </c>
      <c r="K206" t="s">
        <v>39</v>
      </c>
      <c r="L206" t="s">
        <v>81</v>
      </c>
    </row>
    <row r="207" spans="1:12" x14ac:dyDescent="0.25">
      <c r="A207" t="s">
        <v>1</v>
      </c>
      <c r="B207">
        <v>1984</v>
      </c>
      <c r="C207" s="1">
        <v>5</v>
      </c>
      <c r="D207" s="1">
        <v>2</v>
      </c>
      <c r="E207">
        <v>13446.831636872801</v>
      </c>
      <c r="F207">
        <v>149451.56139251011</v>
      </c>
      <c r="G207">
        <v>0</v>
      </c>
      <c r="H207">
        <v>0</v>
      </c>
      <c r="I207" t="s">
        <v>96</v>
      </c>
      <c r="J207" t="s">
        <v>86</v>
      </c>
      <c r="K207" t="s">
        <v>39</v>
      </c>
      <c r="L207" t="s">
        <v>81</v>
      </c>
    </row>
    <row r="208" spans="1:12" x14ac:dyDescent="0.25">
      <c r="A208" t="s">
        <v>1</v>
      </c>
      <c r="B208">
        <v>1984</v>
      </c>
      <c r="C208" s="1">
        <v>5</v>
      </c>
      <c r="D208" s="1">
        <v>3</v>
      </c>
      <c r="E208">
        <v>4905.9923144398917</v>
      </c>
      <c r="F208">
        <v>32904.42057291697</v>
      </c>
      <c r="G208">
        <v>0</v>
      </c>
      <c r="H208">
        <v>0</v>
      </c>
      <c r="I208" t="s">
        <v>96</v>
      </c>
      <c r="J208" t="s">
        <v>86</v>
      </c>
      <c r="K208" t="s">
        <v>39</v>
      </c>
      <c r="L208" t="s">
        <v>81</v>
      </c>
    </row>
    <row r="209" spans="1:12" x14ac:dyDescent="0.25">
      <c r="A209" t="s">
        <v>1</v>
      </c>
      <c r="B209">
        <v>1984</v>
      </c>
      <c r="C209" s="1">
        <v>6</v>
      </c>
      <c r="D209" s="1">
        <v>3</v>
      </c>
      <c r="E209">
        <v>2233.4348359206556</v>
      </c>
      <c r="F209">
        <v>19640.218859381792</v>
      </c>
      <c r="G209">
        <v>0</v>
      </c>
      <c r="H209">
        <v>0</v>
      </c>
      <c r="I209" t="s">
        <v>96</v>
      </c>
      <c r="J209" t="s">
        <v>86</v>
      </c>
      <c r="K209" t="s">
        <v>39</v>
      </c>
      <c r="L209" t="s">
        <v>81</v>
      </c>
    </row>
    <row r="210" spans="1:12" x14ac:dyDescent="0.25">
      <c r="A210" t="s">
        <v>0</v>
      </c>
      <c r="B210">
        <v>1985</v>
      </c>
      <c r="C210" s="1">
        <v>3</v>
      </c>
      <c r="D210" s="1">
        <v>2</v>
      </c>
      <c r="E210">
        <v>4277.6440538880433</v>
      </c>
      <c r="F210">
        <v>9872.6705855467499</v>
      </c>
      <c r="G210">
        <v>1</v>
      </c>
      <c r="H210">
        <v>0</v>
      </c>
      <c r="I210" t="s">
        <v>96</v>
      </c>
      <c r="J210" t="s">
        <v>86</v>
      </c>
      <c r="K210" t="s">
        <v>39</v>
      </c>
      <c r="L210" t="s">
        <v>81</v>
      </c>
    </row>
    <row r="211" spans="1:12" x14ac:dyDescent="0.25">
      <c r="A211" t="s">
        <v>0</v>
      </c>
      <c r="B211">
        <v>1985</v>
      </c>
      <c r="C211" s="1">
        <v>4</v>
      </c>
      <c r="D211" s="1">
        <v>2</v>
      </c>
      <c r="E211">
        <v>43958.430397349926</v>
      </c>
      <c r="F211">
        <v>89970.55921694405</v>
      </c>
      <c r="G211">
        <v>1</v>
      </c>
      <c r="H211">
        <v>0</v>
      </c>
      <c r="I211" t="s">
        <v>96</v>
      </c>
      <c r="J211" t="s">
        <v>86</v>
      </c>
      <c r="K211" t="s">
        <v>39</v>
      </c>
      <c r="L211" t="s">
        <v>81</v>
      </c>
    </row>
    <row r="212" spans="1:12" x14ac:dyDescent="0.25">
      <c r="A212" t="s">
        <v>0</v>
      </c>
      <c r="B212">
        <v>1985</v>
      </c>
      <c r="C212" s="1">
        <v>4</v>
      </c>
      <c r="D212" s="1">
        <v>3</v>
      </c>
      <c r="E212">
        <v>3657.2084960107195</v>
      </c>
      <c r="F212">
        <v>5714.3393546139087</v>
      </c>
      <c r="G212">
        <v>1</v>
      </c>
      <c r="H212">
        <v>0</v>
      </c>
      <c r="I212" t="s">
        <v>96</v>
      </c>
      <c r="J212" t="s">
        <v>86</v>
      </c>
      <c r="K212" t="s">
        <v>39</v>
      </c>
      <c r="L212" t="s">
        <v>81</v>
      </c>
    </row>
    <row r="213" spans="1:12" x14ac:dyDescent="0.25">
      <c r="A213" t="s">
        <v>0</v>
      </c>
      <c r="B213">
        <v>1985</v>
      </c>
      <c r="C213" s="1">
        <v>5</v>
      </c>
      <c r="D213" s="1">
        <v>2</v>
      </c>
      <c r="E213">
        <v>49636.733552237369</v>
      </c>
      <c r="F213">
        <v>165580.93702823977</v>
      </c>
      <c r="G213">
        <v>1</v>
      </c>
      <c r="H213">
        <v>0</v>
      </c>
      <c r="I213" t="s">
        <v>96</v>
      </c>
      <c r="J213" t="s">
        <v>86</v>
      </c>
      <c r="K213" t="s">
        <v>39</v>
      </c>
      <c r="L213" t="s">
        <v>81</v>
      </c>
    </row>
    <row r="214" spans="1:12" x14ac:dyDescent="0.25">
      <c r="A214" t="s">
        <v>0</v>
      </c>
      <c r="B214">
        <v>1985</v>
      </c>
      <c r="C214" s="1">
        <v>5</v>
      </c>
      <c r="D214" s="1">
        <v>3</v>
      </c>
      <c r="E214">
        <v>4065.4325292693807</v>
      </c>
      <c r="F214">
        <v>17765.096578689783</v>
      </c>
      <c r="G214">
        <v>1</v>
      </c>
      <c r="H214">
        <v>0</v>
      </c>
      <c r="I214" t="s">
        <v>96</v>
      </c>
      <c r="J214" t="s">
        <v>86</v>
      </c>
      <c r="K214" t="s">
        <v>39</v>
      </c>
      <c r="L214" t="s">
        <v>81</v>
      </c>
    </row>
    <row r="215" spans="1:12" x14ac:dyDescent="0.25">
      <c r="A215" t="s">
        <v>0</v>
      </c>
      <c r="B215">
        <v>1985</v>
      </c>
      <c r="C215" s="1">
        <v>6</v>
      </c>
      <c r="D215" s="1">
        <v>3</v>
      </c>
      <c r="E215">
        <v>14678.550971244578</v>
      </c>
      <c r="F215">
        <v>28696.315640700679</v>
      </c>
      <c r="G215">
        <v>1</v>
      </c>
      <c r="H215">
        <v>0</v>
      </c>
      <c r="I215" t="s">
        <v>96</v>
      </c>
      <c r="J215" t="s">
        <v>86</v>
      </c>
      <c r="K215" t="s">
        <v>39</v>
      </c>
      <c r="L215" t="s">
        <v>81</v>
      </c>
    </row>
    <row r="216" spans="1:12" x14ac:dyDescent="0.25">
      <c r="A216" t="s">
        <v>1</v>
      </c>
      <c r="B216">
        <v>1985</v>
      </c>
      <c r="C216" s="1">
        <v>3</v>
      </c>
      <c r="D216" s="1">
        <v>2</v>
      </c>
      <c r="E216">
        <v>28242.071608217801</v>
      </c>
      <c r="F216">
        <v>11420.06511027717</v>
      </c>
      <c r="G216">
        <v>1</v>
      </c>
      <c r="H216">
        <v>0</v>
      </c>
      <c r="I216" t="s">
        <v>96</v>
      </c>
      <c r="J216" t="s">
        <v>86</v>
      </c>
      <c r="K216" t="s">
        <v>39</v>
      </c>
      <c r="L216" t="s">
        <v>81</v>
      </c>
    </row>
    <row r="217" spans="1:12" x14ac:dyDescent="0.25">
      <c r="A217" t="s">
        <v>1</v>
      </c>
      <c r="B217">
        <v>1985</v>
      </c>
      <c r="C217" s="1">
        <v>4</v>
      </c>
      <c r="D217" s="1">
        <v>2</v>
      </c>
      <c r="E217">
        <v>71781.118775288691</v>
      </c>
      <c r="F217">
        <v>68116.864308526405</v>
      </c>
      <c r="G217">
        <v>1</v>
      </c>
      <c r="H217">
        <v>0</v>
      </c>
      <c r="I217" t="s">
        <v>96</v>
      </c>
      <c r="J217" t="s">
        <v>86</v>
      </c>
      <c r="K217" t="s">
        <v>39</v>
      </c>
      <c r="L217" t="s">
        <v>81</v>
      </c>
    </row>
    <row r="218" spans="1:12" x14ac:dyDescent="0.25">
      <c r="A218" t="s">
        <v>1</v>
      </c>
      <c r="B218">
        <v>1985</v>
      </c>
      <c r="C218" s="1">
        <v>4</v>
      </c>
      <c r="D218" s="1">
        <v>3</v>
      </c>
      <c r="E218">
        <v>5020.8252350183529</v>
      </c>
      <c r="F218">
        <v>967.96298444808463</v>
      </c>
      <c r="G218">
        <v>1</v>
      </c>
      <c r="H218">
        <v>0</v>
      </c>
      <c r="I218" t="s">
        <v>96</v>
      </c>
      <c r="J218" t="s">
        <v>86</v>
      </c>
      <c r="K218" t="s">
        <v>39</v>
      </c>
      <c r="L218" t="s">
        <v>81</v>
      </c>
    </row>
    <row r="219" spans="1:12" x14ac:dyDescent="0.25">
      <c r="A219" t="s">
        <v>1</v>
      </c>
      <c r="B219">
        <v>1985</v>
      </c>
      <c r="C219" s="1">
        <v>5</v>
      </c>
      <c r="D219" s="1">
        <v>2</v>
      </c>
      <c r="E219">
        <v>34078.749389690085</v>
      </c>
      <c r="F219">
        <v>49948.285482476509</v>
      </c>
      <c r="G219">
        <v>1</v>
      </c>
      <c r="H219">
        <v>0</v>
      </c>
      <c r="I219" t="s">
        <v>96</v>
      </c>
      <c r="J219" t="s">
        <v>86</v>
      </c>
      <c r="K219" t="s">
        <v>39</v>
      </c>
      <c r="L219" t="s">
        <v>81</v>
      </c>
    </row>
    <row r="220" spans="1:12" x14ac:dyDescent="0.25">
      <c r="A220" t="s">
        <v>1</v>
      </c>
      <c r="B220">
        <v>1985</v>
      </c>
      <c r="C220" s="1">
        <v>5</v>
      </c>
      <c r="D220" s="1">
        <v>3</v>
      </c>
      <c r="E220">
        <v>4882.7321091811173</v>
      </c>
      <c r="F220">
        <v>7163.145773291184</v>
      </c>
      <c r="G220">
        <v>1</v>
      </c>
      <c r="H220">
        <v>0</v>
      </c>
      <c r="I220" t="s">
        <v>96</v>
      </c>
      <c r="J220" t="s">
        <v>86</v>
      </c>
      <c r="K220" t="s">
        <v>39</v>
      </c>
      <c r="L220" t="s">
        <v>81</v>
      </c>
    </row>
    <row r="221" spans="1:12" x14ac:dyDescent="0.25">
      <c r="A221" t="s">
        <v>1</v>
      </c>
      <c r="B221">
        <v>1985</v>
      </c>
      <c r="C221" s="1">
        <v>6</v>
      </c>
      <c r="D221" s="1">
        <v>3</v>
      </c>
      <c r="E221">
        <v>2945.5028826039506</v>
      </c>
      <c r="F221">
        <v>2352.6572232188714</v>
      </c>
      <c r="G221">
        <v>1</v>
      </c>
      <c r="H221">
        <v>0</v>
      </c>
      <c r="I221" t="s">
        <v>96</v>
      </c>
      <c r="J221" t="s">
        <v>86</v>
      </c>
      <c r="K221" t="s">
        <v>39</v>
      </c>
      <c r="L221" t="s">
        <v>81</v>
      </c>
    </row>
    <row r="222" spans="1:12" x14ac:dyDescent="0.25">
      <c r="A222" t="s">
        <v>0</v>
      </c>
      <c r="B222">
        <v>1986</v>
      </c>
      <c r="C222" s="1">
        <v>3</v>
      </c>
      <c r="D222" s="1">
        <v>2</v>
      </c>
      <c r="E222">
        <v>15809.117078995554</v>
      </c>
      <c r="F222">
        <v>0</v>
      </c>
      <c r="G222">
        <v>1</v>
      </c>
      <c r="H222">
        <v>0</v>
      </c>
      <c r="I222" t="s">
        <v>96</v>
      </c>
      <c r="J222" t="s">
        <v>86</v>
      </c>
      <c r="K222" t="s">
        <v>39</v>
      </c>
      <c r="L222" t="s">
        <v>81</v>
      </c>
    </row>
    <row r="223" spans="1:12" x14ac:dyDescent="0.25">
      <c r="A223" t="s">
        <v>0</v>
      </c>
      <c r="B223">
        <v>1986</v>
      </c>
      <c r="C223" s="1">
        <v>4</v>
      </c>
      <c r="D223" s="1">
        <v>2</v>
      </c>
      <c r="E223">
        <v>61724.158517347409</v>
      </c>
      <c r="F223">
        <v>2775.3252074331208</v>
      </c>
      <c r="G223">
        <v>1</v>
      </c>
      <c r="H223">
        <v>0</v>
      </c>
      <c r="I223" t="s">
        <v>96</v>
      </c>
      <c r="J223" t="s">
        <v>86</v>
      </c>
      <c r="K223" t="s">
        <v>39</v>
      </c>
      <c r="L223" t="s">
        <v>81</v>
      </c>
    </row>
    <row r="224" spans="1:12" x14ac:dyDescent="0.25">
      <c r="A224" t="s">
        <v>0</v>
      </c>
      <c r="B224">
        <v>1986</v>
      </c>
      <c r="C224" s="1">
        <v>4</v>
      </c>
      <c r="D224" s="1">
        <v>3</v>
      </c>
      <c r="E224">
        <v>2178.1096994055852</v>
      </c>
      <c r="F224">
        <v>17.530590798671945</v>
      </c>
      <c r="G224">
        <v>1</v>
      </c>
      <c r="H224">
        <v>0</v>
      </c>
      <c r="I224" t="s">
        <v>96</v>
      </c>
      <c r="J224" t="s">
        <v>86</v>
      </c>
      <c r="K224" t="s">
        <v>39</v>
      </c>
      <c r="L224" t="s">
        <v>81</v>
      </c>
    </row>
    <row r="225" spans="1:12" x14ac:dyDescent="0.25">
      <c r="A225" t="s">
        <v>0</v>
      </c>
      <c r="B225">
        <v>1986</v>
      </c>
      <c r="C225" s="1">
        <v>5</v>
      </c>
      <c r="D225" s="1">
        <v>2</v>
      </c>
      <c r="E225">
        <v>50683.781766614178</v>
      </c>
      <c r="F225">
        <v>6503.54405407578</v>
      </c>
      <c r="G225">
        <v>1</v>
      </c>
      <c r="H225">
        <v>0</v>
      </c>
      <c r="I225" t="s">
        <v>96</v>
      </c>
      <c r="J225" t="s">
        <v>86</v>
      </c>
      <c r="K225" t="s">
        <v>39</v>
      </c>
      <c r="L225" t="s">
        <v>81</v>
      </c>
    </row>
    <row r="226" spans="1:12" x14ac:dyDescent="0.25">
      <c r="A226" t="s">
        <v>0</v>
      </c>
      <c r="B226">
        <v>1986</v>
      </c>
      <c r="C226" s="1">
        <v>5</v>
      </c>
      <c r="D226" s="1">
        <v>3</v>
      </c>
      <c r="E226">
        <v>6735.3866365978674</v>
      </c>
      <c r="F226">
        <v>540.50570289637517</v>
      </c>
      <c r="G226">
        <v>1</v>
      </c>
      <c r="H226">
        <v>0</v>
      </c>
      <c r="I226" t="s">
        <v>96</v>
      </c>
      <c r="J226" t="s">
        <v>86</v>
      </c>
      <c r="K226" t="s">
        <v>39</v>
      </c>
      <c r="L226" t="s">
        <v>81</v>
      </c>
    </row>
    <row r="227" spans="1:12" x14ac:dyDescent="0.25">
      <c r="A227" t="s">
        <v>0</v>
      </c>
      <c r="B227">
        <v>1986</v>
      </c>
      <c r="C227" s="1">
        <v>6</v>
      </c>
      <c r="D227" s="1">
        <v>3</v>
      </c>
      <c r="E227">
        <v>676.44630103938619</v>
      </c>
      <c r="F227">
        <v>478.83595773052991</v>
      </c>
      <c r="G227">
        <v>1</v>
      </c>
      <c r="H227">
        <v>0</v>
      </c>
      <c r="I227" t="s">
        <v>96</v>
      </c>
      <c r="J227" t="s">
        <v>86</v>
      </c>
      <c r="K227" t="s">
        <v>39</v>
      </c>
      <c r="L227" t="s">
        <v>81</v>
      </c>
    </row>
    <row r="228" spans="1:12" x14ac:dyDescent="0.25">
      <c r="A228" t="s">
        <v>1</v>
      </c>
      <c r="B228">
        <v>1986</v>
      </c>
      <c r="C228" s="1">
        <v>3</v>
      </c>
      <c r="D228" s="1">
        <v>2</v>
      </c>
      <c r="E228">
        <v>16808.285709802552</v>
      </c>
      <c r="F228">
        <v>0</v>
      </c>
      <c r="G228">
        <v>0</v>
      </c>
      <c r="H228">
        <v>0</v>
      </c>
      <c r="I228" t="s">
        <v>96</v>
      </c>
      <c r="J228" t="s">
        <v>86</v>
      </c>
      <c r="K228" t="s">
        <v>39</v>
      </c>
      <c r="L228" t="s">
        <v>81</v>
      </c>
    </row>
    <row r="229" spans="1:12" x14ac:dyDescent="0.25">
      <c r="A229" t="s">
        <v>1</v>
      </c>
      <c r="B229">
        <v>1986</v>
      </c>
      <c r="C229" s="1">
        <v>4</v>
      </c>
      <c r="D229" s="1">
        <v>2</v>
      </c>
      <c r="E229">
        <v>87793.371571777607</v>
      </c>
      <c r="F229">
        <v>10278.088253051208</v>
      </c>
      <c r="G229">
        <v>0</v>
      </c>
      <c r="H229">
        <v>0</v>
      </c>
      <c r="I229" t="s">
        <v>96</v>
      </c>
      <c r="J229" t="s">
        <v>86</v>
      </c>
      <c r="K229" t="s">
        <v>39</v>
      </c>
      <c r="L229" t="s">
        <v>81</v>
      </c>
    </row>
    <row r="230" spans="1:12" x14ac:dyDescent="0.25">
      <c r="A230" t="s">
        <v>1</v>
      </c>
      <c r="B230">
        <v>1986</v>
      </c>
      <c r="C230" s="1">
        <v>4</v>
      </c>
      <c r="D230" s="1">
        <v>3</v>
      </c>
      <c r="E230">
        <v>2217.3560162665776</v>
      </c>
      <c r="F230">
        <v>25.751631423550275</v>
      </c>
      <c r="G230">
        <v>0</v>
      </c>
      <c r="H230">
        <v>0</v>
      </c>
      <c r="I230" t="s">
        <v>96</v>
      </c>
      <c r="J230" t="s">
        <v>86</v>
      </c>
      <c r="K230" t="s">
        <v>39</v>
      </c>
      <c r="L230" t="s">
        <v>81</v>
      </c>
    </row>
    <row r="231" spans="1:12" x14ac:dyDescent="0.25">
      <c r="A231" t="s">
        <v>1</v>
      </c>
      <c r="B231">
        <v>1986</v>
      </c>
      <c r="C231" s="1">
        <v>5</v>
      </c>
      <c r="D231" s="1">
        <v>2</v>
      </c>
      <c r="E231">
        <v>72693.503503516273</v>
      </c>
      <c r="F231">
        <v>32773.893960424102</v>
      </c>
      <c r="G231">
        <v>0</v>
      </c>
      <c r="H231">
        <v>0</v>
      </c>
      <c r="I231" t="s">
        <v>96</v>
      </c>
      <c r="J231" t="s">
        <v>86</v>
      </c>
      <c r="K231" t="s">
        <v>39</v>
      </c>
      <c r="L231" t="s">
        <v>81</v>
      </c>
    </row>
    <row r="232" spans="1:12" x14ac:dyDescent="0.25">
      <c r="A232" t="s">
        <v>1</v>
      </c>
      <c r="B232">
        <v>1986</v>
      </c>
      <c r="C232" s="1">
        <v>5</v>
      </c>
      <c r="D232" s="1">
        <v>3</v>
      </c>
      <c r="E232">
        <v>12157.505069623148</v>
      </c>
      <c r="F232">
        <v>2747.8839557221618</v>
      </c>
      <c r="G232">
        <v>0</v>
      </c>
      <c r="H232">
        <v>0</v>
      </c>
      <c r="I232" t="s">
        <v>96</v>
      </c>
      <c r="J232" t="s">
        <v>86</v>
      </c>
      <c r="K232" t="s">
        <v>39</v>
      </c>
      <c r="L232" t="s">
        <v>81</v>
      </c>
    </row>
    <row r="233" spans="1:12" x14ac:dyDescent="0.25">
      <c r="A233" t="s">
        <v>1</v>
      </c>
      <c r="B233">
        <v>1986</v>
      </c>
      <c r="C233" s="1">
        <v>6</v>
      </c>
      <c r="D233" s="1">
        <v>3</v>
      </c>
      <c r="E233">
        <v>1270.9781290138433</v>
      </c>
      <c r="F233">
        <v>776.64068644450549</v>
      </c>
      <c r="G233">
        <v>0</v>
      </c>
      <c r="H233">
        <v>0</v>
      </c>
      <c r="I233" t="s">
        <v>96</v>
      </c>
      <c r="J233" t="s">
        <v>86</v>
      </c>
      <c r="K233" t="s">
        <v>39</v>
      </c>
      <c r="L233" t="s">
        <v>81</v>
      </c>
    </row>
    <row r="234" spans="1:12" x14ac:dyDescent="0.25">
      <c r="A234" t="s">
        <v>0</v>
      </c>
      <c r="B234">
        <v>1987</v>
      </c>
      <c r="C234" s="1">
        <v>3</v>
      </c>
      <c r="D234" s="1">
        <v>2</v>
      </c>
      <c r="E234">
        <v>11177.055684520687</v>
      </c>
      <c r="F234">
        <v>3621.2632530121391</v>
      </c>
      <c r="G234">
        <v>1</v>
      </c>
      <c r="H234">
        <v>0</v>
      </c>
      <c r="I234" t="s">
        <v>96</v>
      </c>
      <c r="J234" t="s">
        <v>86</v>
      </c>
      <c r="K234" t="s">
        <v>39</v>
      </c>
      <c r="L234" t="s">
        <v>81</v>
      </c>
    </row>
    <row r="235" spans="1:12" x14ac:dyDescent="0.25">
      <c r="A235" t="s">
        <v>0</v>
      </c>
      <c r="B235">
        <v>1987</v>
      </c>
      <c r="C235" s="1">
        <v>4</v>
      </c>
      <c r="D235" s="1">
        <v>2</v>
      </c>
      <c r="E235">
        <v>233878.13518949901</v>
      </c>
      <c r="F235">
        <v>61930.977722131414</v>
      </c>
      <c r="G235">
        <v>1</v>
      </c>
      <c r="H235">
        <v>0</v>
      </c>
      <c r="I235" t="s">
        <v>96</v>
      </c>
      <c r="J235" t="s">
        <v>86</v>
      </c>
      <c r="K235" t="s">
        <v>39</v>
      </c>
      <c r="L235" t="s">
        <v>81</v>
      </c>
    </row>
    <row r="236" spans="1:12" x14ac:dyDescent="0.25">
      <c r="A236" t="s">
        <v>0</v>
      </c>
      <c r="B236">
        <v>1987</v>
      </c>
      <c r="C236" s="1">
        <v>4</v>
      </c>
      <c r="D236" s="1">
        <v>3</v>
      </c>
      <c r="E236">
        <v>1976.310225656403</v>
      </c>
      <c r="F236">
        <v>1449.1517988260325</v>
      </c>
      <c r="G236">
        <v>1</v>
      </c>
      <c r="H236">
        <v>0</v>
      </c>
      <c r="I236" t="s">
        <v>96</v>
      </c>
      <c r="J236" t="s">
        <v>86</v>
      </c>
      <c r="K236" t="s">
        <v>39</v>
      </c>
      <c r="L236" t="s">
        <v>81</v>
      </c>
    </row>
    <row r="237" spans="1:12" x14ac:dyDescent="0.25">
      <c r="A237" t="s">
        <v>0</v>
      </c>
      <c r="B237">
        <v>1987</v>
      </c>
      <c r="C237" s="1">
        <v>5</v>
      </c>
      <c r="D237" s="1">
        <v>2</v>
      </c>
      <c r="E237">
        <v>7825.2140738579537</v>
      </c>
      <c r="F237">
        <v>3217.0997086238362</v>
      </c>
      <c r="G237">
        <v>1</v>
      </c>
      <c r="H237">
        <v>0</v>
      </c>
      <c r="I237" t="s">
        <v>96</v>
      </c>
      <c r="J237" t="s">
        <v>86</v>
      </c>
      <c r="K237" t="s">
        <v>39</v>
      </c>
      <c r="L237" t="s">
        <v>81</v>
      </c>
    </row>
    <row r="238" spans="1:12" x14ac:dyDescent="0.25">
      <c r="A238" t="s">
        <v>0</v>
      </c>
      <c r="B238">
        <v>1987</v>
      </c>
      <c r="C238" s="1">
        <v>5</v>
      </c>
      <c r="D238" s="1">
        <v>3</v>
      </c>
      <c r="E238">
        <v>30703.292740597732</v>
      </c>
      <c r="F238">
        <v>7827.2085275963282</v>
      </c>
      <c r="G238">
        <v>1</v>
      </c>
      <c r="H238">
        <v>0</v>
      </c>
      <c r="I238" t="s">
        <v>96</v>
      </c>
      <c r="J238" t="s">
        <v>86</v>
      </c>
      <c r="K238" t="s">
        <v>39</v>
      </c>
      <c r="L238" t="s">
        <v>81</v>
      </c>
    </row>
    <row r="239" spans="1:12" x14ac:dyDescent="0.25">
      <c r="A239" t="s">
        <v>0</v>
      </c>
      <c r="B239">
        <v>1987</v>
      </c>
      <c r="C239" s="1">
        <v>6</v>
      </c>
      <c r="D239" s="1">
        <v>3</v>
      </c>
      <c r="E239">
        <v>5154.9920858681471</v>
      </c>
      <c r="F239">
        <v>4971.7011284687915</v>
      </c>
      <c r="G239">
        <v>1</v>
      </c>
      <c r="H239">
        <v>0</v>
      </c>
      <c r="I239" t="s">
        <v>96</v>
      </c>
      <c r="J239" t="s">
        <v>86</v>
      </c>
      <c r="K239" t="s">
        <v>39</v>
      </c>
      <c r="L239" t="s">
        <v>81</v>
      </c>
    </row>
    <row r="240" spans="1:12" x14ac:dyDescent="0.25">
      <c r="A240" t="s">
        <v>1</v>
      </c>
      <c r="B240">
        <v>1987</v>
      </c>
      <c r="C240" s="1">
        <v>3</v>
      </c>
      <c r="D240" s="1">
        <v>2</v>
      </c>
      <c r="E240">
        <v>43890.988649518178</v>
      </c>
      <c r="F240">
        <v>37217.215401371708</v>
      </c>
      <c r="G240">
        <v>0</v>
      </c>
      <c r="H240">
        <v>0</v>
      </c>
      <c r="I240" t="s">
        <v>96</v>
      </c>
      <c r="J240" t="s">
        <v>86</v>
      </c>
      <c r="K240" t="s">
        <v>39</v>
      </c>
      <c r="L240" t="s">
        <v>81</v>
      </c>
    </row>
    <row r="241" spans="1:12" x14ac:dyDescent="0.25">
      <c r="A241" t="s">
        <v>1</v>
      </c>
      <c r="B241">
        <v>1987</v>
      </c>
      <c r="C241" s="1">
        <v>4</v>
      </c>
      <c r="D241" s="1">
        <v>2</v>
      </c>
      <c r="E241">
        <v>78147.46280247184</v>
      </c>
      <c r="F241">
        <v>97145.531051448546</v>
      </c>
      <c r="G241">
        <v>0</v>
      </c>
      <c r="H241">
        <v>0</v>
      </c>
      <c r="I241" t="s">
        <v>96</v>
      </c>
      <c r="J241" t="s">
        <v>86</v>
      </c>
      <c r="K241" t="s">
        <v>39</v>
      </c>
      <c r="L241" t="s">
        <v>81</v>
      </c>
    </row>
    <row r="242" spans="1:12" x14ac:dyDescent="0.25">
      <c r="A242" t="s">
        <v>1</v>
      </c>
      <c r="B242">
        <v>1987</v>
      </c>
      <c r="C242" s="1">
        <v>4</v>
      </c>
      <c r="D242" s="1">
        <v>3</v>
      </c>
      <c r="E242">
        <v>2486.5916996409392</v>
      </c>
      <c r="F242">
        <v>4534.6829452482225</v>
      </c>
      <c r="G242">
        <v>0</v>
      </c>
      <c r="H242">
        <v>0</v>
      </c>
      <c r="I242" t="s">
        <v>96</v>
      </c>
      <c r="J242" t="s">
        <v>86</v>
      </c>
      <c r="K242" t="s">
        <v>39</v>
      </c>
      <c r="L242" t="s">
        <v>81</v>
      </c>
    </row>
    <row r="243" spans="1:12" x14ac:dyDescent="0.25">
      <c r="A243" t="s">
        <v>1</v>
      </c>
      <c r="B243">
        <v>1987</v>
      </c>
      <c r="C243" s="1">
        <v>5</v>
      </c>
      <c r="D243" s="1">
        <v>2</v>
      </c>
      <c r="E243">
        <v>19106.89730412445</v>
      </c>
      <c r="F243">
        <v>14191.095490120413</v>
      </c>
      <c r="G243">
        <v>0</v>
      </c>
      <c r="H243">
        <v>0</v>
      </c>
      <c r="I243" t="s">
        <v>96</v>
      </c>
      <c r="J243" t="s">
        <v>86</v>
      </c>
      <c r="K243" t="s">
        <v>39</v>
      </c>
      <c r="L243" t="s">
        <v>81</v>
      </c>
    </row>
    <row r="244" spans="1:12" x14ac:dyDescent="0.25">
      <c r="A244" t="s">
        <v>1</v>
      </c>
      <c r="B244">
        <v>1987</v>
      </c>
      <c r="C244" s="1">
        <v>5</v>
      </c>
      <c r="D244" s="1">
        <v>3</v>
      </c>
      <c r="E244">
        <v>5902.4063470794208</v>
      </c>
      <c r="F244">
        <v>17854.447141101922</v>
      </c>
      <c r="G244">
        <v>0</v>
      </c>
      <c r="H244">
        <v>0</v>
      </c>
      <c r="I244" t="s">
        <v>96</v>
      </c>
      <c r="J244" t="s">
        <v>86</v>
      </c>
      <c r="K244" t="s">
        <v>39</v>
      </c>
      <c r="L244" t="s">
        <v>81</v>
      </c>
    </row>
    <row r="245" spans="1:12" x14ac:dyDescent="0.25">
      <c r="A245" t="s">
        <v>1</v>
      </c>
      <c r="B245">
        <v>1987</v>
      </c>
      <c r="C245" s="1">
        <v>6</v>
      </c>
      <c r="D245" s="1">
        <v>3</v>
      </c>
      <c r="E245">
        <v>2300.6531971651534</v>
      </c>
      <c r="F245">
        <v>422.62583205061082</v>
      </c>
      <c r="G245">
        <v>0</v>
      </c>
      <c r="H245">
        <v>0</v>
      </c>
      <c r="I245" t="s">
        <v>96</v>
      </c>
      <c r="J245" t="s">
        <v>86</v>
      </c>
      <c r="K245" t="s">
        <v>39</v>
      </c>
      <c r="L245" t="s">
        <v>81</v>
      </c>
    </row>
    <row r="246" spans="1:12" x14ac:dyDescent="0.25">
      <c r="A246" t="s">
        <v>0</v>
      </c>
      <c r="B246">
        <v>1988</v>
      </c>
      <c r="C246" s="1">
        <v>3</v>
      </c>
      <c r="D246" s="1">
        <v>2</v>
      </c>
      <c r="E246">
        <v>10795.62815675684</v>
      </c>
      <c r="F246">
        <v>3339.2018304202261</v>
      </c>
      <c r="G246">
        <v>1</v>
      </c>
      <c r="H246">
        <v>0</v>
      </c>
      <c r="I246" t="s">
        <v>96</v>
      </c>
      <c r="J246" t="s">
        <v>86</v>
      </c>
      <c r="K246" t="s">
        <v>39</v>
      </c>
      <c r="L246" t="s">
        <v>81</v>
      </c>
    </row>
    <row r="247" spans="1:12" x14ac:dyDescent="0.25">
      <c r="A247" t="s">
        <v>0</v>
      </c>
      <c r="B247">
        <v>1988</v>
      </c>
      <c r="C247" s="1">
        <v>4</v>
      </c>
      <c r="D247" s="1">
        <v>2</v>
      </c>
      <c r="E247">
        <v>93585.708319926998</v>
      </c>
      <c r="F247">
        <v>57344.145387657671</v>
      </c>
      <c r="G247">
        <v>1</v>
      </c>
      <c r="H247">
        <v>0</v>
      </c>
      <c r="I247" t="s">
        <v>96</v>
      </c>
      <c r="J247" t="s">
        <v>86</v>
      </c>
      <c r="K247" t="s">
        <v>39</v>
      </c>
      <c r="L247" t="s">
        <v>81</v>
      </c>
    </row>
    <row r="248" spans="1:12" x14ac:dyDescent="0.25">
      <c r="A248" t="s">
        <v>0</v>
      </c>
      <c r="B248">
        <v>1988</v>
      </c>
      <c r="C248" s="1">
        <v>4</v>
      </c>
      <c r="D248" s="1">
        <v>3</v>
      </c>
      <c r="E248">
        <v>553.80654761904759</v>
      </c>
      <c r="F248">
        <v>502.61895808317564</v>
      </c>
      <c r="G248">
        <v>1</v>
      </c>
      <c r="H248">
        <v>0</v>
      </c>
      <c r="I248" t="s">
        <v>96</v>
      </c>
      <c r="J248" t="s">
        <v>86</v>
      </c>
      <c r="K248" t="s">
        <v>39</v>
      </c>
      <c r="L248" t="s">
        <v>81</v>
      </c>
    </row>
    <row r="249" spans="1:12" x14ac:dyDescent="0.25">
      <c r="A249" t="s">
        <v>0</v>
      </c>
      <c r="B249">
        <v>1988</v>
      </c>
      <c r="C249" s="1">
        <v>5</v>
      </c>
      <c r="D249" s="1">
        <v>2</v>
      </c>
      <c r="E249">
        <v>52212.682304028262</v>
      </c>
      <c r="F249">
        <v>61105.90566759176</v>
      </c>
      <c r="G249">
        <v>1</v>
      </c>
      <c r="H249">
        <v>0</v>
      </c>
      <c r="I249" t="s">
        <v>96</v>
      </c>
      <c r="J249" t="s">
        <v>86</v>
      </c>
      <c r="K249" t="s">
        <v>39</v>
      </c>
      <c r="L249" t="s">
        <v>81</v>
      </c>
    </row>
    <row r="250" spans="1:12" x14ac:dyDescent="0.25">
      <c r="A250" t="s">
        <v>0</v>
      </c>
      <c r="B250">
        <v>1988</v>
      </c>
      <c r="C250" s="1">
        <v>5</v>
      </c>
      <c r="D250" s="1">
        <v>3</v>
      </c>
      <c r="E250">
        <v>45742.294349888587</v>
      </c>
      <c r="F250">
        <v>21668.853295091703</v>
      </c>
      <c r="G250">
        <v>1</v>
      </c>
      <c r="H250">
        <v>0</v>
      </c>
      <c r="I250" t="s">
        <v>96</v>
      </c>
      <c r="J250" t="s">
        <v>86</v>
      </c>
      <c r="K250" t="s">
        <v>39</v>
      </c>
      <c r="L250" t="s">
        <v>81</v>
      </c>
    </row>
    <row r="251" spans="1:12" x14ac:dyDescent="0.25">
      <c r="A251" t="s">
        <v>0</v>
      </c>
      <c r="B251">
        <v>1988</v>
      </c>
      <c r="C251" s="1">
        <v>6</v>
      </c>
      <c r="D251" s="1">
        <v>3</v>
      </c>
      <c r="E251">
        <v>3785.880321780362</v>
      </c>
      <c r="F251">
        <v>2872.2992921317077</v>
      </c>
      <c r="G251">
        <v>1</v>
      </c>
      <c r="H251">
        <v>0</v>
      </c>
      <c r="I251" t="s">
        <v>96</v>
      </c>
      <c r="J251" t="s">
        <v>86</v>
      </c>
      <c r="K251" t="s">
        <v>39</v>
      </c>
      <c r="L251" t="s">
        <v>81</v>
      </c>
    </row>
    <row r="252" spans="1:12" x14ac:dyDescent="0.25">
      <c r="A252" t="s">
        <v>1</v>
      </c>
      <c r="B252">
        <v>1988</v>
      </c>
      <c r="C252" s="1">
        <v>3</v>
      </c>
      <c r="D252" s="1">
        <v>2</v>
      </c>
      <c r="E252">
        <v>22756.562825917241</v>
      </c>
      <c r="F252">
        <v>2708.7083493931427</v>
      </c>
      <c r="G252">
        <v>0</v>
      </c>
      <c r="H252">
        <v>0</v>
      </c>
      <c r="I252" t="s">
        <v>96</v>
      </c>
      <c r="J252" t="s">
        <v>86</v>
      </c>
      <c r="K252" t="s">
        <v>39</v>
      </c>
      <c r="L252" t="s">
        <v>81</v>
      </c>
    </row>
    <row r="253" spans="1:12" x14ac:dyDescent="0.25">
      <c r="A253" t="s">
        <v>1</v>
      </c>
      <c r="B253">
        <v>1988</v>
      </c>
      <c r="C253" s="1">
        <v>4</v>
      </c>
      <c r="D253" s="1">
        <v>2</v>
      </c>
      <c r="E253">
        <v>121310.96805750637</v>
      </c>
      <c r="F253">
        <v>97386.531994692457</v>
      </c>
      <c r="G253">
        <v>0</v>
      </c>
      <c r="H253">
        <v>0</v>
      </c>
      <c r="I253" t="s">
        <v>96</v>
      </c>
      <c r="J253" t="s">
        <v>86</v>
      </c>
      <c r="K253" t="s">
        <v>39</v>
      </c>
      <c r="L253" t="s">
        <v>81</v>
      </c>
    </row>
    <row r="254" spans="1:12" x14ac:dyDescent="0.25">
      <c r="A254" t="s">
        <v>1</v>
      </c>
      <c r="B254">
        <v>1988</v>
      </c>
      <c r="C254" s="1">
        <v>4</v>
      </c>
      <c r="D254" s="1">
        <v>3</v>
      </c>
      <c r="E254">
        <v>2141.9564487236903</v>
      </c>
      <c r="F254">
        <v>552.14185157979659</v>
      </c>
      <c r="G254">
        <v>0</v>
      </c>
      <c r="H254">
        <v>0</v>
      </c>
      <c r="I254" t="s">
        <v>96</v>
      </c>
      <c r="J254" t="s">
        <v>86</v>
      </c>
      <c r="K254" t="s">
        <v>39</v>
      </c>
      <c r="L254" t="s">
        <v>81</v>
      </c>
    </row>
    <row r="255" spans="1:12" x14ac:dyDescent="0.25">
      <c r="A255" t="s">
        <v>1</v>
      </c>
      <c r="B255">
        <v>1988</v>
      </c>
      <c r="C255" s="1">
        <v>5</v>
      </c>
      <c r="D255" s="1">
        <v>2</v>
      </c>
      <c r="E255">
        <v>38772.740348367101</v>
      </c>
      <c r="F255">
        <v>43184.299495687977</v>
      </c>
      <c r="G255">
        <v>0</v>
      </c>
      <c r="H255">
        <v>0</v>
      </c>
      <c r="I255" t="s">
        <v>96</v>
      </c>
      <c r="J255" t="s">
        <v>86</v>
      </c>
      <c r="K255" t="s">
        <v>39</v>
      </c>
      <c r="L255" t="s">
        <v>81</v>
      </c>
    </row>
    <row r="256" spans="1:12" x14ac:dyDescent="0.25">
      <c r="A256" t="s">
        <v>1</v>
      </c>
      <c r="B256">
        <v>1988</v>
      </c>
      <c r="C256" s="1">
        <v>5</v>
      </c>
      <c r="D256" s="1">
        <v>3</v>
      </c>
      <c r="E256">
        <v>46900.314065830695</v>
      </c>
      <c r="F256">
        <v>31820.729954511426</v>
      </c>
      <c r="G256">
        <v>0</v>
      </c>
      <c r="H256">
        <v>0</v>
      </c>
      <c r="I256" t="s">
        <v>96</v>
      </c>
      <c r="J256" t="s">
        <v>86</v>
      </c>
      <c r="K256" t="s">
        <v>39</v>
      </c>
      <c r="L256" t="s">
        <v>81</v>
      </c>
    </row>
    <row r="257" spans="1:12" x14ac:dyDescent="0.25">
      <c r="A257" t="s">
        <v>1</v>
      </c>
      <c r="B257">
        <v>1988</v>
      </c>
      <c r="C257" s="1">
        <v>6</v>
      </c>
      <c r="D257" s="1">
        <v>3</v>
      </c>
      <c r="E257">
        <v>3534.4582536549055</v>
      </c>
      <c r="F257">
        <v>2618.1555231589746</v>
      </c>
      <c r="G257">
        <v>0</v>
      </c>
      <c r="H257">
        <v>0</v>
      </c>
      <c r="I257" t="s">
        <v>96</v>
      </c>
      <c r="J257" t="s">
        <v>86</v>
      </c>
      <c r="K257" t="s">
        <v>39</v>
      </c>
      <c r="L257" t="s">
        <v>81</v>
      </c>
    </row>
    <row r="258" spans="1:12" x14ac:dyDescent="0.25">
      <c r="A258" t="s">
        <v>0</v>
      </c>
      <c r="B258">
        <v>1989</v>
      </c>
      <c r="C258" s="1">
        <v>3</v>
      </c>
      <c r="D258" s="1">
        <v>2</v>
      </c>
      <c r="E258">
        <v>54722.781544534279</v>
      </c>
      <c r="F258">
        <v>2129.4465859840652</v>
      </c>
      <c r="G258">
        <v>1</v>
      </c>
      <c r="H258">
        <v>0</v>
      </c>
      <c r="I258" t="s">
        <v>96</v>
      </c>
      <c r="J258" t="s">
        <v>86</v>
      </c>
      <c r="K258" t="s">
        <v>39</v>
      </c>
      <c r="L258" t="s">
        <v>81</v>
      </c>
    </row>
    <row r="259" spans="1:12" x14ac:dyDescent="0.25">
      <c r="A259" t="s">
        <v>0</v>
      </c>
      <c r="B259">
        <v>1989</v>
      </c>
      <c r="C259" s="1">
        <v>4</v>
      </c>
      <c r="D259" s="1">
        <v>2</v>
      </c>
      <c r="E259">
        <v>131171.43701322633</v>
      </c>
      <c r="F259">
        <v>9055.2957087368941</v>
      </c>
      <c r="G259">
        <v>1</v>
      </c>
      <c r="H259">
        <v>0</v>
      </c>
      <c r="I259" t="s">
        <v>96</v>
      </c>
      <c r="J259" t="s">
        <v>86</v>
      </c>
      <c r="K259" t="s">
        <v>39</v>
      </c>
      <c r="L259" t="s">
        <v>81</v>
      </c>
    </row>
    <row r="260" spans="1:12" x14ac:dyDescent="0.25">
      <c r="A260" t="s">
        <v>0</v>
      </c>
      <c r="B260">
        <v>1989</v>
      </c>
      <c r="C260" s="1">
        <v>4</v>
      </c>
      <c r="D260" s="1">
        <v>3</v>
      </c>
      <c r="E260">
        <v>14888.632411807572</v>
      </c>
      <c r="F260">
        <v>181.73083811299404</v>
      </c>
      <c r="G260">
        <v>1</v>
      </c>
      <c r="H260">
        <v>0</v>
      </c>
      <c r="I260" t="s">
        <v>96</v>
      </c>
      <c r="J260" t="s">
        <v>86</v>
      </c>
      <c r="K260" t="s">
        <v>39</v>
      </c>
      <c r="L260" t="s">
        <v>81</v>
      </c>
    </row>
    <row r="261" spans="1:12" x14ac:dyDescent="0.25">
      <c r="A261" t="s">
        <v>0</v>
      </c>
      <c r="B261">
        <v>1989</v>
      </c>
      <c r="C261" s="1">
        <v>5</v>
      </c>
      <c r="D261" s="1">
        <v>2</v>
      </c>
      <c r="E261">
        <v>26576.647641135594</v>
      </c>
      <c r="F261">
        <v>2828.4086103025029</v>
      </c>
      <c r="G261">
        <v>1</v>
      </c>
      <c r="H261">
        <v>0</v>
      </c>
      <c r="I261" t="s">
        <v>96</v>
      </c>
      <c r="J261" t="s">
        <v>86</v>
      </c>
      <c r="K261" t="s">
        <v>39</v>
      </c>
      <c r="L261" t="s">
        <v>81</v>
      </c>
    </row>
    <row r="262" spans="1:12" x14ac:dyDescent="0.25">
      <c r="A262" t="s">
        <v>0</v>
      </c>
      <c r="B262">
        <v>1989</v>
      </c>
      <c r="C262" s="1">
        <v>5</v>
      </c>
      <c r="D262" s="1">
        <v>3</v>
      </c>
      <c r="E262">
        <v>7034.9590276685713</v>
      </c>
      <c r="F262">
        <v>278.78641360252601</v>
      </c>
      <c r="G262">
        <v>1</v>
      </c>
      <c r="H262">
        <v>0</v>
      </c>
      <c r="I262" t="s">
        <v>96</v>
      </c>
      <c r="J262" t="s">
        <v>86</v>
      </c>
      <c r="K262" t="s">
        <v>39</v>
      </c>
      <c r="L262" t="s">
        <v>81</v>
      </c>
    </row>
    <row r="263" spans="1:12" x14ac:dyDescent="0.25">
      <c r="A263" t="s">
        <v>0</v>
      </c>
      <c r="B263">
        <v>1989</v>
      </c>
      <c r="C263" s="1">
        <v>6</v>
      </c>
      <c r="D263" s="1">
        <v>3</v>
      </c>
      <c r="E263">
        <v>6868.5423616276976</v>
      </c>
      <c r="F263">
        <v>450.33271852366653</v>
      </c>
      <c r="G263">
        <v>1</v>
      </c>
      <c r="H263">
        <v>0</v>
      </c>
      <c r="I263" t="s">
        <v>96</v>
      </c>
      <c r="J263" t="s">
        <v>86</v>
      </c>
      <c r="K263" t="s">
        <v>39</v>
      </c>
      <c r="L263" t="s">
        <v>81</v>
      </c>
    </row>
    <row r="264" spans="1:12" x14ac:dyDescent="0.25">
      <c r="A264" t="s">
        <v>1</v>
      </c>
      <c r="B264">
        <v>1989</v>
      </c>
      <c r="C264" s="1">
        <v>3</v>
      </c>
      <c r="D264" s="1">
        <v>2</v>
      </c>
      <c r="E264">
        <v>32451.701947841178</v>
      </c>
      <c r="F264">
        <v>1552.3676342454896</v>
      </c>
      <c r="G264">
        <v>0</v>
      </c>
      <c r="H264">
        <v>0</v>
      </c>
      <c r="I264" t="s">
        <v>96</v>
      </c>
      <c r="J264" t="s">
        <v>86</v>
      </c>
      <c r="K264" t="s">
        <v>39</v>
      </c>
      <c r="L264" t="s">
        <v>81</v>
      </c>
    </row>
    <row r="265" spans="1:12" x14ac:dyDescent="0.25">
      <c r="A265" t="s">
        <v>1</v>
      </c>
      <c r="B265">
        <v>1989</v>
      </c>
      <c r="C265" s="1">
        <v>4</v>
      </c>
      <c r="D265" s="1">
        <v>2</v>
      </c>
      <c r="E265">
        <v>89669.875137302923</v>
      </c>
      <c r="F265">
        <v>7479.9448128556478</v>
      </c>
      <c r="G265">
        <v>0</v>
      </c>
      <c r="H265">
        <v>0</v>
      </c>
      <c r="I265" t="s">
        <v>96</v>
      </c>
      <c r="J265" t="s">
        <v>86</v>
      </c>
      <c r="K265" t="s">
        <v>39</v>
      </c>
      <c r="L265" t="s">
        <v>81</v>
      </c>
    </row>
    <row r="266" spans="1:12" x14ac:dyDescent="0.25">
      <c r="A266" t="s">
        <v>1</v>
      </c>
      <c r="B266">
        <v>1989</v>
      </c>
      <c r="C266" s="1">
        <v>4</v>
      </c>
      <c r="D266" s="1">
        <v>3</v>
      </c>
      <c r="E266">
        <v>2186.4273843940018</v>
      </c>
      <c r="F266">
        <v>84.419761887005961</v>
      </c>
      <c r="G266">
        <v>0</v>
      </c>
      <c r="H266">
        <v>0</v>
      </c>
      <c r="I266" t="s">
        <v>96</v>
      </c>
      <c r="J266" t="s">
        <v>86</v>
      </c>
      <c r="K266" t="s">
        <v>39</v>
      </c>
      <c r="L266" t="s">
        <v>81</v>
      </c>
    </row>
    <row r="267" spans="1:12" x14ac:dyDescent="0.25">
      <c r="A267" t="s">
        <v>1</v>
      </c>
      <c r="B267">
        <v>1989</v>
      </c>
      <c r="C267" s="1">
        <v>5</v>
      </c>
      <c r="D267" s="1">
        <v>2</v>
      </c>
      <c r="E267">
        <v>28616.298614608357</v>
      </c>
      <c r="F267">
        <v>3217.9618103574685</v>
      </c>
      <c r="G267">
        <v>0</v>
      </c>
      <c r="H267">
        <v>0</v>
      </c>
      <c r="I267" t="s">
        <v>96</v>
      </c>
      <c r="J267" t="s">
        <v>86</v>
      </c>
      <c r="K267" t="s">
        <v>39</v>
      </c>
      <c r="L267" t="s">
        <v>81</v>
      </c>
    </row>
    <row r="268" spans="1:12" x14ac:dyDescent="0.25">
      <c r="A268" t="s">
        <v>1</v>
      </c>
      <c r="B268">
        <v>1989</v>
      </c>
      <c r="C268" s="1">
        <v>5</v>
      </c>
      <c r="D268" s="1">
        <v>3</v>
      </c>
      <c r="E268">
        <v>4102.4680502943083</v>
      </c>
      <c r="F268">
        <v>227.68088345629752</v>
      </c>
      <c r="G268">
        <v>0</v>
      </c>
      <c r="H268">
        <v>0</v>
      </c>
      <c r="I268" t="s">
        <v>96</v>
      </c>
      <c r="J268" t="s">
        <v>86</v>
      </c>
      <c r="K268" t="s">
        <v>39</v>
      </c>
      <c r="L268" t="s">
        <v>81</v>
      </c>
    </row>
    <row r="269" spans="1:12" x14ac:dyDescent="0.25">
      <c r="A269" t="s">
        <v>1</v>
      </c>
      <c r="B269">
        <v>1989</v>
      </c>
      <c r="C269" s="1">
        <v>6</v>
      </c>
      <c r="D269" s="1">
        <v>3</v>
      </c>
      <c r="E269">
        <v>10960.228865559273</v>
      </c>
      <c r="F269">
        <v>841.09559693544384</v>
      </c>
      <c r="G269">
        <v>0</v>
      </c>
      <c r="H269">
        <v>0</v>
      </c>
      <c r="I269" t="s">
        <v>96</v>
      </c>
      <c r="J269" t="s">
        <v>86</v>
      </c>
      <c r="K269" t="s">
        <v>39</v>
      </c>
      <c r="L269" t="s">
        <v>81</v>
      </c>
    </row>
    <row r="270" spans="1:12" x14ac:dyDescent="0.25">
      <c r="A270" t="s">
        <v>0</v>
      </c>
      <c r="B270">
        <v>1990</v>
      </c>
      <c r="C270" s="1">
        <v>3</v>
      </c>
      <c r="D270" s="1">
        <v>2</v>
      </c>
      <c r="E270">
        <v>13766.659485880944</v>
      </c>
      <c r="F270">
        <v>831.82978867327506</v>
      </c>
      <c r="G270">
        <v>1</v>
      </c>
      <c r="H270">
        <v>0</v>
      </c>
      <c r="I270" t="s">
        <v>96</v>
      </c>
      <c r="J270" t="s">
        <v>86</v>
      </c>
      <c r="K270" t="s">
        <v>39</v>
      </c>
      <c r="L270" t="s">
        <v>81</v>
      </c>
    </row>
    <row r="271" spans="1:12" x14ac:dyDescent="0.25">
      <c r="A271" t="s">
        <v>0</v>
      </c>
      <c r="B271">
        <v>1990</v>
      </c>
      <c r="C271" s="1">
        <v>4</v>
      </c>
      <c r="D271" s="1">
        <v>2</v>
      </c>
      <c r="E271">
        <v>59735.434192454632</v>
      </c>
      <c r="F271">
        <v>8379.4092924255619</v>
      </c>
      <c r="G271">
        <v>1</v>
      </c>
      <c r="H271">
        <v>0</v>
      </c>
      <c r="I271" t="s">
        <v>96</v>
      </c>
      <c r="J271" t="s">
        <v>86</v>
      </c>
      <c r="K271" t="s">
        <v>39</v>
      </c>
      <c r="L271" t="s">
        <v>81</v>
      </c>
    </row>
    <row r="272" spans="1:12" x14ac:dyDescent="0.25">
      <c r="A272" t="s">
        <v>0</v>
      </c>
      <c r="B272">
        <v>1990</v>
      </c>
      <c r="C272" s="1">
        <v>4</v>
      </c>
      <c r="D272" s="1">
        <v>3</v>
      </c>
      <c r="E272">
        <v>2004.0439976882485</v>
      </c>
      <c r="F272">
        <v>49.821758822385476</v>
      </c>
      <c r="G272">
        <v>1</v>
      </c>
      <c r="H272">
        <v>0</v>
      </c>
      <c r="I272" t="s">
        <v>96</v>
      </c>
      <c r="J272" t="s">
        <v>86</v>
      </c>
      <c r="K272" t="s">
        <v>39</v>
      </c>
      <c r="L272" t="s">
        <v>81</v>
      </c>
    </row>
    <row r="273" spans="1:12" x14ac:dyDescent="0.25">
      <c r="A273" t="s">
        <v>0</v>
      </c>
      <c r="B273">
        <v>1990</v>
      </c>
      <c r="C273" s="1">
        <v>5</v>
      </c>
      <c r="D273" s="1">
        <v>2</v>
      </c>
      <c r="E273">
        <v>61972.844352923748</v>
      </c>
      <c r="F273">
        <v>4675.6603716140271</v>
      </c>
      <c r="G273">
        <v>1</v>
      </c>
      <c r="H273">
        <v>0</v>
      </c>
      <c r="I273" t="s">
        <v>96</v>
      </c>
      <c r="J273" t="s">
        <v>86</v>
      </c>
      <c r="K273" t="s">
        <v>39</v>
      </c>
      <c r="L273" t="s">
        <v>81</v>
      </c>
    </row>
    <row r="274" spans="1:12" x14ac:dyDescent="0.25">
      <c r="A274" t="s">
        <v>0</v>
      </c>
      <c r="B274">
        <v>1990</v>
      </c>
      <c r="C274" s="1">
        <v>5</v>
      </c>
      <c r="D274" s="1">
        <v>3</v>
      </c>
      <c r="E274">
        <v>38837.517958773766</v>
      </c>
      <c r="F274">
        <v>4967.8457685769263</v>
      </c>
      <c r="G274">
        <v>1</v>
      </c>
      <c r="H274">
        <v>0</v>
      </c>
      <c r="I274" t="s">
        <v>96</v>
      </c>
      <c r="J274" t="s">
        <v>86</v>
      </c>
      <c r="K274" t="s">
        <v>39</v>
      </c>
      <c r="L274" t="s">
        <v>81</v>
      </c>
    </row>
    <row r="275" spans="1:12" x14ac:dyDescent="0.25">
      <c r="A275" t="s">
        <v>0</v>
      </c>
      <c r="B275">
        <v>1990</v>
      </c>
      <c r="C275" s="1">
        <v>6</v>
      </c>
      <c r="D275" s="1">
        <v>3</v>
      </c>
      <c r="E275">
        <v>2774.5000122786651</v>
      </c>
      <c r="F275">
        <v>448.63676676394709</v>
      </c>
      <c r="G275">
        <v>1</v>
      </c>
      <c r="H275">
        <v>0</v>
      </c>
      <c r="I275" t="s">
        <v>96</v>
      </c>
      <c r="J275" t="s">
        <v>86</v>
      </c>
      <c r="K275" t="s">
        <v>39</v>
      </c>
      <c r="L275" t="s">
        <v>81</v>
      </c>
    </row>
    <row r="276" spans="1:12" x14ac:dyDescent="0.25">
      <c r="A276" t="s">
        <v>1</v>
      </c>
      <c r="B276">
        <v>1990</v>
      </c>
      <c r="C276" s="1">
        <v>3</v>
      </c>
      <c r="D276" s="1">
        <v>2</v>
      </c>
      <c r="E276">
        <v>18217.842013998117</v>
      </c>
      <c r="F276">
        <v>1322.5880632448734</v>
      </c>
      <c r="G276">
        <v>0</v>
      </c>
      <c r="H276">
        <v>0</v>
      </c>
      <c r="I276" t="s">
        <v>96</v>
      </c>
      <c r="J276" t="s">
        <v>86</v>
      </c>
      <c r="K276" t="s">
        <v>39</v>
      </c>
      <c r="L276" t="s">
        <v>81</v>
      </c>
    </row>
    <row r="277" spans="1:12" x14ac:dyDescent="0.25">
      <c r="A277" t="s">
        <v>1</v>
      </c>
      <c r="B277">
        <v>1990</v>
      </c>
      <c r="C277" s="1">
        <v>4</v>
      </c>
      <c r="D277" s="1">
        <v>2</v>
      </c>
      <c r="E277">
        <v>55928.68228892226</v>
      </c>
      <c r="F277">
        <v>10410.181913696766</v>
      </c>
      <c r="G277">
        <v>0</v>
      </c>
      <c r="H277">
        <v>0</v>
      </c>
      <c r="I277" t="s">
        <v>96</v>
      </c>
      <c r="J277" t="s">
        <v>86</v>
      </c>
      <c r="K277" t="s">
        <v>39</v>
      </c>
      <c r="L277" t="s">
        <v>81</v>
      </c>
    </row>
    <row r="278" spans="1:12" x14ac:dyDescent="0.25">
      <c r="A278" t="s">
        <v>1</v>
      </c>
      <c r="B278">
        <v>1990</v>
      </c>
      <c r="C278" s="1">
        <v>4</v>
      </c>
      <c r="D278" s="1">
        <v>3</v>
      </c>
      <c r="E278">
        <v>940.70393162393168</v>
      </c>
      <c r="F278">
        <v>107.39954213459066</v>
      </c>
      <c r="G278">
        <v>0</v>
      </c>
      <c r="H278">
        <v>0</v>
      </c>
      <c r="I278" t="s">
        <v>96</v>
      </c>
      <c r="J278" t="s">
        <v>86</v>
      </c>
      <c r="K278" t="s">
        <v>39</v>
      </c>
      <c r="L278" t="s">
        <v>81</v>
      </c>
    </row>
    <row r="279" spans="1:12" x14ac:dyDescent="0.25">
      <c r="A279" t="s">
        <v>1</v>
      </c>
      <c r="B279">
        <v>1990</v>
      </c>
      <c r="C279" s="1">
        <v>5</v>
      </c>
      <c r="D279" s="1">
        <v>2</v>
      </c>
      <c r="E279">
        <v>32130.240710159884</v>
      </c>
      <c r="F279">
        <v>3753.3815584724898</v>
      </c>
      <c r="G279">
        <v>0</v>
      </c>
      <c r="H279">
        <v>0</v>
      </c>
      <c r="I279" t="s">
        <v>96</v>
      </c>
      <c r="J279" t="s">
        <v>86</v>
      </c>
      <c r="K279" t="s">
        <v>39</v>
      </c>
      <c r="L279" t="s">
        <v>81</v>
      </c>
    </row>
    <row r="280" spans="1:12" x14ac:dyDescent="0.25">
      <c r="A280" t="s">
        <v>1</v>
      </c>
      <c r="B280">
        <v>1990</v>
      </c>
      <c r="C280" s="1">
        <v>5</v>
      </c>
      <c r="D280" s="1">
        <v>3</v>
      </c>
      <c r="E280">
        <v>4236.6899098053718</v>
      </c>
      <c r="F280">
        <v>1484.6195744939</v>
      </c>
      <c r="G280">
        <v>0</v>
      </c>
      <c r="H280">
        <v>0</v>
      </c>
      <c r="I280" t="s">
        <v>96</v>
      </c>
      <c r="J280" t="s">
        <v>86</v>
      </c>
      <c r="K280" t="s">
        <v>39</v>
      </c>
      <c r="L280" t="s">
        <v>81</v>
      </c>
    </row>
    <row r="281" spans="1:12" x14ac:dyDescent="0.25">
      <c r="A281" t="s">
        <v>1</v>
      </c>
      <c r="B281">
        <v>1990</v>
      </c>
      <c r="C281" s="1">
        <v>6</v>
      </c>
      <c r="D281" s="1">
        <v>3</v>
      </c>
      <c r="E281">
        <v>1335.841145490454</v>
      </c>
      <c r="F281">
        <v>157.62560108125501</v>
      </c>
      <c r="G281">
        <v>0</v>
      </c>
      <c r="H281">
        <v>0</v>
      </c>
      <c r="I281" t="s">
        <v>96</v>
      </c>
      <c r="J281" t="s">
        <v>86</v>
      </c>
      <c r="K281" t="s">
        <v>39</v>
      </c>
      <c r="L281" t="s">
        <v>81</v>
      </c>
    </row>
    <row r="282" spans="1:12" x14ac:dyDescent="0.25">
      <c r="A282" t="s">
        <v>0</v>
      </c>
      <c r="B282">
        <v>1991</v>
      </c>
      <c r="C282" s="1">
        <v>3</v>
      </c>
      <c r="D282" s="1">
        <v>2</v>
      </c>
      <c r="E282">
        <v>21980.816513324535</v>
      </c>
      <c r="F282">
        <v>15296.15967912087</v>
      </c>
      <c r="G282">
        <v>1</v>
      </c>
      <c r="H282">
        <v>0</v>
      </c>
      <c r="I282" t="s">
        <v>96</v>
      </c>
      <c r="J282" t="s">
        <v>86</v>
      </c>
      <c r="K282" t="s">
        <v>39</v>
      </c>
      <c r="L282" t="s">
        <v>81</v>
      </c>
    </row>
    <row r="283" spans="1:12" x14ac:dyDescent="0.25">
      <c r="A283" t="s">
        <v>0</v>
      </c>
      <c r="B283">
        <v>1991</v>
      </c>
      <c r="C283" s="1">
        <v>4</v>
      </c>
      <c r="D283" s="1">
        <v>2</v>
      </c>
      <c r="E283">
        <v>352824.67418650183</v>
      </c>
      <c r="F283">
        <v>677657.72402788326</v>
      </c>
      <c r="G283">
        <v>1</v>
      </c>
      <c r="H283">
        <v>0</v>
      </c>
      <c r="I283" t="s">
        <v>96</v>
      </c>
      <c r="J283" t="s">
        <v>86</v>
      </c>
      <c r="K283" t="s">
        <v>39</v>
      </c>
      <c r="L283" t="s">
        <v>81</v>
      </c>
    </row>
    <row r="284" spans="1:12" x14ac:dyDescent="0.25">
      <c r="A284" t="s">
        <v>0</v>
      </c>
      <c r="B284">
        <v>1991</v>
      </c>
      <c r="C284" s="1">
        <v>4</v>
      </c>
      <c r="D284" s="1">
        <v>3</v>
      </c>
      <c r="E284">
        <v>8433.1252125973697</v>
      </c>
      <c r="F284">
        <v>8721.4201199601648</v>
      </c>
      <c r="G284">
        <v>1</v>
      </c>
      <c r="H284">
        <v>0</v>
      </c>
      <c r="I284" t="s">
        <v>96</v>
      </c>
      <c r="J284" t="s">
        <v>86</v>
      </c>
      <c r="K284" t="s">
        <v>39</v>
      </c>
      <c r="L284" t="s">
        <v>81</v>
      </c>
    </row>
    <row r="285" spans="1:12" x14ac:dyDescent="0.25">
      <c r="A285" t="s">
        <v>0</v>
      </c>
      <c r="B285">
        <v>1991</v>
      </c>
      <c r="C285" s="1">
        <v>5</v>
      </c>
      <c r="D285" s="1">
        <v>2</v>
      </c>
      <c r="E285">
        <v>35595.40248269432</v>
      </c>
      <c r="F285">
        <v>89351.274511664917</v>
      </c>
      <c r="G285">
        <v>1</v>
      </c>
      <c r="H285">
        <v>0</v>
      </c>
      <c r="I285" t="s">
        <v>96</v>
      </c>
      <c r="J285" t="s">
        <v>86</v>
      </c>
      <c r="K285" t="s">
        <v>39</v>
      </c>
      <c r="L285" t="s">
        <v>81</v>
      </c>
    </row>
    <row r="286" spans="1:12" x14ac:dyDescent="0.25">
      <c r="A286" t="s">
        <v>0</v>
      </c>
      <c r="B286">
        <v>1991</v>
      </c>
      <c r="C286" s="1">
        <v>5</v>
      </c>
      <c r="D286" s="1">
        <v>3</v>
      </c>
      <c r="E286">
        <v>8620.4944416128474</v>
      </c>
      <c r="F286">
        <v>10247.239765973771</v>
      </c>
      <c r="G286">
        <v>1</v>
      </c>
      <c r="H286">
        <v>0</v>
      </c>
      <c r="I286" t="s">
        <v>96</v>
      </c>
      <c r="J286" t="s">
        <v>86</v>
      </c>
      <c r="K286" t="s">
        <v>39</v>
      </c>
      <c r="L286" t="s">
        <v>81</v>
      </c>
    </row>
    <row r="287" spans="1:12" x14ac:dyDescent="0.25">
      <c r="A287" t="s">
        <v>0</v>
      </c>
      <c r="B287">
        <v>1991</v>
      </c>
      <c r="C287" s="1">
        <v>6</v>
      </c>
      <c r="D287" s="1">
        <v>3</v>
      </c>
      <c r="E287">
        <v>5935.4871632692357</v>
      </c>
      <c r="F287">
        <v>6240.657632511703</v>
      </c>
      <c r="G287">
        <v>1</v>
      </c>
      <c r="H287">
        <v>0</v>
      </c>
      <c r="I287" t="s">
        <v>96</v>
      </c>
      <c r="J287" t="s">
        <v>86</v>
      </c>
      <c r="K287" t="s">
        <v>39</v>
      </c>
      <c r="L287" t="s">
        <v>81</v>
      </c>
    </row>
    <row r="288" spans="1:12" x14ac:dyDescent="0.25">
      <c r="A288" t="s">
        <v>1</v>
      </c>
      <c r="B288">
        <v>1991</v>
      </c>
      <c r="C288" s="1">
        <v>3</v>
      </c>
      <c r="D288" s="1">
        <v>2</v>
      </c>
      <c r="E288">
        <v>54337.488356177753</v>
      </c>
      <c r="F288">
        <v>14398.293124016027</v>
      </c>
      <c r="G288">
        <v>0</v>
      </c>
      <c r="H288">
        <v>0</v>
      </c>
      <c r="I288" t="s">
        <v>96</v>
      </c>
      <c r="J288" t="s">
        <v>86</v>
      </c>
      <c r="K288" t="s">
        <v>39</v>
      </c>
      <c r="L288" t="s">
        <v>81</v>
      </c>
    </row>
    <row r="289" spans="1:12" x14ac:dyDescent="0.25">
      <c r="A289" t="s">
        <v>1</v>
      </c>
      <c r="B289">
        <v>1991</v>
      </c>
      <c r="C289" s="1">
        <v>4</v>
      </c>
      <c r="D289" s="1">
        <v>2</v>
      </c>
      <c r="E289">
        <v>72027.214595468948</v>
      </c>
      <c r="F289">
        <v>251356.72111178871</v>
      </c>
      <c r="G289">
        <v>0</v>
      </c>
      <c r="H289">
        <v>0</v>
      </c>
      <c r="I289" t="s">
        <v>96</v>
      </c>
      <c r="J289" t="s">
        <v>86</v>
      </c>
      <c r="K289" t="s">
        <v>39</v>
      </c>
      <c r="L289" t="s">
        <v>81</v>
      </c>
    </row>
    <row r="290" spans="1:12" x14ac:dyDescent="0.25">
      <c r="A290" t="s">
        <v>1</v>
      </c>
      <c r="B290">
        <v>1991</v>
      </c>
      <c r="C290" s="1">
        <v>4</v>
      </c>
      <c r="D290" s="1">
        <v>3</v>
      </c>
      <c r="E290">
        <v>15014.627210081586</v>
      </c>
      <c r="F290">
        <v>4639.3576000601633</v>
      </c>
      <c r="G290">
        <v>0</v>
      </c>
      <c r="H290">
        <v>0</v>
      </c>
      <c r="I290" t="s">
        <v>96</v>
      </c>
      <c r="J290" t="s">
        <v>86</v>
      </c>
      <c r="K290" t="s">
        <v>39</v>
      </c>
      <c r="L290" t="s">
        <v>81</v>
      </c>
    </row>
    <row r="291" spans="1:12" x14ac:dyDescent="0.25">
      <c r="A291" t="s">
        <v>1</v>
      </c>
      <c r="B291">
        <v>1991</v>
      </c>
      <c r="C291" s="1">
        <v>5</v>
      </c>
      <c r="D291" s="1">
        <v>2</v>
      </c>
      <c r="E291">
        <v>53474.960173037864</v>
      </c>
      <c r="F291">
        <v>64338.952803483386</v>
      </c>
      <c r="G291">
        <v>0</v>
      </c>
      <c r="H291">
        <v>0</v>
      </c>
      <c r="I291" t="s">
        <v>96</v>
      </c>
      <c r="J291" t="s">
        <v>86</v>
      </c>
      <c r="K291" t="s">
        <v>39</v>
      </c>
      <c r="L291" t="s">
        <v>81</v>
      </c>
    </row>
    <row r="292" spans="1:12" x14ac:dyDescent="0.25">
      <c r="A292" t="s">
        <v>1</v>
      </c>
      <c r="B292">
        <v>1991</v>
      </c>
      <c r="C292" s="1">
        <v>5</v>
      </c>
      <c r="D292" s="1">
        <v>3</v>
      </c>
      <c r="E292">
        <v>12777.650674849201</v>
      </c>
      <c r="F292">
        <v>24037.762423810709</v>
      </c>
      <c r="G292">
        <v>0</v>
      </c>
      <c r="H292">
        <v>0</v>
      </c>
      <c r="I292" t="s">
        <v>96</v>
      </c>
      <c r="J292" t="s">
        <v>86</v>
      </c>
      <c r="K292" t="s">
        <v>39</v>
      </c>
      <c r="L292" t="s">
        <v>81</v>
      </c>
    </row>
    <row r="293" spans="1:12" x14ac:dyDescent="0.25">
      <c r="A293" t="s">
        <v>1</v>
      </c>
      <c r="B293">
        <v>1991</v>
      </c>
      <c r="C293" s="1">
        <v>6</v>
      </c>
      <c r="D293" s="1">
        <v>3</v>
      </c>
      <c r="E293">
        <v>1843.0589903846153</v>
      </c>
      <c r="F293">
        <v>3826.4371997262829</v>
      </c>
      <c r="G293">
        <v>0</v>
      </c>
      <c r="H293">
        <v>0</v>
      </c>
      <c r="I293" t="s">
        <v>96</v>
      </c>
      <c r="J293" t="s">
        <v>86</v>
      </c>
      <c r="K293" t="s">
        <v>39</v>
      </c>
      <c r="L293" t="s">
        <v>81</v>
      </c>
    </row>
    <row r="294" spans="1:12" x14ac:dyDescent="0.25">
      <c r="A294" t="s">
        <v>0</v>
      </c>
      <c r="B294">
        <v>1992</v>
      </c>
      <c r="C294" s="1">
        <v>3</v>
      </c>
      <c r="D294" s="1">
        <v>2</v>
      </c>
      <c r="E294">
        <v>32758.048450927516</v>
      </c>
      <c r="F294">
        <v>4643.1484949014221</v>
      </c>
      <c r="G294">
        <v>1</v>
      </c>
      <c r="H294">
        <v>0</v>
      </c>
      <c r="I294" t="s">
        <v>96</v>
      </c>
      <c r="J294" t="s">
        <v>86</v>
      </c>
      <c r="K294" t="s">
        <v>39</v>
      </c>
      <c r="L294" t="s">
        <v>81</v>
      </c>
    </row>
    <row r="295" spans="1:12" x14ac:dyDescent="0.25">
      <c r="A295" t="s">
        <v>0</v>
      </c>
      <c r="B295">
        <v>1992</v>
      </c>
      <c r="C295" s="1">
        <v>4</v>
      </c>
      <c r="D295" s="1">
        <v>2</v>
      </c>
      <c r="E295">
        <v>80444.40839364889</v>
      </c>
      <c r="F295">
        <v>63887.70220078023</v>
      </c>
      <c r="G295">
        <v>1</v>
      </c>
      <c r="H295">
        <v>0</v>
      </c>
      <c r="I295" t="s">
        <v>96</v>
      </c>
      <c r="J295" t="s">
        <v>86</v>
      </c>
      <c r="K295" t="s">
        <v>39</v>
      </c>
      <c r="L295" t="s">
        <v>81</v>
      </c>
    </row>
    <row r="296" spans="1:12" x14ac:dyDescent="0.25">
      <c r="A296" t="s">
        <v>0</v>
      </c>
      <c r="B296">
        <v>1992</v>
      </c>
      <c r="C296" s="1">
        <v>4</v>
      </c>
      <c r="D296" s="1">
        <v>3</v>
      </c>
      <c r="E296">
        <v>5497.41384093745</v>
      </c>
      <c r="F296">
        <v>1239.2002443851643</v>
      </c>
      <c r="G296">
        <v>1</v>
      </c>
      <c r="H296">
        <v>0</v>
      </c>
      <c r="I296" t="s">
        <v>96</v>
      </c>
      <c r="J296" t="s">
        <v>86</v>
      </c>
      <c r="K296" t="s">
        <v>39</v>
      </c>
      <c r="L296" t="s">
        <v>81</v>
      </c>
    </row>
    <row r="297" spans="1:12" x14ac:dyDescent="0.25">
      <c r="A297" t="s">
        <v>0</v>
      </c>
      <c r="B297">
        <v>1992</v>
      </c>
      <c r="C297" s="1">
        <v>5</v>
      </c>
      <c r="D297" s="1">
        <v>2</v>
      </c>
      <c r="E297">
        <v>27024.775577497818</v>
      </c>
      <c r="F297">
        <v>77806.823939628885</v>
      </c>
      <c r="G297">
        <v>1</v>
      </c>
      <c r="H297">
        <v>0</v>
      </c>
      <c r="I297" t="s">
        <v>96</v>
      </c>
      <c r="J297" t="s">
        <v>86</v>
      </c>
      <c r="K297" t="s">
        <v>39</v>
      </c>
      <c r="L297" t="s">
        <v>81</v>
      </c>
    </row>
    <row r="298" spans="1:12" x14ac:dyDescent="0.25">
      <c r="A298" t="s">
        <v>0</v>
      </c>
      <c r="B298">
        <v>1992</v>
      </c>
      <c r="C298" s="1">
        <v>5</v>
      </c>
      <c r="D298" s="1">
        <v>3</v>
      </c>
      <c r="E298">
        <v>39532.235315935723</v>
      </c>
      <c r="F298">
        <v>30397.652570993756</v>
      </c>
      <c r="G298">
        <v>1</v>
      </c>
      <c r="H298">
        <v>0</v>
      </c>
      <c r="I298" t="s">
        <v>96</v>
      </c>
      <c r="J298" t="s">
        <v>86</v>
      </c>
      <c r="K298" t="s">
        <v>39</v>
      </c>
      <c r="L298" t="s">
        <v>81</v>
      </c>
    </row>
    <row r="299" spans="1:12" x14ac:dyDescent="0.25">
      <c r="A299" t="s">
        <v>0</v>
      </c>
      <c r="B299">
        <v>1992</v>
      </c>
      <c r="C299" s="1">
        <v>6</v>
      </c>
      <c r="D299" s="1">
        <v>3</v>
      </c>
      <c r="E299">
        <v>2896.1184210526312</v>
      </c>
      <c r="F299">
        <v>580.30600602523396</v>
      </c>
      <c r="G299">
        <v>1</v>
      </c>
      <c r="H299">
        <v>0</v>
      </c>
      <c r="I299" t="s">
        <v>96</v>
      </c>
      <c r="J299" t="s">
        <v>86</v>
      </c>
      <c r="K299" t="s">
        <v>39</v>
      </c>
      <c r="L299" t="s">
        <v>81</v>
      </c>
    </row>
    <row r="300" spans="1:12" x14ac:dyDescent="0.25">
      <c r="A300" t="s">
        <v>1</v>
      </c>
      <c r="B300">
        <v>1992</v>
      </c>
      <c r="C300" s="1">
        <v>3</v>
      </c>
      <c r="D300" s="1">
        <v>2</v>
      </c>
      <c r="E300">
        <v>27399.141935385658</v>
      </c>
      <c r="F300">
        <v>10211.563068780952</v>
      </c>
      <c r="G300">
        <v>0</v>
      </c>
      <c r="H300">
        <v>0</v>
      </c>
      <c r="I300" t="s">
        <v>96</v>
      </c>
      <c r="J300" t="s">
        <v>86</v>
      </c>
      <c r="K300" t="s">
        <v>39</v>
      </c>
      <c r="L300" t="s">
        <v>81</v>
      </c>
    </row>
    <row r="301" spans="1:12" x14ac:dyDescent="0.25">
      <c r="A301" t="s">
        <v>1</v>
      </c>
      <c r="B301">
        <v>1992</v>
      </c>
      <c r="C301" s="1">
        <v>4</v>
      </c>
      <c r="D301" s="1">
        <v>2</v>
      </c>
      <c r="E301">
        <v>126236.76701847061</v>
      </c>
      <c r="F301">
        <v>184533.24036832617</v>
      </c>
      <c r="G301">
        <v>0</v>
      </c>
      <c r="H301">
        <v>0</v>
      </c>
      <c r="I301" t="s">
        <v>96</v>
      </c>
      <c r="J301" t="s">
        <v>86</v>
      </c>
      <c r="K301" t="s">
        <v>39</v>
      </c>
      <c r="L301" t="s">
        <v>81</v>
      </c>
    </row>
    <row r="302" spans="1:12" x14ac:dyDescent="0.25">
      <c r="A302" t="s">
        <v>1</v>
      </c>
      <c r="B302">
        <v>1992</v>
      </c>
      <c r="C302" s="1">
        <v>4</v>
      </c>
      <c r="D302" s="1">
        <v>3</v>
      </c>
      <c r="E302">
        <v>1897.6145438746428</v>
      </c>
      <c r="F302">
        <v>1784.9882158538362</v>
      </c>
      <c r="G302">
        <v>0</v>
      </c>
      <c r="H302">
        <v>0</v>
      </c>
      <c r="I302" t="s">
        <v>96</v>
      </c>
      <c r="J302" t="s">
        <v>86</v>
      </c>
      <c r="K302" t="s">
        <v>39</v>
      </c>
      <c r="L302" t="s">
        <v>81</v>
      </c>
    </row>
    <row r="303" spans="1:12" x14ac:dyDescent="0.25">
      <c r="A303" t="s">
        <v>1</v>
      </c>
      <c r="B303">
        <v>1992</v>
      </c>
      <c r="C303" s="1">
        <v>5</v>
      </c>
      <c r="D303" s="1">
        <v>2</v>
      </c>
      <c r="E303">
        <v>27211.242009126312</v>
      </c>
      <c r="F303">
        <v>142127.91873875455</v>
      </c>
      <c r="G303">
        <v>0</v>
      </c>
      <c r="H303">
        <v>0</v>
      </c>
      <c r="I303" t="s">
        <v>96</v>
      </c>
      <c r="J303" t="s">
        <v>86</v>
      </c>
      <c r="K303" t="s">
        <v>39</v>
      </c>
      <c r="L303" t="s">
        <v>81</v>
      </c>
    </row>
    <row r="304" spans="1:12" x14ac:dyDescent="0.25">
      <c r="A304" t="s">
        <v>1</v>
      </c>
      <c r="B304">
        <v>1992</v>
      </c>
      <c r="C304" s="1">
        <v>5</v>
      </c>
      <c r="D304" s="1">
        <v>3</v>
      </c>
      <c r="E304">
        <v>37775.444612020103</v>
      </c>
      <c r="F304">
        <v>45426.727235972932</v>
      </c>
      <c r="G304">
        <v>0</v>
      </c>
      <c r="H304">
        <v>0</v>
      </c>
      <c r="I304" t="s">
        <v>96</v>
      </c>
      <c r="J304" t="s">
        <v>86</v>
      </c>
      <c r="K304" t="s">
        <v>39</v>
      </c>
      <c r="L304" t="s">
        <v>81</v>
      </c>
    </row>
    <row r="305" spans="1:12" x14ac:dyDescent="0.25">
      <c r="A305" t="s">
        <v>1</v>
      </c>
      <c r="B305">
        <v>1992</v>
      </c>
      <c r="C305" s="1">
        <v>6</v>
      </c>
      <c r="D305" s="1">
        <v>3</v>
      </c>
      <c r="E305">
        <v>1417.7898811226255</v>
      </c>
      <c r="F305">
        <v>8258.8755810290222</v>
      </c>
      <c r="G305">
        <v>0</v>
      </c>
      <c r="H305">
        <v>0</v>
      </c>
      <c r="I305" t="s">
        <v>96</v>
      </c>
      <c r="J305" t="s">
        <v>86</v>
      </c>
      <c r="K305" t="s">
        <v>39</v>
      </c>
      <c r="L305" t="s">
        <v>81</v>
      </c>
    </row>
    <row r="306" spans="1:12" x14ac:dyDescent="0.25">
      <c r="A306" t="s">
        <v>0</v>
      </c>
      <c r="B306">
        <v>1993</v>
      </c>
      <c r="C306" s="1">
        <v>3</v>
      </c>
      <c r="D306" s="1">
        <v>2</v>
      </c>
      <c r="E306">
        <v>9930.6182250682541</v>
      </c>
      <c r="F306">
        <v>9557.4603031532606</v>
      </c>
      <c r="G306">
        <v>1</v>
      </c>
      <c r="H306">
        <v>0</v>
      </c>
      <c r="I306" t="s">
        <v>96</v>
      </c>
      <c r="J306" t="s">
        <v>86</v>
      </c>
      <c r="K306" t="s">
        <v>39</v>
      </c>
      <c r="L306" t="s">
        <v>81</v>
      </c>
    </row>
    <row r="307" spans="1:12" x14ac:dyDescent="0.25">
      <c r="A307" t="s">
        <v>0</v>
      </c>
      <c r="B307">
        <v>1993</v>
      </c>
      <c r="C307" s="1">
        <v>4</v>
      </c>
      <c r="D307" s="1">
        <v>2</v>
      </c>
      <c r="E307">
        <v>93911.698974811879</v>
      </c>
      <c r="F307">
        <v>145624.29290052608</v>
      </c>
      <c r="G307">
        <v>1</v>
      </c>
      <c r="H307">
        <v>0</v>
      </c>
      <c r="I307" t="s">
        <v>96</v>
      </c>
      <c r="J307" t="s">
        <v>86</v>
      </c>
      <c r="K307" t="s">
        <v>39</v>
      </c>
      <c r="L307" t="s">
        <v>81</v>
      </c>
    </row>
    <row r="308" spans="1:12" x14ac:dyDescent="0.25">
      <c r="A308" t="s">
        <v>0</v>
      </c>
      <c r="B308">
        <v>1993</v>
      </c>
      <c r="C308" s="1">
        <v>4</v>
      </c>
      <c r="D308" s="1">
        <v>3</v>
      </c>
      <c r="E308">
        <v>4136.6811929823834</v>
      </c>
      <c r="F308">
        <v>4630.0372042710314</v>
      </c>
      <c r="G308">
        <v>1</v>
      </c>
      <c r="H308">
        <v>0</v>
      </c>
      <c r="I308" t="s">
        <v>96</v>
      </c>
      <c r="J308" t="s">
        <v>86</v>
      </c>
      <c r="K308" t="s">
        <v>39</v>
      </c>
      <c r="L308" t="s">
        <v>81</v>
      </c>
    </row>
    <row r="309" spans="1:12" x14ac:dyDescent="0.25">
      <c r="A309" t="s">
        <v>0</v>
      </c>
      <c r="B309">
        <v>1993</v>
      </c>
      <c r="C309" s="1">
        <v>5</v>
      </c>
      <c r="D309" s="1">
        <v>2</v>
      </c>
      <c r="E309">
        <v>99445.80081967423</v>
      </c>
      <c r="F309">
        <v>219156.55705535915</v>
      </c>
      <c r="G309">
        <v>1</v>
      </c>
      <c r="H309">
        <v>0</v>
      </c>
      <c r="I309" t="s">
        <v>96</v>
      </c>
      <c r="J309" t="s">
        <v>86</v>
      </c>
      <c r="K309" t="s">
        <v>39</v>
      </c>
      <c r="L309" t="s">
        <v>81</v>
      </c>
    </row>
    <row r="310" spans="1:12" x14ac:dyDescent="0.25">
      <c r="A310" t="s">
        <v>0</v>
      </c>
      <c r="B310">
        <v>1993</v>
      </c>
      <c r="C310" s="1">
        <v>5</v>
      </c>
      <c r="D310" s="1">
        <v>3</v>
      </c>
      <c r="E310">
        <v>24828.594294452494</v>
      </c>
      <c r="F310">
        <v>41702.758793559049</v>
      </c>
      <c r="G310">
        <v>1</v>
      </c>
      <c r="H310">
        <v>0</v>
      </c>
      <c r="I310" t="s">
        <v>96</v>
      </c>
      <c r="J310" t="s">
        <v>86</v>
      </c>
      <c r="K310" t="s">
        <v>39</v>
      </c>
      <c r="L310" t="s">
        <v>81</v>
      </c>
    </row>
    <row r="311" spans="1:12" x14ac:dyDescent="0.25">
      <c r="A311" t="s">
        <v>0</v>
      </c>
      <c r="B311">
        <v>1993</v>
      </c>
      <c r="C311" s="1">
        <v>6</v>
      </c>
      <c r="D311" s="1">
        <v>3</v>
      </c>
      <c r="E311">
        <v>9507.6064930107386</v>
      </c>
      <c r="F311">
        <v>11752.110271693773</v>
      </c>
      <c r="G311">
        <v>1</v>
      </c>
      <c r="H311">
        <v>0</v>
      </c>
      <c r="I311" t="s">
        <v>96</v>
      </c>
      <c r="J311" t="s">
        <v>86</v>
      </c>
      <c r="K311" t="s">
        <v>39</v>
      </c>
      <c r="L311" t="s">
        <v>81</v>
      </c>
    </row>
    <row r="312" spans="1:12" x14ac:dyDescent="0.25">
      <c r="A312" t="s">
        <v>1</v>
      </c>
      <c r="B312">
        <v>1993</v>
      </c>
      <c r="C312" s="1">
        <v>3</v>
      </c>
      <c r="D312" s="1">
        <v>2</v>
      </c>
      <c r="E312">
        <v>16364.59533220189</v>
      </c>
      <c r="F312">
        <v>9414.942774507088</v>
      </c>
      <c r="G312">
        <v>0</v>
      </c>
      <c r="H312">
        <v>0</v>
      </c>
      <c r="I312" t="s">
        <v>96</v>
      </c>
      <c r="J312" t="s">
        <v>86</v>
      </c>
      <c r="K312" t="s">
        <v>39</v>
      </c>
      <c r="L312" t="s">
        <v>81</v>
      </c>
    </row>
    <row r="313" spans="1:12" x14ac:dyDescent="0.25">
      <c r="A313" t="s">
        <v>1</v>
      </c>
      <c r="B313">
        <v>1993</v>
      </c>
      <c r="C313" s="1">
        <v>4</v>
      </c>
      <c r="D313" s="1">
        <v>2</v>
      </c>
      <c r="E313">
        <v>92107.220145849133</v>
      </c>
      <c r="F313">
        <v>157728.35165002686</v>
      </c>
      <c r="G313">
        <v>0</v>
      </c>
      <c r="H313">
        <v>0</v>
      </c>
      <c r="I313" t="s">
        <v>96</v>
      </c>
      <c r="J313" t="s">
        <v>86</v>
      </c>
      <c r="K313" t="s">
        <v>39</v>
      </c>
      <c r="L313" t="s">
        <v>81</v>
      </c>
    </row>
    <row r="314" spans="1:12" x14ac:dyDescent="0.25">
      <c r="A314" t="s">
        <v>1</v>
      </c>
      <c r="B314">
        <v>1993</v>
      </c>
      <c r="C314" s="1">
        <v>4</v>
      </c>
      <c r="D314" s="1">
        <v>3</v>
      </c>
      <c r="E314">
        <v>1064.8512107370927</v>
      </c>
      <c r="F314">
        <v>2608.5796141692022</v>
      </c>
      <c r="G314">
        <v>0</v>
      </c>
      <c r="H314">
        <v>0</v>
      </c>
      <c r="I314" t="s">
        <v>96</v>
      </c>
      <c r="J314" t="s">
        <v>86</v>
      </c>
      <c r="K314" t="s">
        <v>39</v>
      </c>
      <c r="L314" t="s">
        <v>81</v>
      </c>
    </row>
    <row r="315" spans="1:12" x14ac:dyDescent="0.25">
      <c r="A315" t="s">
        <v>1</v>
      </c>
      <c r="B315">
        <v>1993</v>
      </c>
      <c r="C315" s="1">
        <v>5</v>
      </c>
      <c r="D315" s="1">
        <v>2</v>
      </c>
      <c r="E315">
        <v>61753.998694214744</v>
      </c>
      <c r="F315">
        <v>127583.52170839247</v>
      </c>
      <c r="G315">
        <v>0</v>
      </c>
      <c r="H315">
        <v>0</v>
      </c>
      <c r="I315" t="s">
        <v>96</v>
      </c>
      <c r="J315" t="s">
        <v>86</v>
      </c>
      <c r="K315" t="s">
        <v>39</v>
      </c>
      <c r="L315" t="s">
        <v>81</v>
      </c>
    </row>
    <row r="316" spans="1:12" x14ac:dyDescent="0.25">
      <c r="A316" t="s">
        <v>1</v>
      </c>
      <c r="B316">
        <v>1993</v>
      </c>
      <c r="C316" s="1">
        <v>5</v>
      </c>
      <c r="D316" s="1">
        <v>3</v>
      </c>
      <c r="E316">
        <v>16345.234194940738</v>
      </c>
      <c r="F316">
        <v>31197.268389303037</v>
      </c>
      <c r="G316">
        <v>0</v>
      </c>
      <c r="H316">
        <v>0</v>
      </c>
      <c r="I316" t="s">
        <v>96</v>
      </c>
      <c r="J316" t="s">
        <v>86</v>
      </c>
      <c r="K316" t="s">
        <v>39</v>
      </c>
      <c r="L316" t="s">
        <v>81</v>
      </c>
    </row>
    <row r="317" spans="1:12" x14ac:dyDescent="0.25">
      <c r="A317" t="s">
        <v>1</v>
      </c>
      <c r="B317">
        <v>1993</v>
      </c>
      <c r="C317" s="1">
        <v>6</v>
      </c>
      <c r="D317" s="1">
        <v>3</v>
      </c>
      <c r="E317">
        <v>17653.100422056359</v>
      </c>
      <c r="F317">
        <v>19674.119335038991</v>
      </c>
      <c r="G317">
        <v>0</v>
      </c>
      <c r="H317">
        <v>0</v>
      </c>
      <c r="I317" t="s">
        <v>96</v>
      </c>
      <c r="J317" t="s">
        <v>86</v>
      </c>
      <c r="K317" t="s">
        <v>39</v>
      </c>
      <c r="L317" t="s">
        <v>81</v>
      </c>
    </row>
    <row r="318" spans="1:12" x14ac:dyDescent="0.25">
      <c r="A318" t="s">
        <v>0</v>
      </c>
      <c r="B318">
        <v>1994</v>
      </c>
      <c r="C318" s="1">
        <v>3</v>
      </c>
      <c r="D318" s="1">
        <v>2</v>
      </c>
      <c r="E318">
        <v>91.331918081918076</v>
      </c>
      <c r="F318">
        <v>59.937751656536363</v>
      </c>
      <c r="G318">
        <v>1</v>
      </c>
      <c r="H318">
        <v>0</v>
      </c>
      <c r="I318" t="s">
        <v>96</v>
      </c>
      <c r="J318" t="s">
        <v>86</v>
      </c>
      <c r="K318" t="s">
        <v>39</v>
      </c>
      <c r="L318" t="s">
        <v>81</v>
      </c>
    </row>
    <row r="319" spans="1:12" x14ac:dyDescent="0.25">
      <c r="A319" t="s">
        <v>0</v>
      </c>
      <c r="B319">
        <v>1994</v>
      </c>
      <c r="C319" s="1">
        <v>4</v>
      </c>
      <c r="D319" s="1">
        <v>2</v>
      </c>
      <c r="E319">
        <v>52244.624106073985</v>
      </c>
      <c r="F319">
        <v>22570.150663303688</v>
      </c>
      <c r="G319">
        <v>1</v>
      </c>
      <c r="H319">
        <v>0</v>
      </c>
      <c r="I319" t="s">
        <v>96</v>
      </c>
      <c r="J319" t="s">
        <v>86</v>
      </c>
      <c r="K319" t="s">
        <v>39</v>
      </c>
      <c r="L319" t="s">
        <v>81</v>
      </c>
    </row>
    <row r="320" spans="1:12" x14ac:dyDescent="0.25">
      <c r="A320" t="s">
        <v>0</v>
      </c>
      <c r="B320">
        <v>1994</v>
      </c>
      <c r="C320" s="1">
        <v>4</v>
      </c>
      <c r="D320" s="1">
        <v>3</v>
      </c>
      <c r="E320">
        <v>280.89751914751918</v>
      </c>
      <c r="F320">
        <v>12.717102554238107</v>
      </c>
      <c r="G320">
        <v>1</v>
      </c>
      <c r="H320">
        <v>0</v>
      </c>
      <c r="I320" t="s">
        <v>96</v>
      </c>
      <c r="J320" t="s">
        <v>86</v>
      </c>
      <c r="K320" t="s">
        <v>39</v>
      </c>
      <c r="L320" t="s">
        <v>81</v>
      </c>
    </row>
    <row r="321" spans="1:12" x14ac:dyDescent="0.25">
      <c r="A321" t="s">
        <v>0</v>
      </c>
      <c r="B321">
        <v>1994</v>
      </c>
      <c r="C321" s="1">
        <v>5</v>
      </c>
      <c r="D321" s="1">
        <v>2</v>
      </c>
      <c r="E321">
        <v>42261.396849998295</v>
      </c>
      <c r="F321">
        <v>52914.027846697099</v>
      </c>
      <c r="G321">
        <v>1</v>
      </c>
      <c r="H321">
        <v>0</v>
      </c>
      <c r="I321" t="s">
        <v>96</v>
      </c>
      <c r="J321" t="s">
        <v>86</v>
      </c>
      <c r="K321" t="s">
        <v>39</v>
      </c>
      <c r="L321" t="s">
        <v>81</v>
      </c>
    </row>
    <row r="322" spans="1:12" x14ac:dyDescent="0.25">
      <c r="A322" t="s">
        <v>0</v>
      </c>
      <c r="B322">
        <v>1994</v>
      </c>
      <c r="C322" s="1">
        <v>5</v>
      </c>
      <c r="D322" s="1">
        <v>3</v>
      </c>
      <c r="E322">
        <v>7933.7296614414363</v>
      </c>
      <c r="F322">
        <v>6167.2112925714964</v>
      </c>
      <c r="G322">
        <v>1</v>
      </c>
      <c r="H322">
        <v>0</v>
      </c>
      <c r="I322" t="s">
        <v>96</v>
      </c>
      <c r="J322" t="s">
        <v>86</v>
      </c>
      <c r="K322" t="s">
        <v>39</v>
      </c>
      <c r="L322" t="s">
        <v>81</v>
      </c>
    </row>
    <row r="323" spans="1:12" x14ac:dyDescent="0.25">
      <c r="A323" t="s">
        <v>0</v>
      </c>
      <c r="B323">
        <v>1994</v>
      </c>
      <c r="C323" s="1">
        <v>6</v>
      </c>
      <c r="D323" s="1">
        <v>3</v>
      </c>
      <c r="E323">
        <v>10681.019945256909</v>
      </c>
      <c r="F323">
        <v>15628.914827420229</v>
      </c>
      <c r="G323">
        <v>1</v>
      </c>
      <c r="H323">
        <v>0</v>
      </c>
      <c r="I323" t="s">
        <v>96</v>
      </c>
      <c r="J323" t="s">
        <v>86</v>
      </c>
      <c r="K323" t="s">
        <v>39</v>
      </c>
      <c r="L323" t="s">
        <v>81</v>
      </c>
    </row>
    <row r="324" spans="1:12" x14ac:dyDescent="0.25">
      <c r="A324" t="s">
        <v>1</v>
      </c>
      <c r="B324">
        <v>1994</v>
      </c>
      <c r="C324" s="1">
        <v>3</v>
      </c>
      <c r="D324" s="1">
        <v>2</v>
      </c>
      <c r="E324">
        <v>1535.2401530992843</v>
      </c>
      <c r="F324">
        <v>367.19685618660088</v>
      </c>
      <c r="G324">
        <v>0</v>
      </c>
      <c r="H324">
        <v>0</v>
      </c>
      <c r="I324" t="s">
        <v>96</v>
      </c>
      <c r="J324" t="s">
        <v>86</v>
      </c>
      <c r="K324" t="s">
        <v>39</v>
      </c>
      <c r="L324" t="s">
        <v>81</v>
      </c>
    </row>
    <row r="325" spans="1:12" x14ac:dyDescent="0.25">
      <c r="A325" t="s">
        <v>1</v>
      </c>
      <c r="B325">
        <v>1994</v>
      </c>
      <c r="C325" s="1">
        <v>4</v>
      </c>
      <c r="D325" s="1">
        <v>2</v>
      </c>
      <c r="E325">
        <v>75672.704945218124</v>
      </c>
      <c r="F325">
        <v>33811.061244375509</v>
      </c>
      <c r="G325">
        <v>0</v>
      </c>
      <c r="H325">
        <v>0</v>
      </c>
      <c r="I325" t="s">
        <v>96</v>
      </c>
      <c r="J325" t="s">
        <v>86</v>
      </c>
      <c r="K325" t="s">
        <v>39</v>
      </c>
      <c r="L325" t="s">
        <v>81</v>
      </c>
    </row>
    <row r="326" spans="1:12" x14ac:dyDescent="0.25">
      <c r="A326" t="s">
        <v>1</v>
      </c>
      <c r="B326">
        <v>1994</v>
      </c>
      <c r="C326" s="1">
        <v>4</v>
      </c>
      <c r="D326" s="1">
        <v>3</v>
      </c>
      <c r="E326">
        <v>73.15519480519481</v>
      </c>
      <c r="F326">
        <v>16.694662151644245</v>
      </c>
      <c r="G326">
        <v>0</v>
      </c>
      <c r="H326">
        <v>0</v>
      </c>
      <c r="I326" t="s">
        <v>96</v>
      </c>
      <c r="J326" t="s">
        <v>86</v>
      </c>
      <c r="K326" t="s">
        <v>39</v>
      </c>
      <c r="L326" t="s">
        <v>81</v>
      </c>
    </row>
    <row r="327" spans="1:12" x14ac:dyDescent="0.25">
      <c r="A327" t="s">
        <v>1</v>
      </c>
      <c r="B327">
        <v>1994</v>
      </c>
      <c r="C327" s="1">
        <v>5</v>
      </c>
      <c r="D327" s="1">
        <v>2</v>
      </c>
      <c r="E327">
        <v>45948.624843626349</v>
      </c>
      <c r="F327">
        <v>36023.909835050967</v>
      </c>
      <c r="G327">
        <v>0</v>
      </c>
      <c r="H327">
        <v>0</v>
      </c>
      <c r="I327" t="s">
        <v>96</v>
      </c>
      <c r="J327" t="s">
        <v>86</v>
      </c>
      <c r="K327" t="s">
        <v>39</v>
      </c>
      <c r="L327" t="s">
        <v>81</v>
      </c>
    </row>
    <row r="328" spans="1:12" x14ac:dyDescent="0.25">
      <c r="A328" t="s">
        <v>1</v>
      </c>
      <c r="B328">
        <v>1994</v>
      </c>
      <c r="C328" s="1">
        <v>5</v>
      </c>
      <c r="D328" s="1">
        <v>3</v>
      </c>
      <c r="E328">
        <v>17390.093717425872</v>
      </c>
      <c r="F328">
        <v>9664.2933969973674</v>
      </c>
      <c r="G328">
        <v>0</v>
      </c>
      <c r="H328">
        <v>0</v>
      </c>
      <c r="I328" t="s">
        <v>96</v>
      </c>
      <c r="J328" t="s">
        <v>86</v>
      </c>
      <c r="K328" t="s">
        <v>39</v>
      </c>
      <c r="L328" t="s">
        <v>81</v>
      </c>
    </row>
    <row r="329" spans="1:12" x14ac:dyDescent="0.25">
      <c r="A329" t="s">
        <v>1</v>
      </c>
      <c r="B329">
        <v>1994</v>
      </c>
      <c r="C329" s="1">
        <v>6</v>
      </c>
      <c r="D329" s="1">
        <v>3</v>
      </c>
      <c r="E329">
        <v>3150.1811458252332</v>
      </c>
      <c r="F329">
        <v>2136.8845210346039</v>
      </c>
      <c r="G329">
        <v>0</v>
      </c>
      <c r="H329">
        <v>0</v>
      </c>
      <c r="I329" t="s">
        <v>96</v>
      </c>
      <c r="J329" t="s">
        <v>86</v>
      </c>
      <c r="K329" t="s">
        <v>39</v>
      </c>
      <c r="L329" t="s">
        <v>81</v>
      </c>
    </row>
    <row r="330" spans="1:12" x14ac:dyDescent="0.25">
      <c r="A330" t="s">
        <v>0</v>
      </c>
      <c r="B330">
        <v>1995</v>
      </c>
      <c r="C330" s="1">
        <v>3</v>
      </c>
      <c r="D330" s="1">
        <v>2</v>
      </c>
      <c r="E330">
        <v>18463.279695642123</v>
      </c>
      <c r="F330">
        <v>865.02303146035422</v>
      </c>
      <c r="G330">
        <v>1</v>
      </c>
      <c r="H330">
        <v>0</v>
      </c>
      <c r="I330" t="s">
        <v>96</v>
      </c>
      <c r="J330" t="s">
        <v>86</v>
      </c>
      <c r="K330" t="s">
        <v>39</v>
      </c>
      <c r="L330" t="s">
        <v>81</v>
      </c>
    </row>
    <row r="331" spans="1:12" x14ac:dyDescent="0.25">
      <c r="A331" t="s">
        <v>0</v>
      </c>
      <c r="B331">
        <v>1995</v>
      </c>
      <c r="C331" s="1">
        <v>4</v>
      </c>
      <c r="D331" s="1">
        <v>2</v>
      </c>
      <c r="E331">
        <v>7841.9594681951503</v>
      </c>
      <c r="F331">
        <v>1322.2321467596173</v>
      </c>
      <c r="G331">
        <v>1</v>
      </c>
      <c r="H331">
        <v>0</v>
      </c>
      <c r="I331" t="s">
        <v>96</v>
      </c>
      <c r="J331" t="s">
        <v>86</v>
      </c>
      <c r="K331" t="s">
        <v>39</v>
      </c>
      <c r="L331" t="s">
        <v>81</v>
      </c>
    </row>
    <row r="332" spans="1:12" x14ac:dyDescent="0.25">
      <c r="A332" t="s">
        <v>0</v>
      </c>
      <c r="B332">
        <v>1995</v>
      </c>
      <c r="C332" s="1">
        <v>4</v>
      </c>
      <c r="D332" s="1">
        <v>3</v>
      </c>
      <c r="E332">
        <v>4607.4342180521553</v>
      </c>
      <c r="F332">
        <v>246.76770633396004</v>
      </c>
      <c r="G332">
        <v>1</v>
      </c>
      <c r="H332">
        <v>0</v>
      </c>
      <c r="I332" t="s">
        <v>96</v>
      </c>
      <c r="J332" t="s">
        <v>86</v>
      </c>
      <c r="K332" t="s">
        <v>39</v>
      </c>
      <c r="L332" t="s">
        <v>81</v>
      </c>
    </row>
    <row r="333" spans="1:12" x14ac:dyDescent="0.25">
      <c r="A333" t="s">
        <v>0</v>
      </c>
      <c r="B333">
        <v>1995</v>
      </c>
      <c r="C333" s="1">
        <v>5</v>
      </c>
      <c r="D333" s="1">
        <v>2</v>
      </c>
      <c r="E333">
        <v>28064.434269244972</v>
      </c>
      <c r="F333">
        <v>12516.336862628499</v>
      </c>
      <c r="G333">
        <v>1</v>
      </c>
      <c r="H333">
        <v>0</v>
      </c>
      <c r="I333" t="s">
        <v>96</v>
      </c>
      <c r="J333" t="s">
        <v>86</v>
      </c>
      <c r="K333" t="s">
        <v>39</v>
      </c>
      <c r="L333" t="s">
        <v>81</v>
      </c>
    </row>
    <row r="334" spans="1:12" x14ac:dyDescent="0.25">
      <c r="A334" t="s">
        <v>0</v>
      </c>
      <c r="B334">
        <v>1995</v>
      </c>
      <c r="C334" s="1">
        <v>5</v>
      </c>
      <c r="D334" s="1">
        <v>3</v>
      </c>
      <c r="E334">
        <v>1463.5350054154042</v>
      </c>
      <c r="F334">
        <v>650.53286444681021</v>
      </c>
      <c r="G334">
        <v>1</v>
      </c>
      <c r="H334">
        <v>0</v>
      </c>
      <c r="I334" t="s">
        <v>96</v>
      </c>
      <c r="J334" t="s">
        <v>86</v>
      </c>
      <c r="K334" t="s">
        <v>39</v>
      </c>
      <c r="L334" t="s">
        <v>81</v>
      </c>
    </row>
    <row r="335" spans="1:12" x14ac:dyDescent="0.25">
      <c r="A335" t="s">
        <v>0</v>
      </c>
      <c r="B335">
        <v>1995</v>
      </c>
      <c r="C335" s="1">
        <v>6</v>
      </c>
      <c r="D335" s="1">
        <v>3</v>
      </c>
      <c r="E335">
        <v>3570.3573434502005</v>
      </c>
      <c r="F335">
        <v>2324.4048202753288</v>
      </c>
      <c r="G335">
        <v>1</v>
      </c>
      <c r="H335">
        <v>0</v>
      </c>
      <c r="I335" t="s">
        <v>96</v>
      </c>
      <c r="J335" t="s">
        <v>86</v>
      </c>
      <c r="K335" t="s">
        <v>39</v>
      </c>
      <c r="L335" t="s">
        <v>81</v>
      </c>
    </row>
    <row r="336" spans="1:12" x14ac:dyDescent="0.25">
      <c r="A336" t="s">
        <v>1</v>
      </c>
      <c r="B336">
        <v>1995</v>
      </c>
      <c r="C336" s="1">
        <v>3</v>
      </c>
      <c r="D336" s="1">
        <v>2</v>
      </c>
      <c r="E336">
        <v>55024.115089822662</v>
      </c>
      <c r="F336">
        <v>344.05955060935412</v>
      </c>
      <c r="G336">
        <v>0</v>
      </c>
      <c r="H336">
        <v>0</v>
      </c>
      <c r="I336" t="s">
        <v>96</v>
      </c>
      <c r="J336" t="s">
        <v>86</v>
      </c>
      <c r="K336" t="s">
        <v>39</v>
      </c>
      <c r="L336" t="s">
        <v>81</v>
      </c>
    </row>
    <row r="337" spans="1:12" x14ac:dyDescent="0.25">
      <c r="A337" t="s">
        <v>1</v>
      </c>
      <c r="B337">
        <v>1995</v>
      </c>
      <c r="C337" s="1">
        <v>4</v>
      </c>
      <c r="D337" s="1">
        <v>2</v>
      </c>
      <c r="E337">
        <v>1967.3760600730971</v>
      </c>
      <c r="F337">
        <v>538.72587723692038</v>
      </c>
      <c r="G337">
        <v>0</v>
      </c>
      <c r="H337">
        <v>0</v>
      </c>
      <c r="I337" t="s">
        <v>96</v>
      </c>
      <c r="J337" t="s">
        <v>86</v>
      </c>
      <c r="K337" t="s">
        <v>39</v>
      </c>
      <c r="L337" t="s">
        <v>81</v>
      </c>
    </row>
    <row r="338" spans="1:12" x14ac:dyDescent="0.25">
      <c r="A338" t="s">
        <v>1</v>
      </c>
      <c r="B338">
        <v>1995</v>
      </c>
      <c r="C338" s="1">
        <v>4</v>
      </c>
      <c r="D338" s="1">
        <v>3</v>
      </c>
      <c r="E338">
        <v>4121.5983835262869</v>
      </c>
      <c r="F338">
        <v>165.49477391066304</v>
      </c>
      <c r="G338">
        <v>0</v>
      </c>
      <c r="H338">
        <v>0</v>
      </c>
      <c r="I338" t="s">
        <v>96</v>
      </c>
      <c r="J338" t="s">
        <v>86</v>
      </c>
      <c r="K338" t="s">
        <v>39</v>
      </c>
      <c r="L338" t="s">
        <v>81</v>
      </c>
    </row>
    <row r="339" spans="1:12" x14ac:dyDescent="0.25">
      <c r="A339" t="s">
        <v>1</v>
      </c>
      <c r="B339">
        <v>1995</v>
      </c>
      <c r="C339" s="1">
        <v>5</v>
      </c>
      <c r="D339" s="1">
        <v>2</v>
      </c>
      <c r="E339">
        <v>33947.256635628371</v>
      </c>
      <c r="F339">
        <v>10608.7169084712</v>
      </c>
      <c r="G339">
        <v>0</v>
      </c>
      <c r="H339">
        <v>0</v>
      </c>
      <c r="I339" t="s">
        <v>96</v>
      </c>
      <c r="J339" t="s">
        <v>86</v>
      </c>
      <c r="K339" t="s">
        <v>39</v>
      </c>
      <c r="L339" t="s">
        <v>81</v>
      </c>
    </row>
    <row r="340" spans="1:12" x14ac:dyDescent="0.25">
      <c r="A340" t="s">
        <v>1</v>
      </c>
      <c r="B340">
        <v>1995</v>
      </c>
      <c r="C340" s="1">
        <v>5</v>
      </c>
      <c r="D340" s="1">
        <v>3</v>
      </c>
      <c r="E340">
        <v>879.77904761904756</v>
      </c>
      <c r="F340">
        <v>2.9890651801029158</v>
      </c>
      <c r="G340">
        <v>0</v>
      </c>
      <c r="H340">
        <v>0</v>
      </c>
      <c r="I340" t="s">
        <v>96</v>
      </c>
      <c r="J340" t="s">
        <v>86</v>
      </c>
      <c r="K340" t="s">
        <v>39</v>
      </c>
      <c r="L340" t="s">
        <v>81</v>
      </c>
    </row>
    <row r="341" spans="1:12" x14ac:dyDescent="0.25">
      <c r="A341" t="s">
        <v>1</v>
      </c>
      <c r="B341">
        <v>1995</v>
      </c>
      <c r="C341" s="1">
        <v>6</v>
      </c>
      <c r="D341" s="1">
        <v>3</v>
      </c>
      <c r="E341">
        <v>6459.874783330516</v>
      </c>
      <c r="F341">
        <v>861.72059436785958</v>
      </c>
      <c r="G341">
        <v>0</v>
      </c>
      <c r="H341">
        <v>0</v>
      </c>
      <c r="I341" t="s">
        <v>96</v>
      </c>
      <c r="J341" t="s">
        <v>86</v>
      </c>
      <c r="K341" t="s">
        <v>39</v>
      </c>
      <c r="L341" t="s">
        <v>81</v>
      </c>
    </row>
    <row r="342" spans="1:12" x14ac:dyDescent="0.25">
      <c r="A342" t="s">
        <v>0</v>
      </c>
      <c r="B342">
        <v>1996</v>
      </c>
      <c r="C342" s="1">
        <v>3</v>
      </c>
      <c r="D342" s="1">
        <v>2</v>
      </c>
      <c r="E342">
        <v>26367.193125254355</v>
      </c>
      <c r="F342">
        <v>321.63665818847613</v>
      </c>
      <c r="G342">
        <v>1</v>
      </c>
      <c r="H342">
        <v>0</v>
      </c>
      <c r="I342" t="s">
        <v>96</v>
      </c>
      <c r="J342" t="s">
        <v>86</v>
      </c>
      <c r="K342" t="s">
        <v>39</v>
      </c>
      <c r="L342" t="s">
        <v>81</v>
      </c>
    </row>
    <row r="343" spans="1:12" x14ac:dyDescent="0.25">
      <c r="A343" t="s">
        <v>0</v>
      </c>
      <c r="B343">
        <v>1996</v>
      </c>
      <c r="C343" s="1">
        <v>4</v>
      </c>
      <c r="D343" s="1">
        <v>2</v>
      </c>
      <c r="E343">
        <v>121668.11700221954</v>
      </c>
      <c r="F343">
        <v>19571.124797271888</v>
      </c>
      <c r="G343">
        <v>1</v>
      </c>
      <c r="H343">
        <v>0</v>
      </c>
      <c r="I343" t="s">
        <v>96</v>
      </c>
      <c r="J343" t="s">
        <v>86</v>
      </c>
      <c r="K343" t="s">
        <v>39</v>
      </c>
      <c r="L343" t="s">
        <v>81</v>
      </c>
    </row>
    <row r="344" spans="1:12" x14ac:dyDescent="0.25">
      <c r="A344" t="s">
        <v>0</v>
      </c>
      <c r="B344">
        <v>1996</v>
      </c>
      <c r="C344" s="1">
        <v>4</v>
      </c>
      <c r="D344" s="1">
        <v>3</v>
      </c>
      <c r="E344">
        <v>2927.3363600716598</v>
      </c>
      <c r="F344">
        <v>17.246000000000002</v>
      </c>
      <c r="G344">
        <v>1</v>
      </c>
      <c r="H344">
        <v>0</v>
      </c>
      <c r="I344" t="s">
        <v>96</v>
      </c>
      <c r="J344" t="s">
        <v>86</v>
      </c>
      <c r="K344" t="s">
        <v>39</v>
      </c>
      <c r="L344" t="s">
        <v>81</v>
      </c>
    </row>
    <row r="345" spans="1:12" x14ac:dyDescent="0.25">
      <c r="A345" t="s">
        <v>0</v>
      </c>
      <c r="B345">
        <v>1996</v>
      </c>
      <c r="C345" s="1">
        <v>5</v>
      </c>
      <c r="D345" s="1">
        <v>2</v>
      </c>
      <c r="E345">
        <v>3674.2105792782727</v>
      </c>
      <c r="F345">
        <v>336.61647100528398</v>
      </c>
      <c r="G345">
        <v>1</v>
      </c>
      <c r="H345">
        <v>0</v>
      </c>
      <c r="I345" t="s">
        <v>96</v>
      </c>
      <c r="J345" t="s">
        <v>86</v>
      </c>
      <c r="K345" t="s">
        <v>39</v>
      </c>
      <c r="L345" t="s">
        <v>81</v>
      </c>
    </row>
    <row r="346" spans="1:12" x14ac:dyDescent="0.25">
      <c r="A346" t="s">
        <v>0</v>
      </c>
      <c r="B346">
        <v>1996</v>
      </c>
      <c r="C346" s="1">
        <v>5</v>
      </c>
      <c r="D346" s="1">
        <v>3</v>
      </c>
      <c r="E346">
        <v>30581.1838681548</v>
      </c>
      <c r="F346">
        <v>6479.6878317177006</v>
      </c>
      <c r="G346">
        <v>1</v>
      </c>
      <c r="H346">
        <v>0</v>
      </c>
      <c r="I346" t="s">
        <v>96</v>
      </c>
      <c r="J346" t="s">
        <v>86</v>
      </c>
      <c r="K346" t="s">
        <v>39</v>
      </c>
      <c r="L346" t="s">
        <v>81</v>
      </c>
    </row>
    <row r="347" spans="1:12" x14ac:dyDescent="0.25">
      <c r="A347" t="s">
        <v>0</v>
      </c>
      <c r="B347">
        <v>1996</v>
      </c>
      <c r="C347" s="1">
        <v>6</v>
      </c>
      <c r="D347" s="1">
        <v>3</v>
      </c>
      <c r="E347">
        <v>1163.9590650213574</v>
      </c>
      <c r="F347">
        <v>146.732</v>
      </c>
      <c r="G347">
        <v>1</v>
      </c>
      <c r="H347">
        <v>0</v>
      </c>
      <c r="I347" t="s">
        <v>96</v>
      </c>
      <c r="J347" t="s">
        <v>86</v>
      </c>
      <c r="K347" t="s">
        <v>39</v>
      </c>
      <c r="L347" t="s">
        <v>81</v>
      </c>
    </row>
    <row r="348" spans="1:12" x14ac:dyDescent="0.25">
      <c r="A348" t="s">
        <v>1</v>
      </c>
      <c r="B348">
        <v>1996</v>
      </c>
      <c r="C348" s="1">
        <v>3</v>
      </c>
      <c r="D348" s="1">
        <v>2</v>
      </c>
      <c r="E348">
        <v>40966.966993721995</v>
      </c>
      <c r="F348">
        <v>485.18920621830341</v>
      </c>
      <c r="G348">
        <v>0</v>
      </c>
      <c r="H348">
        <v>0</v>
      </c>
      <c r="I348" t="s">
        <v>96</v>
      </c>
      <c r="J348" t="s">
        <v>86</v>
      </c>
      <c r="K348" t="s">
        <v>39</v>
      </c>
      <c r="L348" t="s">
        <v>81</v>
      </c>
    </row>
    <row r="349" spans="1:12" x14ac:dyDescent="0.25">
      <c r="A349" t="s">
        <v>1</v>
      </c>
      <c r="B349">
        <v>1996</v>
      </c>
      <c r="C349" s="1">
        <v>4</v>
      </c>
      <c r="D349" s="1">
        <v>2</v>
      </c>
      <c r="E349">
        <v>163734.86640130551</v>
      </c>
      <c r="F349">
        <v>26771.592829846762</v>
      </c>
      <c r="G349">
        <v>0</v>
      </c>
      <c r="H349">
        <v>0</v>
      </c>
      <c r="I349" t="s">
        <v>96</v>
      </c>
      <c r="J349" t="s">
        <v>86</v>
      </c>
      <c r="K349" t="s">
        <v>39</v>
      </c>
      <c r="L349" t="s">
        <v>81</v>
      </c>
    </row>
    <row r="350" spans="1:12" x14ac:dyDescent="0.25">
      <c r="A350" t="s">
        <v>1</v>
      </c>
      <c r="B350">
        <v>1996</v>
      </c>
      <c r="C350" s="1">
        <v>4</v>
      </c>
      <c r="D350" s="1">
        <v>3</v>
      </c>
      <c r="E350">
        <v>6814.9371326059845</v>
      </c>
      <c r="F350">
        <v>188.90300000000002</v>
      </c>
      <c r="G350">
        <v>0</v>
      </c>
      <c r="H350">
        <v>0</v>
      </c>
      <c r="I350" t="s">
        <v>96</v>
      </c>
      <c r="J350" t="s">
        <v>86</v>
      </c>
      <c r="K350" t="s">
        <v>39</v>
      </c>
      <c r="L350" t="s">
        <v>81</v>
      </c>
    </row>
    <row r="351" spans="1:12" x14ac:dyDescent="0.25">
      <c r="A351" t="s">
        <v>1</v>
      </c>
      <c r="B351">
        <v>1996</v>
      </c>
      <c r="C351" s="1">
        <v>5</v>
      </c>
      <c r="D351" s="1">
        <v>2</v>
      </c>
      <c r="E351">
        <v>6219.5019519430343</v>
      </c>
      <c r="F351">
        <v>530.36539340149568</v>
      </c>
      <c r="G351">
        <v>0</v>
      </c>
      <c r="H351">
        <v>0</v>
      </c>
      <c r="I351" t="s">
        <v>96</v>
      </c>
      <c r="J351" t="s">
        <v>86</v>
      </c>
      <c r="K351" t="s">
        <v>39</v>
      </c>
      <c r="L351" t="s">
        <v>81</v>
      </c>
    </row>
    <row r="352" spans="1:12" x14ac:dyDescent="0.25">
      <c r="A352" t="s">
        <v>1</v>
      </c>
      <c r="B352">
        <v>1996</v>
      </c>
      <c r="C352" s="1">
        <v>5</v>
      </c>
      <c r="D352" s="1">
        <v>3</v>
      </c>
      <c r="E352">
        <v>36626.920510663083</v>
      </c>
      <c r="F352">
        <v>5778.4188123500962</v>
      </c>
      <c r="G352">
        <v>0</v>
      </c>
      <c r="H352">
        <v>0</v>
      </c>
      <c r="I352" t="s">
        <v>96</v>
      </c>
      <c r="J352" t="s">
        <v>86</v>
      </c>
      <c r="K352" t="s">
        <v>39</v>
      </c>
      <c r="L352" t="s">
        <v>81</v>
      </c>
    </row>
    <row r="353" spans="1:12" x14ac:dyDescent="0.25">
      <c r="A353" t="s">
        <v>1</v>
      </c>
      <c r="B353">
        <v>1996</v>
      </c>
      <c r="C353" s="1">
        <v>6</v>
      </c>
      <c r="D353" s="1">
        <v>3</v>
      </c>
      <c r="E353">
        <v>1134.8070097604259</v>
      </c>
      <c r="F353">
        <v>57.486999999999995</v>
      </c>
      <c r="G353">
        <v>0</v>
      </c>
      <c r="H353">
        <v>0</v>
      </c>
      <c r="I353" t="s">
        <v>96</v>
      </c>
      <c r="J353" t="s">
        <v>86</v>
      </c>
      <c r="K353" t="s">
        <v>39</v>
      </c>
      <c r="L353" t="s">
        <v>81</v>
      </c>
    </row>
    <row r="354" spans="1:12" x14ac:dyDescent="0.25">
      <c r="A354" t="s">
        <v>0</v>
      </c>
      <c r="B354">
        <v>1997</v>
      </c>
      <c r="C354" s="1">
        <v>3</v>
      </c>
      <c r="D354" s="1">
        <v>2</v>
      </c>
      <c r="E354">
        <v>202.50552323873316</v>
      </c>
      <c r="F354">
        <v>97.502883519845682</v>
      </c>
      <c r="G354">
        <v>1</v>
      </c>
      <c r="H354">
        <v>0</v>
      </c>
      <c r="I354" t="s">
        <v>96</v>
      </c>
      <c r="J354" t="s">
        <v>86</v>
      </c>
      <c r="K354" t="s">
        <v>39</v>
      </c>
      <c r="L354" t="s">
        <v>82</v>
      </c>
    </row>
    <row r="355" spans="1:12" x14ac:dyDescent="0.25">
      <c r="A355" t="s">
        <v>0</v>
      </c>
      <c r="B355">
        <v>1997</v>
      </c>
      <c r="C355" s="1">
        <v>4</v>
      </c>
      <c r="D355" s="1">
        <v>2</v>
      </c>
      <c r="E355">
        <v>97265.90769139152</v>
      </c>
      <c r="F355">
        <v>49495.205012346581</v>
      </c>
      <c r="G355">
        <v>1</v>
      </c>
      <c r="H355">
        <v>0</v>
      </c>
      <c r="I355" t="s">
        <v>96</v>
      </c>
      <c r="J355" t="s">
        <v>86</v>
      </c>
      <c r="K355" t="s">
        <v>39</v>
      </c>
      <c r="L355" t="s">
        <v>82</v>
      </c>
    </row>
    <row r="356" spans="1:12" x14ac:dyDescent="0.25">
      <c r="A356" t="s">
        <v>0</v>
      </c>
      <c r="B356">
        <v>1997</v>
      </c>
      <c r="C356" s="1">
        <v>4</v>
      </c>
      <c r="D356" s="1">
        <v>3</v>
      </c>
      <c r="E356">
        <v>3825.4211687192324</v>
      </c>
      <c r="F356">
        <v>617.07013830971096</v>
      </c>
      <c r="G356">
        <v>1</v>
      </c>
      <c r="H356">
        <v>0</v>
      </c>
      <c r="I356" t="s">
        <v>96</v>
      </c>
      <c r="J356" t="s">
        <v>86</v>
      </c>
      <c r="K356" t="s">
        <v>39</v>
      </c>
      <c r="L356" t="s">
        <v>82</v>
      </c>
    </row>
    <row r="357" spans="1:12" x14ac:dyDescent="0.25">
      <c r="A357" t="s">
        <v>0</v>
      </c>
      <c r="B357">
        <v>1997</v>
      </c>
      <c r="C357" s="1">
        <v>5</v>
      </c>
      <c r="D357" s="1">
        <v>2</v>
      </c>
      <c r="E357">
        <v>47041.077305671497</v>
      </c>
      <c r="F357">
        <v>34675.987504774654</v>
      </c>
      <c r="G357">
        <v>1</v>
      </c>
      <c r="H357">
        <v>0</v>
      </c>
      <c r="I357" t="s">
        <v>96</v>
      </c>
      <c r="J357" t="s">
        <v>86</v>
      </c>
      <c r="K357" t="s">
        <v>39</v>
      </c>
      <c r="L357" t="s">
        <v>82</v>
      </c>
    </row>
    <row r="358" spans="1:12" x14ac:dyDescent="0.25">
      <c r="A358" t="s">
        <v>0</v>
      </c>
      <c r="B358">
        <v>1997</v>
      </c>
      <c r="C358" s="1">
        <v>5</v>
      </c>
      <c r="D358" s="1">
        <v>3</v>
      </c>
      <c r="E358">
        <v>17267.516051925348</v>
      </c>
      <c r="F358">
        <v>6047.1192645228984</v>
      </c>
      <c r="G358">
        <v>1</v>
      </c>
      <c r="H358">
        <v>0</v>
      </c>
      <c r="I358" t="s">
        <v>96</v>
      </c>
      <c r="J358" t="s">
        <v>86</v>
      </c>
      <c r="K358" t="s">
        <v>39</v>
      </c>
      <c r="L358" t="s">
        <v>82</v>
      </c>
    </row>
    <row r="359" spans="1:12" x14ac:dyDescent="0.25">
      <c r="A359" t="s">
        <v>0</v>
      </c>
      <c r="B359">
        <v>1997</v>
      </c>
      <c r="C359" s="1">
        <v>6</v>
      </c>
      <c r="D359" s="1">
        <v>3</v>
      </c>
      <c r="E359">
        <v>12513.572259053626</v>
      </c>
      <c r="F359">
        <v>6347.7556833558338</v>
      </c>
      <c r="G359">
        <v>1</v>
      </c>
      <c r="H359">
        <v>0</v>
      </c>
      <c r="I359" t="s">
        <v>96</v>
      </c>
      <c r="J359" t="s">
        <v>86</v>
      </c>
      <c r="K359" t="s">
        <v>39</v>
      </c>
      <c r="L359" t="s">
        <v>82</v>
      </c>
    </row>
    <row r="360" spans="1:12" x14ac:dyDescent="0.25">
      <c r="A360" t="s">
        <v>1</v>
      </c>
      <c r="B360">
        <v>1997</v>
      </c>
      <c r="C360" s="1">
        <v>3</v>
      </c>
      <c r="D360" s="1">
        <v>2</v>
      </c>
      <c r="E360">
        <v>3840.6031207150845</v>
      </c>
      <c r="F360">
        <v>2866.6510499911519</v>
      </c>
      <c r="G360">
        <v>0</v>
      </c>
      <c r="H360">
        <v>0</v>
      </c>
      <c r="I360" t="s">
        <v>96</v>
      </c>
      <c r="J360" t="s">
        <v>86</v>
      </c>
      <c r="K360" t="s">
        <v>39</v>
      </c>
      <c r="L360" t="s">
        <v>82</v>
      </c>
    </row>
    <row r="361" spans="1:12" x14ac:dyDescent="0.25">
      <c r="A361" t="s">
        <v>1</v>
      </c>
      <c r="B361">
        <v>1997</v>
      </c>
      <c r="C361" s="1">
        <v>4</v>
      </c>
      <c r="D361" s="1">
        <v>2</v>
      </c>
      <c r="E361">
        <v>81921.482908828344</v>
      </c>
      <c r="F361">
        <v>21895.422909504425</v>
      </c>
      <c r="G361">
        <v>0</v>
      </c>
      <c r="H361">
        <v>0</v>
      </c>
      <c r="I361" t="s">
        <v>96</v>
      </c>
      <c r="J361" t="s">
        <v>86</v>
      </c>
      <c r="K361" t="s">
        <v>39</v>
      </c>
      <c r="L361" t="s">
        <v>82</v>
      </c>
    </row>
    <row r="362" spans="1:12" x14ac:dyDescent="0.25">
      <c r="A362" t="s">
        <v>1</v>
      </c>
      <c r="B362">
        <v>1997</v>
      </c>
      <c r="C362" s="1">
        <v>4</v>
      </c>
      <c r="D362" s="1">
        <v>3</v>
      </c>
      <c r="E362">
        <v>1698.7034453298859</v>
      </c>
      <c r="F362">
        <v>175.69455715983608</v>
      </c>
      <c r="G362">
        <v>0</v>
      </c>
      <c r="H362">
        <v>0</v>
      </c>
      <c r="I362" t="s">
        <v>96</v>
      </c>
      <c r="J362" t="s">
        <v>86</v>
      </c>
      <c r="K362" t="s">
        <v>39</v>
      </c>
      <c r="L362" t="s">
        <v>82</v>
      </c>
    </row>
    <row r="363" spans="1:12" x14ac:dyDescent="0.25">
      <c r="A363" t="s">
        <v>1</v>
      </c>
      <c r="B363">
        <v>1997</v>
      </c>
      <c r="C363" s="1">
        <v>5</v>
      </c>
      <c r="D363" s="1">
        <v>2</v>
      </c>
      <c r="E363">
        <v>37075.038395971438</v>
      </c>
      <c r="F363">
        <v>17629.713549389595</v>
      </c>
      <c r="G363">
        <v>0</v>
      </c>
      <c r="H363">
        <v>0</v>
      </c>
      <c r="I363" t="s">
        <v>96</v>
      </c>
      <c r="J363" t="s">
        <v>86</v>
      </c>
      <c r="K363" t="s">
        <v>39</v>
      </c>
      <c r="L363" t="s">
        <v>82</v>
      </c>
    </row>
    <row r="364" spans="1:12" x14ac:dyDescent="0.25">
      <c r="A364" t="s">
        <v>1</v>
      </c>
      <c r="B364">
        <v>1997</v>
      </c>
      <c r="C364" s="1">
        <v>5</v>
      </c>
      <c r="D364" s="1">
        <v>3</v>
      </c>
      <c r="E364">
        <v>6732.2188014118856</v>
      </c>
      <c r="F364">
        <v>1895.9665119371009</v>
      </c>
      <c r="G364">
        <v>0</v>
      </c>
      <c r="H364">
        <v>0</v>
      </c>
      <c r="I364" t="s">
        <v>96</v>
      </c>
      <c r="J364" t="s">
        <v>86</v>
      </c>
      <c r="K364" t="s">
        <v>39</v>
      </c>
      <c r="L364" t="s">
        <v>82</v>
      </c>
    </row>
    <row r="365" spans="1:12" x14ac:dyDescent="0.25">
      <c r="A365" t="s">
        <v>1</v>
      </c>
      <c r="B365">
        <v>1997</v>
      </c>
      <c r="C365" s="1">
        <v>6</v>
      </c>
      <c r="D365" s="1">
        <v>3</v>
      </c>
      <c r="E365">
        <v>619.95332774336566</v>
      </c>
      <c r="F365">
        <v>1226.9109351883744</v>
      </c>
      <c r="G365">
        <v>0</v>
      </c>
      <c r="H365">
        <v>0</v>
      </c>
      <c r="I365" t="s">
        <v>96</v>
      </c>
      <c r="J365" t="s">
        <v>86</v>
      </c>
      <c r="K365" t="s">
        <v>39</v>
      </c>
      <c r="L365" t="s">
        <v>82</v>
      </c>
    </row>
    <row r="366" spans="1:12" x14ac:dyDescent="0.25">
      <c r="A366" t="s">
        <v>0</v>
      </c>
      <c r="B366">
        <v>1998</v>
      </c>
      <c r="C366" s="1">
        <v>3</v>
      </c>
      <c r="D366" s="1">
        <v>2</v>
      </c>
      <c r="E366">
        <v>83586.767162880351</v>
      </c>
      <c r="F366">
        <v>4878.8713759608654</v>
      </c>
      <c r="G366">
        <v>1</v>
      </c>
      <c r="H366">
        <v>0</v>
      </c>
      <c r="I366" t="s">
        <v>96</v>
      </c>
      <c r="J366" t="s">
        <v>86</v>
      </c>
      <c r="K366" t="s">
        <v>39</v>
      </c>
      <c r="L366" t="s">
        <v>82</v>
      </c>
    </row>
    <row r="367" spans="1:12" x14ac:dyDescent="0.25">
      <c r="A367" t="s">
        <v>0</v>
      </c>
      <c r="B367">
        <v>1998</v>
      </c>
      <c r="C367" s="1">
        <v>4</v>
      </c>
      <c r="D367" s="1">
        <v>2</v>
      </c>
      <c r="E367">
        <v>53814.054469912444</v>
      </c>
      <c r="F367">
        <v>21423.228621336257</v>
      </c>
      <c r="G367">
        <v>1</v>
      </c>
      <c r="H367">
        <v>0</v>
      </c>
      <c r="I367" t="s">
        <v>96</v>
      </c>
      <c r="J367" t="s">
        <v>86</v>
      </c>
      <c r="K367" t="s">
        <v>39</v>
      </c>
      <c r="L367" t="s">
        <v>82</v>
      </c>
    </row>
    <row r="368" spans="1:12" x14ac:dyDescent="0.25">
      <c r="A368" t="s">
        <v>0</v>
      </c>
      <c r="B368">
        <v>1998</v>
      </c>
      <c r="C368" s="1">
        <v>4</v>
      </c>
      <c r="D368" s="1">
        <v>3</v>
      </c>
      <c r="E368">
        <v>5884.465953517416</v>
      </c>
      <c r="F368">
        <v>78.661450627454968</v>
      </c>
      <c r="G368">
        <v>1</v>
      </c>
      <c r="H368">
        <v>0</v>
      </c>
      <c r="I368" t="s">
        <v>96</v>
      </c>
      <c r="J368" t="s">
        <v>86</v>
      </c>
      <c r="K368" t="s">
        <v>39</v>
      </c>
      <c r="L368" t="s">
        <v>82</v>
      </c>
    </row>
    <row r="369" spans="1:12" x14ac:dyDescent="0.25">
      <c r="A369" t="s">
        <v>0</v>
      </c>
      <c r="B369">
        <v>1998</v>
      </c>
      <c r="C369" s="1">
        <v>5</v>
      </c>
      <c r="D369" s="1">
        <v>2</v>
      </c>
      <c r="E369">
        <v>68791.156246040919</v>
      </c>
      <c r="F369">
        <v>68630.619154880085</v>
      </c>
      <c r="G369">
        <v>1</v>
      </c>
      <c r="H369">
        <v>0</v>
      </c>
      <c r="I369" t="s">
        <v>96</v>
      </c>
      <c r="J369" t="s">
        <v>86</v>
      </c>
      <c r="K369" t="s">
        <v>39</v>
      </c>
      <c r="L369" t="s">
        <v>82</v>
      </c>
    </row>
    <row r="370" spans="1:12" x14ac:dyDescent="0.25">
      <c r="A370" t="s">
        <v>0</v>
      </c>
      <c r="B370">
        <v>1998</v>
      </c>
      <c r="C370" s="1">
        <v>5</v>
      </c>
      <c r="D370" s="1">
        <v>3</v>
      </c>
      <c r="E370">
        <v>47730.408510005196</v>
      </c>
      <c r="F370">
        <v>30343.273770049575</v>
      </c>
      <c r="G370">
        <v>1</v>
      </c>
      <c r="H370">
        <v>0</v>
      </c>
      <c r="I370" t="s">
        <v>96</v>
      </c>
      <c r="J370" t="s">
        <v>86</v>
      </c>
      <c r="K370" t="s">
        <v>39</v>
      </c>
      <c r="L370" t="s">
        <v>82</v>
      </c>
    </row>
    <row r="371" spans="1:12" x14ac:dyDescent="0.25">
      <c r="A371" t="s">
        <v>0</v>
      </c>
      <c r="B371">
        <v>1998</v>
      </c>
      <c r="C371" s="1">
        <v>6</v>
      </c>
      <c r="D371" s="1">
        <v>3</v>
      </c>
      <c r="E371">
        <v>14206.14765764372</v>
      </c>
      <c r="F371">
        <v>7254.6197592413628</v>
      </c>
      <c r="G371">
        <v>1</v>
      </c>
      <c r="H371">
        <v>0</v>
      </c>
      <c r="I371" t="s">
        <v>96</v>
      </c>
      <c r="J371" t="s">
        <v>86</v>
      </c>
      <c r="K371" t="s">
        <v>39</v>
      </c>
      <c r="L371" t="s">
        <v>82</v>
      </c>
    </row>
    <row r="372" spans="1:12" x14ac:dyDescent="0.25">
      <c r="A372" t="s">
        <v>1</v>
      </c>
      <c r="B372">
        <v>1998</v>
      </c>
      <c r="C372" s="1">
        <v>3</v>
      </c>
      <c r="D372" s="1">
        <v>2</v>
      </c>
      <c r="E372">
        <v>129502.18100249911</v>
      </c>
      <c r="F372">
        <v>4231.1147092942192</v>
      </c>
      <c r="G372">
        <v>0</v>
      </c>
      <c r="H372">
        <v>0</v>
      </c>
      <c r="I372" t="s">
        <v>96</v>
      </c>
      <c r="J372" t="s">
        <v>86</v>
      </c>
      <c r="K372" t="s">
        <v>39</v>
      </c>
      <c r="L372" t="s">
        <v>82</v>
      </c>
    </row>
    <row r="373" spans="1:12" x14ac:dyDescent="0.25">
      <c r="A373" t="s">
        <v>1</v>
      </c>
      <c r="B373">
        <v>1998</v>
      </c>
      <c r="C373" s="1">
        <v>4</v>
      </c>
      <c r="D373" s="1">
        <v>2</v>
      </c>
      <c r="E373">
        <v>68329.436123303341</v>
      </c>
      <c r="F373">
        <v>26779.747408948784</v>
      </c>
      <c r="G373">
        <v>0</v>
      </c>
      <c r="H373">
        <v>0</v>
      </c>
      <c r="I373" t="s">
        <v>96</v>
      </c>
      <c r="J373" t="s">
        <v>86</v>
      </c>
      <c r="K373" t="s">
        <v>39</v>
      </c>
      <c r="L373" t="s">
        <v>82</v>
      </c>
    </row>
    <row r="374" spans="1:12" x14ac:dyDescent="0.25">
      <c r="A374" t="s">
        <v>1</v>
      </c>
      <c r="B374">
        <v>1998</v>
      </c>
      <c r="C374" s="1">
        <v>4</v>
      </c>
      <c r="D374" s="1">
        <v>3</v>
      </c>
      <c r="E374">
        <v>2152.0249674460119</v>
      </c>
      <c r="F374">
        <v>38.763634287629955</v>
      </c>
      <c r="G374">
        <v>0</v>
      </c>
      <c r="H374">
        <v>0</v>
      </c>
      <c r="I374" t="s">
        <v>96</v>
      </c>
      <c r="J374" t="s">
        <v>86</v>
      </c>
      <c r="K374" t="s">
        <v>39</v>
      </c>
      <c r="L374" t="s">
        <v>82</v>
      </c>
    </row>
    <row r="375" spans="1:12" x14ac:dyDescent="0.25">
      <c r="A375" t="s">
        <v>1</v>
      </c>
      <c r="B375">
        <v>1998</v>
      </c>
      <c r="C375" s="1">
        <v>5</v>
      </c>
      <c r="D375" s="1">
        <v>2</v>
      </c>
      <c r="E375">
        <v>65143.352341348778</v>
      </c>
      <c r="F375">
        <v>40133.30895769503</v>
      </c>
      <c r="G375">
        <v>0</v>
      </c>
      <c r="H375">
        <v>0</v>
      </c>
      <c r="I375" t="s">
        <v>96</v>
      </c>
      <c r="J375" t="s">
        <v>86</v>
      </c>
      <c r="K375" t="s">
        <v>39</v>
      </c>
      <c r="L375" t="s">
        <v>82</v>
      </c>
    </row>
    <row r="376" spans="1:12" x14ac:dyDescent="0.25">
      <c r="A376" t="s">
        <v>1</v>
      </c>
      <c r="B376">
        <v>1998</v>
      </c>
      <c r="C376" s="1">
        <v>5</v>
      </c>
      <c r="D376" s="1">
        <v>3</v>
      </c>
      <c r="E376">
        <v>5936.0903342442571</v>
      </c>
      <c r="F376">
        <v>3183.0024543966538</v>
      </c>
      <c r="G376">
        <v>0</v>
      </c>
      <c r="H376">
        <v>0</v>
      </c>
      <c r="I376" t="s">
        <v>96</v>
      </c>
      <c r="J376" t="s">
        <v>86</v>
      </c>
      <c r="K376" t="s">
        <v>39</v>
      </c>
      <c r="L376" t="s">
        <v>82</v>
      </c>
    </row>
    <row r="377" spans="1:12" x14ac:dyDescent="0.25">
      <c r="A377" t="s">
        <v>1</v>
      </c>
      <c r="B377">
        <v>1998</v>
      </c>
      <c r="C377" s="1">
        <v>6</v>
      </c>
      <c r="D377" s="1">
        <v>3</v>
      </c>
      <c r="E377">
        <v>2950.915231158534</v>
      </c>
      <c r="F377">
        <v>954.51285213324832</v>
      </c>
      <c r="G377">
        <v>0</v>
      </c>
      <c r="H377">
        <v>0</v>
      </c>
      <c r="I377" t="s">
        <v>96</v>
      </c>
      <c r="J377" t="s">
        <v>86</v>
      </c>
      <c r="K377" t="s">
        <v>39</v>
      </c>
      <c r="L377" t="s">
        <v>82</v>
      </c>
    </row>
    <row r="378" spans="1:12" x14ac:dyDescent="0.25">
      <c r="A378" t="s">
        <v>0</v>
      </c>
      <c r="B378">
        <v>1999</v>
      </c>
      <c r="C378" s="1">
        <v>3</v>
      </c>
      <c r="D378" s="1">
        <v>2</v>
      </c>
      <c r="E378">
        <v>4631.7010703166497</v>
      </c>
      <c r="F378">
        <v>796.38982757352926</v>
      </c>
      <c r="G378">
        <v>1</v>
      </c>
      <c r="H378">
        <v>0</v>
      </c>
      <c r="I378" t="s">
        <v>96</v>
      </c>
      <c r="J378" t="s">
        <v>86</v>
      </c>
      <c r="K378" t="s">
        <v>39</v>
      </c>
      <c r="L378" t="s">
        <v>82</v>
      </c>
    </row>
    <row r="379" spans="1:12" x14ac:dyDescent="0.25">
      <c r="A379" t="s">
        <v>0</v>
      </c>
      <c r="B379">
        <v>1999</v>
      </c>
      <c r="C379" s="1">
        <v>4</v>
      </c>
      <c r="D379" s="1">
        <v>2</v>
      </c>
      <c r="E379">
        <v>73275.686270308026</v>
      </c>
      <c r="F379">
        <v>14523.278234305888</v>
      </c>
      <c r="G379">
        <v>1</v>
      </c>
      <c r="H379">
        <v>0</v>
      </c>
      <c r="I379" t="s">
        <v>96</v>
      </c>
      <c r="J379" t="s">
        <v>86</v>
      </c>
      <c r="K379" t="s">
        <v>39</v>
      </c>
      <c r="L379" t="s">
        <v>82</v>
      </c>
    </row>
    <row r="380" spans="1:12" x14ac:dyDescent="0.25">
      <c r="A380" t="s">
        <v>0</v>
      </c>
      <c r="B380">
        <v>1999</v>
      </c>
      <c r="C380" s="1">
        <v>4</v>
      </c>
      <c r="D380" s="1">
        <v>3</v>
      </c>
      <c r="E380">
        <v>2510.357172127146</v>
      </c>
      <c r="F380">
        <v>295.03658045309834</v>
      </c>
      <c r="G380">
        <v>1</v>
      </c>
      <c r="H380">
        <v>0</v>
      </c>
      <c r="I380" t="s">
        <v>96</v>
      </c>
      <c r="J380" t="s">
        <v>86</v>
      </c>
      <c r="K380" t="s">
        <v>39</v>
      </c>
      <c r="L380" t="s">
        <v>82</v>
      </c>
    </row>
    <row r="381" spans="1:12" x14ac:dyDescent="0.25">
      <c r="A381" t="s">
        <v>0</v>
      </c>
      <c r="B381">
        <v>1999</v>
      </c>
      <c r="C381" s="1">
        <v>5</v>
      </c>
      <c r="D381" s="1">
        <v>2</v>
      </c>
      <c r="E381">
        <v>92392.512936843064</v>
      </c>
      <c r="F381">
        <v>29747.905867875084</v>
      </c>
      <c r="G381">
        <v>1</v>
      </c>
      <c r="H381">
        <v>0</v>
      </c>
      <c r="I381" t="s">
        <v>96</v>
      </c>
      <c r="J381" t="s">
        <v>86</v>
      </c>
      <c r="K381" t="s">
        <v>39</v>
      </c>
      <c r="L381" t="s">
        <v>82</v>
      </c>
    </row>
    <row r="382" spans="1:12" x14ac:dyDescent="0.25">
      <c r="A382" t="s">
        <v>0</v>
      </c>
      <c r="B382">
        <v>1999</v>
      </c>
      <c r="C382" s="1">
        <v>5</v>
      </c>
      <c r="D382" s="1">
        <v>3</v>
      </c>
      <c r="E382">
        <v>17112.802917495123</v>
      </c>
      <c r="F382">
        <v>5869.6727564367684</v>
      </c>
      <c r="G382">
        <v>1</v>
      </c>
      <c r="H382">
        <v>0</v>
      </c>
      <c r="I382" t="s">
        <v>96</v>
      </c>
      <c r="J382" t="s">
        <v>86</v>
      </c>
      <c r="K382" t="s">
        <v>39</v>
      </c>
      <c r="L382" t="s">
        <v>82</v>
      </c>
    </row>
    <row r="383" spans="1:12" x14ac:dyDescent="0.25">
      <c r="A383" t="s">
        <v>0</v>
      </c>
      <c r="B383">
        <v>1999</v>
      </c>
      <c r="C383" s="1">
        <v>6</v>
      </c>
      <c r="D383" s="1">
        <v>3</v>
      </c>
      <c r="E383">
        <v>21188.218909584673</v>
      </c>
      <c r="F383">
        <v>7403.5774247271083</v>
      </c>
      <c r="G383">
        <v>1</v>
      </c>
      <c r="H383">
        <v>0</v>
      </c>
      <c r="I383" t="s">
        <v>96</v>
      </c>
      <c r="J383" t="s">
        <v>86</v>
      </c>
      <c r="K383" t="s">
        <v>39</v>
      </c>
      <c r="L383" t="s">
        <v>82</v>
      </c>
    </row>
    <row r="384" spans="1:12" x14ac:dyDescent="0.25">
      <c r="A384" t="s">
        <v>1</v>
      </c>
      <c r="B384">
        <v>1999</v>
      </c>
      <c r="C384" s="1">
        <v>3</v>
      </c>
      <c r="D384" s="1">
        <v>2</v>
      </c>
      <c r="E384">
        <v>6125.7541157739424</v>
      </c>
      <c r="F384">
        <v>752.4861724264706</v>
      </c>
      <c r="G384">
        <v>0</v>
      </c>
      <c r="H384">
        <v>0</v>
      </c>
      <c r="I384" t="s">
        <v>96</v>
      </c>
      <c r="J384" t="s">
        <v>86</v>
      </c>
      <c r="K384" t="s">
        <v>39</v>
      </c>
      <c r="L384" t="s">
        <v>82</v>
      </c>
    </row>
    <row r="385" spans="1:12" x14ac:dyDescent="0.25">
      <c r="A385" t="s">
        <v>1</v>
      </c>
      <c r="B385">
        <v>1999</v>
      </c>
      <c r="C385" s="1">
        <v>4</v>
      </c>
      <c r="D385" s="1">
        <v>2</v>
      </c>
      <c r="E385">
        <v>109167.49178342271</v>
      </c>
      <c r="F385">
        <v>28885.040765694099</v>
      </c>
      <c r="G385">
        <v>0</v>
      </c>
      <c r="H385">
        <v>0</v>
      </c>
      <c r="I385" t="s">
        <v>96</v>
      </c>
      <c r="J385" t="s">
        <v>86</v>
      </c>
      <c r="K385" t="s">
        <v>39</v>
      </c>
      <c r="L385" t="s">
        <v>82</v>
      </c>
    </row>
    <row r="386" spans="1:12" x14ac:dyDescent="0.25">
      <c r="A386" t="s">
        <v>1</v>
      </c>
      <c r="B386">
        <v>1999</v>
      </c>
      <c r="C386" s="1">
        <v>4</v>
      </c>
      <c r="D386" s="1">
        <v>3</v>
      </c>
      <c r="E386">
        <v>734.18360796560512</v>
      </c>
      <c r="F386">
        <v>255.76941954690156</v>
      </c>
      <c r="G386">
        <v>0</v>
      </c>
      <c r="H386">
        <v>0</v>
      </c>
      <c r="I386" t="s">
        <v>96</v>
      </c>
      <c r="J386" t="s">
        <v>86</v>
      </c>
      <c r="K386" t="s">
        <v>39</v>
      </c>
      <c r="L386" t="s">
        <v>82</v>
      </c>
    </row>
    <row r="387" spans="1:12" x14ac:dyDescent="0.25">
      <c r="A387" t="s">
        <v>1</v>
      </c>
      <c r="B387">
        <v>1999</v>
      </c>
      <c r="C387" s="1">
        <v>5</v>
      </c>
      <c r="D387" s="1">
        <v>2</v>
      </c>
      <c r="E387">
        <v>42565.412086084696</v>
      </c>
      <c r="F387">
        <v>20064.459132124935</v>
      </c>
      <c r="G387">
        <v>0</v>
      </c>
      <c r="H387">
        <v>0</v>
      </c>
      <c r="I387" t="s">
        <v>96</v>
      </c>
      <c r="J387" t="s">
        <v>86</v>
      </c>
      <c r="K387" t="s">
        <v>39</v>
      </c>
      <c r="L387" t="s">
        <v>82</v>
      </c>
    </row>
    <row r="388" spans="1:12" x14ac:dyDescent="0.25">
      <c r="A388" t="s">
        <v>1</v>
      </c>
      <c r="B388">
        <v>1999</v>
      </c>
      <c r="C388" s="1">
        <v>5</v>
      </c>
      <c r="D388" s="1">
        <v>3</v>
      </c>
      <c r="E388">
        <v>9169.6094056315578</v>
      </c>
      <c r="F388">
        <v>5438.168243563232</v>
      </c>
      <c r="G388">
        <v>0</v>
      </c>
      <c r="H388">
        <v>0</v>
      </c>
      <c r="I388" t="s">
        <v>96</v>
      </c>
      <c r="J388" t="s">
        <v>86</v>
      </c>
      <c r="K388" t="s">
        <v>39</v>
      </c>
      <c r="L388" t="s">
        <v>82</v>
      </c>
    </row>
    <row r="389" spans="1:12" x14ac:dyDescent="0.25">
      <c r="A389" t="s">
        <v>1</v>
      </c>
      <c r="B389">
        <v>1999</v>
      </c>
      <c r="C389" s="1">
        <v>6</v>
      </c>
      <c r="D389" s="1">
        <v>3</v>
      </c>
      <c r="E389">
        <v>1873.4834269277931</v>
      </c>
      <c r="F389">
        <v>515.28357527289188</v>
      </c>
      <c r="G389">
        <v>0</v>
      </c>
      <c r="H389">
        <v>0</v>
      </c>
      <c r="I389" t="s">
        <v>96</v>
      </c>
      <c r="J389" t="s">
        <v>86</v>
      </c>
      <c r="K389" t="s">
        <v>39</v>
      </c>
      <c r="L389" t="s">
        <v>82</v>
      </c>
    </row>
    <row r="390" spans="1:12" x14ac:dyDescent="0.25">
      <c r="A390" t="s">
        <v>0</v>
      </c>
      <c r="B390">
        <v>2000</v>
      </c>
      <c r="C390" s="1">
        <v>3</v>
      </c>
      <c r="D390" s="1">
        <v>2</v>
      </c>
      <c r="E390">
        <v>7386.7876045348021</v>
      </c>
      <c r="F390">
        <v>437.8976001115044</v>
      </c>
      <c r="G390">
        <v>1</v>
      </c>
      <c r="H390">
        <v>0</v>
      </c>
      <c r="I390" t="s">
        <v>96</v>
      </c>
      <c r="J390" t="s">
        <v>86</v>
      </c>
      <c r="K390" t="s">
        <v>39</v>
      </c>
      <c r="L390" t="s">
        <v>82</v>
      </c>
    </row>
    <row r="391" spans="1:12" x14ac:dyDescent="0.25">
      <c r="A391" t="s">
        <v>0</v>
      </c>
      <c r="B391">
        <v>2000</v>
      </c>
      <c r="C391" s="1">
        <v>4</v>
      </c>
      <c r="D391" s="1">
        <v>2</v>
      </c>
      <c r="E391">
        <v>9760.8363695641583</v>
      </c>
      <c r="F391">
        <v>4665.3744092713168</v>
      </c>
      <c r="G391">
        <v>1</v>
      </c>
      <c r="H391">
        <v>0</v>
      </c>
      <c r="I391" t="s">
        <v>96</v>
      </c>
      <c r="J391" t="s">
        <v>86</v>
      </c>
      <c r="K391" t="s">
        <v>39</v>
      </c>
      <c r="L391" t="s">
        <v>82</v>
      </c>
    </row>
    <row r="392" spans="1:12" x14ac:dyDescent="0.25">
      <c r="A392" t="s">
        <v>0</v>
      </c>
      <c r="B392">
        <v>2000</v>
      </c>
      <c r="C392" s="1">
        <v>4</v>
      </c>
      <c r="D392" s="1">
        <v>3</v>
      </c>
      <c r="E392">
        <v>12229.453784501691</v>
      </c>
      <c r="F392">
        <v>998.99816167946699</v>
      </c>
      <c r="G392">
        <v>1</v>
      </c>
      <c r="H392">
        <v>0</v>
      </c>
      <c r="I392" t="s">
        <v>96</v>
      </c>
      <c r="J392" t="s">
        <v>86</v>
      </c>
      <c r="K392" t="s">
        <v>39</v>
      </c>
      <c r="L392" t="s">
        <v>82</v>
      </c>
    </row>
    <row r="393" spans="1:12" x14ac:dyDescent="0.25">
      <c r="A393" t="s">
        <v>0</v>
      </c>
      <c r="B393">
        <v>2000</v>
      </c>
      <c r="C393" s="1">
        <v>5</v>
      </c>
      <c r="D393" s="1">
        <v>2</v>
      </c>
      <c r="E393">
        <v>31739.325754009631</v>
      </c>
      <c r="F393">
        <v>24916.409809955632</v>
      </c>
      <c r="G393">
        <v>1</v>
      </c>
      <c r="H393">
        <v>0</v>
      </c>
      <c r="I393" t="s">
        <v>96</v>
      </c>
      <c r="J393" t="s">
        <v>86</v>
      </c>
      <c r="K393" t="s">
        <v>39</v>
      </c>
      <c r="L393" t="s">
        <v>82</v>
      </c>
    </row>
    <row r="394" spans="1:12" x14ac:dyDescent="0.25">
      <c r="A394" t="s">
        <v>0</v>
      </c>
      <c r="B394">
        <v>2000</v>
      </c>
      <c r="C394" s="1">
        <v>5</v>
      </c>
      <c r="D394" s="1">
        <v>3</v>
      </c>
      <c r="E394">
        <v>1774.3445577507919</v>
      </c>
      <c r="F394">
        <v>1281.9739579182469</v>
      </c>
      <c r="G394">
        <v>1</v>
      </c>
      <c r="H394">
        <v>0</v>
      </c>
      <c r="I394" t="s">
        <v>96</v>
      </c>
      <c r="J394" t="s">
        <v>86</v>
      </c>
      <c r="K394" t="s">
        <v>39</v>
      </c>
      <c r="L394" t="s">
        <v>82</v>
      </c>
    </row>
    <row r="395" spans="1:12" x14ac:dyDescent="0.25">
      <c r="A395" t="s">
        <v>0</v>
      </c>
      <c r="B395">
        <v>2000</v>
      </c>
      <c r="C395" s="1">
        <v>6</v>
      </c>
      <c r="D395" s="1">
        <v>3</v>
      </c>
      <c r="E395">
        <v>8768.2519296389692</v>
      </c>
      <c r="F395">
        <v>4812.4107178675113</v>
      </c>
      <c r="G395">
        <v>1</v>
      </c>
      <c r="H395">
        <v>0</v>
      </c>
      <c r="I395" t="s">
        <v>96</v>
      </c>
      <c r="J395" t="s">
        <v>86</v>
      </c>
      <c r="K395" t="s">
        <v>39</v>
      </c>
      <c r="L395" t="s">
        <v>82</v>
      </c>
    </row>
    <row r="396" spans="1:12" x14ac:dyDescent="0.25">
      <c r="A396" t="s">
        <v>1</v>
      </c>
      <c r="B396">
        <v>2000</v>
      </c>
      <c r="C396" s="1">
        <v>3</v>
      </c>
      <c r="D396" s="1">
        <v>2</v>
      </c>
      <c r="E396">
        <v>13760.559675968983</v>
      </c>
      <c r="F396">
        <v>1252.7532179481204</v>
      </c>
      <c r="G396">
        <v>0</v>
      </c>
      <c r="H396">
        <v>0</v>
      </c>
      <c r="I396" t="s">
        <v>96</v>
      </c>
      <c r="J396" t="s">
        <v>86</v>
      </c>
      <c r="K396" t="s">
        <v>39</v>
      </c>
      <c r="L396" t="s">
        <v>82</v>
      </c>
    </row>
    <row r="397" spans="1:12" x14ac:dyDescent="0.25">
      <c r="A397" t="s">
        <v>1</v>
      </c>
      <c r="B397">
        <v>2000</v>
      </c>
      <c r="C397" s="1">
        <v>4</v>
      </c>
      <c r="D397" s="1">
        <v>2</v>
      </c>
      <c r="E397">
        <v>36803.885791993998</v>
      </c>
      <c r="F397">
        <v>20022.529311673607</v>
      </c>
      <c r="G397">
        <v>0</v>
      </c>
      <c r="H397">
        <v>0</v>
      </c>
      <c r="I397" t="s">
        <v>96</v>
      </c>
      <c r="J397" t="s">
        <v>86</v>
      </c>
      <c r="K397" t="s">
        <v>39</v>
      </c>
      <c r="L397" t="s">
        <v>82</v>
      </c>
    </row>
    <row r="398" spans="1:12" x14ac:dyDescent="0.25">
      <c r="A398" t="s">
        <v>1</v>
      </c>
      <c r="B398">
        <v>2000</v>
      </c>
      <c r="C398" s="1">
        <v>4</v>
      </c>
      <c r="D398" s="1">
        <v>3</v>
      </c>
      <c r="E398">
        <v>4009.9978684666112</v>
      </c>
      <c r="F398">
        <v>751.28448354502973</v>
      </c>
      <c r="G398">
        <v>0</v>
      </c>
      <c r="H398">
        <v>0</v>
      </c>
      <c r="I398" t="s">
        <v>96</v>
      </c>
      <c r="J398" t="s">
        <v>86</v>
      </c>
      <c r="K398" t="s">
        <v>39</v>
      </c>
      <c r="L398" t="s">
        <v>82</v>
      </c>
    </row>
    <row r="399" spans="1:12" x14ac:dyDescent="0.25">
      <c r="A399" t="s">
        <v>1</v>
      </c>
      <c r="B399">
        <v>2000</v>
      </c>
      <c r="C399" s="1">
        <v>5</v>
      </c>
      <c r="D399" s="1">
        <v>2</v>
      </c>
      <c r="E399">
        <v>64440.038954581352</v>
      </c>
      <c r="F399">
        <v>41657.174886346649</v>
      </c>
      <c r="G399">
        <v>0</v>
      </c>
      <c r="H399">
        <v>0</v>
      </c>
      <c r="I399" t="s">
        <v>96</v>
      </c>
      <c r="J399" t="s">
        <v>86</v>
      </c>
      <c r="K399" t="s">
        <v>39</v>
      </c>
      <c r="L399" t="s">
        <v>82</v>
      </c>
    </row>
    <row r="400" spans="1:12" x14ac:dyDescent="0.25">
      <c r="A400" t="s">
        <v>1</v>
      </c>
      <c r="B400">
        <v>2000</v>
      </c>
      <c r="C400" s="1">
        <v>5</v>
      </c>
      <c r="D400" s="1">
        <v>3</v>
      </c>
      <c r="E400">
        <v>2801.0510474367934</v>
      </c>
      <c r="F400">
        <v>784.16794275923769</v>
      </c>
      <c r="G400">
        <v>0</v>
      </c>
      <c r="H400">
        <v>0</v>
      </c>
      <c r="I400" t="s">
        <v>96</v>
      </c>
      <c r="J400" t="s">
        <v>86</v>
      </c>
      <c r="K400" t="s">
        <v>39</v>
      </c>
      <c r="L400" t="s">
        <v>82</v>
      </c>
    </row>
    <row r="401" spans="1:12" x14ac:dyDescent="0.25">
      <c r="A401" t="s">
        <v>1</v>
      </c>
      <c r="B401">
        <v>2000</v>
      </c>
      <c r="C401" s="1">
        <v>6</v>
      </c>
      <c r="D401" s="1">
        <v>3</v>
      </c>
      <c r="E401">
        <v>4523.4666615522956</v>
      </c>
      <c r="F401">
        <v>3328.6148791409746</v>
      </c>
      <c r="G401">
        <v>0</v>
      </c>
      <c r="H401">
        <v>0</v>
      </c>
      <c r="I401" t="s">
        <v>96</v>
      </c>
      <c r="J401" t="s">
        <v>86</v>
      </c>
      <c r="K401" t="s">
        <v>39</v>
      </c>
      <c r="L401" t="s">
        <v>82</v>
      </c>
    </row>
    <row r="402" spans="1:12" x14ac:dyDescent="0.25">
      <c r="A402" t="s">
        <v>0</v>
      </c>
      <c r="B402">
        <v>2001</v>
      </c>
      <c r="C402" s="1">
        <v>3</v>
      </c>
      <c r="D402" s="1">
        <v>2</v>
      </c>
      <c r="E402">
        <v>65535.984963854957</v>
      </c>
      <c r="F402">
        <v>1587.4299488160375</v>
      </c>
      <c r="G402">
        <v>1</v>
      </c>
      <c r="H402">
        <v>0</v>
      </c>
      <c r="I402" t="s">
        <v>96</v>
      </c>
      <c r="J402" t="s">
        <v>86</v>
      </c>
      <c r="K402" t="s">
        <v>39</v>
      </c>
      <c r="L402" t="s">
        <v>82</v>
      </c>
    </row>
    <row r="403" spans="1:12" x14ac:dyDescent="0.25">
      <c r="A403" t="s">
        <v>0</v>
      </c>
      <c r="B403">
        <v>2001</v>
      </c>
      <c r="C403" s="1">
        <v>4</v>
      </c>
      <c r="D403" s="1">
        <v>2</v>
      </c>
      <c r="E403">
        <v>197880.25476204697</v>
      </c>
      <c r="F403">
        <v>65710.654324710893</v>
      </c>
      <c r="G403">
        <v>1</v>
      </c>
      <c r="H403">
        <v>0</v>
      </c>
      <c r="I403" t="s">
        <v>96</v>
      </c>
      <c r="J403" t="s">
        <v>86</v>
      </c>
      <c r="K403" t="s">
        <v>39</v>
      </c>
      <c r="L403" t="s">
        <v>82</v>
      </c>
    </row>
    <row r="404" spans="1:12" x14ac:dyDescent="0.25">
      <c r="A404" t="s">
        <v>0</v>
      </c>
      <c r="B404">
        <v>2001</v>
      </c>
      <c r="C404" s="1">
        <v>4</v>
      </c>
      <c r="D404" s="1">
        <v>3</v>
      </c>
      <c r="E404">
        <v>36184.959565552024</v>
      </c>
      <c r="F404">
        <v>314.77253406180228</v>
      </c>
      <c r="G404">
        <v>1</v>
      </c>
      <c r="H404">
        <v>0</v>
      </c>
      <c r="I404" t="s">
        <v>96</v>
      </c>
      <c r="J404" t="s">
        <v>86</v>
      </c>
      <c r="K404" t="s">
        <v>39</v>
      </c>
      <c r="L404" t="s">
        <v>82</v>
      </c>
    </row>
    <row r="405" spans="1:12" x14ac:dyDescent="0.25">
      <c r="A405" t="s">
        <v>0</v>
      </c>
      <c r="B405">
        <v>2001</v>
      </c>
      <c r="C405" s="1">
        <v>5</v>
      </c>
      <c r="D405" s="1">
        <v>2</v>
      </c>
      <c r="E405">
        <v>5218.9256453978496</v>
      </c>
      <c r="F405">
        <v>1323.6694062501319</v>
      </c>
      <c r="G405">
        <v>1</v>
      </c>
      <c r="H405">
        <v>0</v>
      </c>
      <c r="I405" t="s">
        <v>96</v>
      </c>
      <c r="J405" t="s">
        <v>86</v>
      </c>
      <c r="K405" t="s">
        <v>39</v>
      </c>
      <c r="L405" t="s">
        <v>82</v>
      </c>
    </row>
    <row r="406" spans="1:12" x14ac:dyDescent="0.25">
      <c r="A406" t="s">
        <v>0</v>
      </c>
      <c r="B406">
        <v>2001</v>
      </c>
      <c r="C406" s="1">
        <v>5</v>
      </c>
      <c r="D406" s="1">
        <v>3</v>
      </c>
      <c r="E406">
        <v>102067.55774987166</v>
      </c>
      <c r="F406">
        <v>43966.117392341985</v>
      </c>
      <c r="G406">
        <v>1</v>
      </c>
      <c r="H406">
        <v>0</v>
      </c>
      <c r="I406" t="s">
        <v>96</v>
      </c>
      <c r="J406" t="s">
        <v>86</v>
      </c>
      <c r="K406" t="s">
        <v>39</v>
      </c>
      <c r="L406" t="s">
        <v>82</v>
      </c>
    </row>
    <row r="407" spans="1:12" x14ac:dyDescent="0.25">
      <c r="A407" t="s">
        <v>0</v>
      </c>
      <c r="B407">
        <v>2001</v>
      </c>
      <c r="C407" s="1">
        <v>6</v>
      </c>
      <c r="D407" s="1">
        <v>3</v>
      </c>
      <c r="E407">
        <v>1939.1795565135653</v>
      </c>
      <c r="F407">
        <v>961.33871535661797</v>
      </c>
      <c r="G407">
        <v>1</v>
      </c>
      <c r="H407">
        <v>0</v>
      </c>
      <c r="I407" t="s">
        <v>96</v>
      </c>
      <c r="J407" t="s">
        <v>86</v>
      </c>
      <c r="K407" t="s">
        <v>39</v>
      </c>
      <c r="L407" t="s">
        <v>82</v>
      </c>
    </row>
    <row r="408" spans="1:12" x14ac:dyDescent="0.25">
      <c r="A408" t="s">
        <v>1</v>
      </c>
      <c r="B408">
        <v>2001</v>
      </c>
      <c r="C408" s="1">
        <v>3</v>
      </c>
      <c r="D408" s="1">
        <v>2</v>
      </c>
      <c r="E408">
        <v>210771.05701545801</v>
      </c>
      <c r="F408">
        <v>5048.7716062315694</v>
      </c>
      <c r="G408">
        <v>0</v>
      </c>
      <c r="H408">
        <v>0</v>
      </c>
      <c r="I408" t="s">
        <v>96</v>
      </c>
      <c r="J408" t="s">
        <v>86</v>
      </c>
      <c r="K408" t="s">
        <v>39</v>
      </c>
      <c r="L408" t="s">
        <v>82</v>
      </c>
    </row>
    <row r="409" spans="1:12" x14ac:dyDescent="0.25">
      <c r="A409" t="s">
        <v>1</v>
      </c>
      <c r="B409">
        <v>2001</v>
      </c>
      <c r="C409" s="1">
        <v>4</v>
      </c>
      <c r="D409" s="1">
        <v>2</v>
      </c>
      <c r="E409">
        <v>119070.51257013537</v>
      </c>
      <c r="F409">
        <v>73008.549599768477</v>
      </c>
      <c r="G409">
        <v>0</v>
      </c>
      <c r="H409">
        <v>0</v>
      </c>
      <c r="I409" t="s">
        <v>96</v>
      </c>
      <c r="J409" t="s">
        <v>86</v>
      </c>
      <c r="K409" t="s">
        <v>39</v>
      </c>
      <c r="L409" t="s">
        <v>82</v>
      </c>
    </row>
    <row r="410" spans="1:12" x14ac:dyDescent="0.25">
      <c r="A410" t="s">
        <v>1</v>
      </c>
      <c r="B410">
        <v>2001</v>
      </c>
      <c r="C410" s="1">
        <v>4</v>
      </c>
      <c r="D410" s="1">
        <v>3</v>
      </c>
      <c r="E410">
        <v>1823.4594047800649</v>
      </c>
      <c r="F410">
        <v>4.8787024973375486</v>
      </c>
      <c r="G410">
        <v>0</v>
      </c>
      <c r="H410">
        <v>0</v>
      </c>
      <c r="I410" t="s">
        <v>96</v>
      </c>
      <c r="J410" t="s">
        <v>86</v>
      </c>
      <c r="K410" t="s">
        <v>39</v>
      </c>
      <c r="L410" t="s">
        <v>82</v>
      </c>
    </row>
    <row r="411" spans="1:12" x14ac:dyDescent="0.25">
      <c r="A411" t="s">
        <v>1</v>
      </c>
      <c r="B411">
        <v>2001</v>
      </c>
      <c r="C411" s="1">
        <v>5</v>
      </c>
      <c r="D411" s="1">
        <v>2</v>
      </c>
      <c r="E411">
        <v>10847.016908383406</v>
      </c>
      <c r="F411">
        <v>18113.705746855834</v>
      </c>
      <c r="G411">
        <v>0</v>
      </c>
      <c r="H411">
        <v>0</v>
      </c>
      <c r="I411" t="s">
        <v>96</v>
      </c>
      <c r="J411" t="s">
        <v>86</v>
      </c>
      <c r="K411" t="s">
        <v>39</v>
      </c>
      <c r="L411" t="s">
        <v>82</v>
      </c>
    </row>
    <row r="412" spans="1:12" x14ac:dyDescent="0.25">
      <c r="A412" t="s">
        <v>1</v>
      </c>
      <c r="B412">
        <v>2001</v>
      </c>
      <c r="C412" s="1">
        <v>5</v>
      </c>
      <c r="D412" s="1">
        <v>3</v>
      </c>
      <c r="E412">
        <v>27915.233592981287</v>
      </c>
      <c r="F412">
        <v>18697.044065671569</v>
      </c>
      <c r="G412">
        <v>0</v>
      </c>
      <c r="H412">
        <v>0</v>
      </c>
      <c r="I412" t="s">
        <v>96</v>
      </c>
      <c r="J412" t="s">
        <v>86</v>
      </c>
      <c r="K412" t="s">
        <v>39</v>
      </c>
      <c r="L412" t="s">
        <v>82</v>
      </c>
    </row>
    <row r="413" spans="1:12" x14ac:dyDescent="0.25">
      <c r="A413" t="s">
        <v>1</v>
      </c>
      <c r="B413">
        <v>2001</v>
      </c>
      <c r="C413" s="1">
        <v>6</v>
      </c>
      <c r="D413" s="1">
        <v>3</v>
      </c>
      <c r="E413">
        <v>1090.7205082618591</v>
      </c>
      <c r="F413">
        <v>2999.9884916372725</v>
      </c>
      <c r="G413">
        <v>0</v>
      </c>
      <c r="H413">
        <v>0</v>
      </c>
      <c r="I413" t="s">
        <v>96</v>
      </c>
      <c r="J413" t="s">
        <v>86</v>
      </c>
      <c r="K413" t="s">
        <v>39</v>
      </c>
      <c r="L413" t="s">
        <v>82</v>
      </c>
    </row>
    <row r="414" spans="1:12" x14ac:dyDescent="0.25">
      <c r="A414" t="s">
        <v>0</v>
      </c>
      <c r="B414">
        <v>2002</v>
      </c>
      <c r="C414" s="1">
        <v>3</v>
      </c>
      <c r="D414" s="1">
        <v>2</v>
      </c>
      <c r="E414">
        <v>15843.760055943985</v>
      </c>
      <c r="F414">
        <v>697.27767021158718</v>
      </c>
      <c r="G414">
        <v>1</v>
      </c>
      <c r="H414">
        <v>0</v>
      </c>
      <c r="I414" t="s">
        <v>96</v>
      </c>
      <c r="J414" t="s">
        <v>86</v>
      </c>
      <c r="K414" t="s">
        <v>39</v>
      </c>
      <c r="L414" t="s">
        <v>82</v>
      </c>
    </row>
    <row r="415" spans="1:12" x14ac:dyDescent="0.25">
      <c r="A415" t="s">
        <v>0</v>
      </c>
      <c r="B415">
        <v>2002</v>
      </c>
      <c r="C415" s="1">
        <v>4</v>
      </c>
      <c r="D415" s="1">
        <v>2</v>
      </c>
      <c r="E415">
        <v>98835.732459579274</v>
      </c>
      <c r="F415">
        <v>99442.852682730387</v>
      </c>
      <c r="G415">
        <v>1</v>
      </c>
      <c r="H415">
        <v>0</v>
      </c>
      <c r="I415" t="s">
        <v>96</v>
      </c>
      <c r="J415" t="s">
        <v>86</v>
      </c>
      <c r="K415" t="s">
        <v>39</v>
      </c>
      <c r="L415" t="s">
        <v>82</v>
      </c>
    </row>
    <row r="416" spans="1:12" x14ac:dyDescent="0.25">
      <c r="A416" t="s">
        <v>0</v>
      </c>
      <c r="B416">
        <v>2002</v>
      </c>
      <c r="C416" s="1">
        <v>4</v>
      </c>
      <c r="D416" s="1">
        <v>3</v>
      </c>
      <c r="E416">
        <v>9530.3903584825839</v>
      </c>
      <c r="F416">
        <v>1173.0695409837119</v>
      </c>
      <c r="G416">
        <v>1</v>
      </c>
      <c r="H416">
        <v>0</v>
      </c>
      <c r="I416" t="s">
        <v>96</v>
      </c>
      <c r="J416" t="s">
        <v>86</v>
      </c>
      <c r="K416" t="s">
        <v>39</v>
      </c>
      <c r="L416" t="s">
        <v>82</v>
      </c>
    </row>
    <row r="417" spans="1:12" x14ac:dyDescent="0.25">
      <c r="A417" t="s">
        <v>0</v>
      </c>
      <c r="B417">
        <v>2002</v>
      </c>
      <c r="C417" s="1">
        <v>5</v>
      </c>
      <c r="D417" s="1">
        <v>2</v>
      </c>
      <c r="E417">
        <v>97191.68002919876</v>
      </c>
      <c r="F417">
        <v>162738.96235641695</v>
      </c>
      <c r="G417">
        <v>1</v>
      </c>
      <c r="H417">
        <v>0</v>
      </c>
      <c r="I417" t="s">
        <v>96</v>
      </c>
      <c r="J417" t="s">
        <v>86</v>
      </c>
      <c r="K417" t="s">
        <v>39</v>
      </c>
      <c r="L417" t="s">
        <v>82</v>
      </c>
    </row>
    <row r="418" spans="1:12" x14ac:dyDescent="0.25">
      <c r="A418" t="s">
        <v>0</v>
      </c>
      <c r="B418">
        <v>2002</v>
      </c>
      <c r="C418" s="1">
        <v>5</v>
      </c>
      <c r="D418" s="1">
        <v>3</v>
      </c>
      <c r="E418">
        <v>41201.835347093045</v>
      </c>
      <c r="F418">
        <v>66507.079025127154</v>
      </c>
      <c r="G418">
        <v>1</v>
      </c>
      <c r="H418">
        <v>0</v>
      </c>
      <c r="I418" t="s">
        <v>96</v>
      </c>
      <c r="J418" t="s">
        <v>86</v>
      </c>
      <c r="K418" t="s">
        <v>39</v>
      </c>
      <c r="L418" t="s">
        <v>82</v>
      </c>
    </row>
    <row r="419" spans="1:12" x14ac:dyDescent="0.25">
      <c r="A419" t="s">
        <v>0</v>
      </c>
      <c r="B419">
        <v>2002</v>
      </c>
      <c r="C419" s="1">
        <v>6</v>
      </c>
      <c r="D419" s="1">
        <v>3</v>
      </c>
      <c r="E419">
        <v>22252.382413755615</v>
      </c>
      <c r="F419">
        <v>54032.155994214729</v>
      </c>
      <c r="G419">
        <v>1</v>
      </c>
      <c r="H419">
        <v>0</v>
      </c>
      <c r="I419" t="s">
        <v>96</v>
      </c>
      <c r="J419" t="s">
        <v>86</v>
      </c>
      <c r="K419" t="s">
        <v>39</v>
      </c>
      <c r="L419" t="s">
        <v>82</v>
      </c>
    </row>
    <row r="420" spans="1:12" x14ac:dyDescent="0.25">
      <c r="A420" t="s">
        <v>1</v>
      </c>
      <c r="B420">
        <v>2002</v>
      </c>
      <c r="C420" s="1">
        <v>3</v>
      </c>
      <c r="D420" s="1">
        <v>2</v>
      </c>
      <c r="E420">
        <v>26208.010340995654</v>
      </c>
      <c r="F420">
        <v>1682.0978948766754</v>
      </c>
      <c r="G420">
        <v>0</v>
      </c>
      <c r="H420">
        <v>0</v>
      </c>
      <c r="I420" t="s">
        <v>96</v>
      </c>
      <c r="J420" t="s">
        <v>86</v>
      </c>
      <c r="K420" t="s">
        <v>39</v>
      </c>
      <c r="L420" t="s">
        <v>82</v>
      </c>
    </row>
    <row r="421" spans="1:12" x14ac:dyDescent="0.25">
      <c r="A421" t="s">
        <v>1</v>
      </c>
      <c r="B421">
        <v>2002</v>
      </c>
      <c r="C421" s="1">
        <v>4</v>
      </c>
      <c r="D421" s="1">
        <v>2</v>
      </c>
      <c r="E421">
        <v>144328.52763932952</v>
      </c>
      <c r="F421">
        <v>142464.23203516952</v>
      </c>
      <c r="G421">
        <v>0</v>
      </c>
      <c r="H421">
        <v>0</v>
      </c>
      <c r="I421" t="s">
        <v>96</v>
      </c>
      <c r="J421" t="s">
        <v>86</v>
      </c>
      <c r="K421" t="s">
        <v>39</v>
      </c>
      <c r="L421" t="s">
        <v>82</v>
      </c>
    </row>
    <row r="422" spans="1:12" x14ac:dyDescent="0.25">
      <c r="A422" t="s">
        <v>1</v>
      </c>
      <c r="B422">
        <v>2002</v>
      </c>
      <c r="C422" s="1">
        <v>4</v>
      </c>
      <c r="D422" s="1">
        <v>3</v>
      </c>
      <c r="E422">
        <v>3009.7100284243484</v>
      </c>
      <c r="F422">
        <v>295.98434093559592</v>
      </c>
      <c r="G422">
        <v>0</v>
      </c>
      <c r="H422">
        <v>0</v>
      </c>
      <c r="I422" t="s">
        <v>96</v>
      </c>
      <c r="J422" t="s">
        <v>86</v>
      </c>
      <c r="K422" t="s">
        <v>39</v>
      </c>
      <c r="L422" t="s">
        <v>82</v>
      </c>
    </row>
    <row r="423" spans="1:12" x14ac:dyDescent="0.25">
      <c r="A423" t="s">
        <v>1</v>
      </c>
      <c r="B423">
        <v>2002</v>
      </c>
      <c r="C423" s="1">
        <v>5</v>
      </c>
      <c r="D423" s="1">
        <v>2</v>
      </c>
      <c r="E423">
        <v>35357.58791300944</v>
      </c>
      <c r="F423">
        <v>45593.678928561691</v>
      </c>
      <c r="G423">
        <v>0</v>
      </c>
      <c r="H423">
        <v>0</v>
      </c>
      <c r="I423" t="s">
        <v>96</v>
      </c>
      <c r="J423" t="s">
        <v>86</v>
      </c>
      <c r="K423" t="s">
        <v>39</v>
      </c>
      <c r="L423" t="s">
        <v>82</v>
      </c>
    </row>
    <row r="424" spans="1:12" x14ac:dyDescent="0.25">
      <c r="A424" t="s">
        <v>1</v>
      </c>
      <c r="B424">
        <v>2002</v>
      </c>
      <c r="C424" s="1">
        <v>5</v>
      </c>
      <c r="D424" s="1">
        <v>3</v>
      </c>
      <c r="E424">
        <v>10879.459389336205</v>
      </c>
      <c r="F424">
        <v>20944.229492483028</v>
      </c>
      <c r="G424">
        <v>0</v>
      </c>
      <c r="H424">
        <v>0</v>
      </c>
      <c r="I424" t="s">
        <v>96</v>
      </c>
      <c r="J424" t="s">
        <v>86</v>
      </c>
      <c r="K424" t="s">
        <v>39</v>
      </c>
      <c r="L424" t="s">
        <v>82</v>
      </c>
    </row>
    <row r="425" spans="1:12" x14ac:dyDescent="0.25">
      <c r="A425" t="s">
        <v>1</v>
      </c>
      <c r="B425">
        <v>2002</v>
      </c>
      <c r="C425" s="1">
        <v>6</v>
      </c>
      <c r="D425" s="1">
        <v>3</v>
      </c>
      <c r="E425">
        <v>405.70468890497949</v>
      </c>
      <c r="F425">
        <v>972.16761860065185</v>
      </c>
      <c r="G425">
        <v>0</v>
      </c>
      <c r="H425">
        <v>0</v>
      </c>
      <c r="I425" t="s">
        <v>96</v>
      </c>
      <c r="J425" t="s">
        <v>86</v>
      </c>
      <c r="K425" t="s">
        <v>39</v>
      </c>
      <c r="L425" t="s">
        <v>82</v>
      </c>
    </row>
    <row r="426" spans="1:12" x14ac:dyDescent="0.25">
      <c r="A426" t="s">
        <v>0</v>
      </c>
      <c r="B426">
        <v>2003</v>
      </c>
      <c r="C426" s="1">
        <v>3</v>
      </c>
      <c r="D426" s="1">
        <v>2</v>
      </c>
      <c r="E426">
        <v>14603.596281313061</v>
      </c>
      <c r="F426">
        <v>568.90703411065294</v>
      </c>
      <c r="G426">
        <v>1</v>
      </c>
      <c r="H426">
        <v>0</v>
      </c>
      <c r="I426" t="s">
        <v>96</v>
      </c>
      <c r="J426" t="s">
        <v>86</v>
      </c>
      <c r="K426" t="s">
        <v>39</v>
      </c>
      <c r="L426" t="s">
        <v>82</v>
      </c>
    </row>
    <row r="427" spans="1:12" x14ac:dyDescent="0.25">
      <c r="A427" t="s">
        <v>0</v>
      </c>
      <c r="B427">
        <v>2003</v>
      </c>
      <c r="C427" s="1">
        <v>4</v>
      </c>
      <c r="D427" s="1">
        <v>2</v>
      </c>
      <c r="E427">
        <v>128307.53018115397</v>
      </c>
      <c r="F427">
        <v>124155.70155979836</v>
      </c>
      <c r="G427">
        <v>1</v>
      </c>
      <c r="H427">
        <v>0</v>
      </c>
      <c r="I427" t="s">
        <v>96</v>
      </c>
      <c r="J427" t="s">
        <v>86</v>
      </c>
      <c r="K427" t="s">
        <v>39</v>
      </c>
      <c r="L427" t="s">
        <v>82</v>
      </c>
    </row>
    <row r="428" spans="1:12" x14ac:dyDescent="0.25">
      <c r="A428" t="s">
        <v>0</v>
      </c>
      <c r="B428">
        <v>2003</v>
      </c>
      <c r="C428" s="1">
        <v>4</v>
      </c>
      <c r="D428" s="1">
        <v>3</v>
      </c>
      <c r="E428">
        <v>12818.421941886469</v>
      </c>
      <c r="F428">
        <v>971.72492376117179</v>
      </c>
      <c r="G428">
        <v>1</v>
      </c>
      <c r="H428">
        <v>0</v>
      </c>
      <c r="I428" t="s">
        <v>96</v>
      </c>
      <c r="J428" t="s">
        <v>86</v>
      </c>
      <c r="K428" t="s">
        <v>39</v>
      </c>
      <c r="L428" t="s">
        <v>82</v>
      </c>
    </row>
    <row r="429" spans="1:12" x14ac:dyDescent="0.25">
      <c r="A429" t="s">
        <v>0</v>
      </c>
      <c r="B429">
        <v>2003</v>
      </c>
      <c r="C429" s="1">
        <v>5</v>
      </c>
      <c r="D429" s="1">
        <v>2</v>
      </c>
      <c r="E429">
        <v>49281.314665038655</v>
      </c>
      <c r="F429">
        <v>91905.965089321646</v>
      </c>
      <c r="G429">
        <v>1</v>
      </c>
      <c r="H429">
        <v>0</v>
      </c>
      <c r="I429" t="s">
        <v>96</v>
      </c>
      <c r="J429" t="s">
        <v>86</v>
      </c>
      <c r="K429" t="s">
        <v>39</v>
      </c>
      <c r="L429" t="s">
        <v>82</v>
      </c>
    </row>
    <row r="430" spans="1:12" x14ac:dyDescent="0.25">
      <c r="A430" t="s">
        <v>0</v>
      </c>
      <c r="B430">
        <v>2003</v>
      </c>
      <c r="C430" s="1">
        <v>5</v>
      </c>
      <c r="D430" s="1">
        <v>3</v>
      </c>
      <c r="E430">
        <v>28230.54516306354</v>
      </c>
      <c r="F430">
        <v>35120.311983282641</v>
      </c>
      <c r="G430">
        <v>1</v>
      </c>
      <c r="H430">
        <v>0</v>
      </c>
      <c r="I430" t="s">
        <v>96</v>
      </c>
      <c r="J430" t="s">
        <v>86</v>
      </c>
      <c r="K430" t="s">
        <v>39</v>
      </c>
      <c r="L430" t="s">
        <v>82</v>
      </c>
    </row>
    <row r="431" spans="1:12" x14ac:dyDescent="0.25">
      <c r="A431" t="s">
        <v>0</v>
      </c>
      <c r="B431">
        <v>2003</v>
      </c>
      <c r="C431" s="1">
        <v>6</v>
      </c>
      <c r="D431" s="1">
        <v>3</v>
      </c>
      <c r="E431">
        <v>17726.222475409064</v>
      </c>
      <c r="F431">
        <v>23894.055712771296</v>
      </c>
      <c r="G431">
        <v>1</v>
      </c>
      <c r="H431">
        <v>0</v>
      </c>
      <c r="I431" t="s">
        <v>96</v>
      </c>
      <c r="J431" t="s">
        <v>86</v>
      </c>
      <c r="K431" t="s">
        <v>39</v>
      </c>
      <c r="L431" t="s">
        <v>82</v>
      </c>
    </row>
    <row r="432" spans="1:12" x14ac:dyDescent="0.25">
      <c r="A432" t="s">
        <v>1</v>
      </c>
      <c r="B432">
        <v>2003</v>
      </c>
      <c r="C432" s="1">
        <v>3</v>
      </c>
      <c r="D432" s="1">
        <v>2</v>
      </c>
      <c r="E432">
        <v>24340.72943128007</v>
      </c>
      <c r="F432">
        <v>1108.889939862305</v>
      </c>
      <c r="G432">
        <v>0</v>
      </c>
      <c r="H432">
        <v>0</v>
      </c>
      <c r="I432" t="s">
        <v>96</v>
      </c>
      <c r="J432" t="s">
        <v>86</v>
      </c>
      <c r="K432" t="s">
        <v>39</v>
      </c>
      <c r="L432" t="s">
        <v>82</v>
      </c>
    </row>
    <row r="433" spans="1:12" x14ac:dyDescent="0.25">
      <c r="A433" t="s">
        <v>1</v>
      </c>
      <c r="B433">
        <v>2003</v>
      </c>
      <c r="C433" s="1">
        <v>4</v>
      </c>
      <c r="D433" s="1">
        <v>2</v>
      </c>
      <c r="E433">
        <v>83486.390613601121</v>
      </c>
      <c r="F433">
        <v>106433.34147866686</v>
      </c>
      <c r="G433">
        <v>0</v>
      </c>
      <c r="H433">
        <v>0</v>
      </c>
      <c r="I433" t="s">
        <v>96</v>
      </c>
      <c r="J433" t="s">
        <v>86</v>
      </c>
      <c r="K433" t="s">
        <v>39</v>
      </c>
      <c r="L433" t="s">
        <v>82</v>
      </c>
    </row>
    <row r="434" spans="1:12" x14ac:dyDescent="0.25">
      <c r="A434" t="s">
        <v>1</v>
      </c>
      <c r="B434">
        <v>2003</v>
      </c>
      <c r="C434" s="1">
        <v>4</v>
      </c>
      <c r="D434" s="1">
        <v>3</v>
      </c>
      <c r="E434">
        <v>760.73404958588378</v>
      </c>
      <c r="F434">
        <v>154.65594262284915</v>
      </c>
      <c r="G434">
        <v>0</v>
      </c>
      <c r="H434">
        <v>0</v>
      </c>
      <c r="I434" t="s">
        <v>96</v>
      </c>
      <c r="J434" t="s">
        <v>86</v>
      </c>
      <c r="K434" t="s">
        <v>39</v>
      </c>
      <c r="L434" t="s">
        <v>82</v>
      </c>
    </row>
    <row r="435" spans="1:12" x14ac:dyDescent="0.25">
      <c r="A435" t="s">
        <v>1</v>
      </c>
      <c r="B435">
        <v>2003</v>
      </c>
      <c r="C435" s="1">
        <v>5</v>
      </c>
      <c r="D435" s="1">
        <v>2</v>
      </c>
      <c r="E435">
        <v>71004.228237763731</v>
      </c>
      <c r="F435">
        <v>130174.57088742765</v>
      </c>
      <c r="G435">
        <v>0</v>
      </c>
      <c r="H435">
        <v>0</v>
      </c>
      <c r="I435" t="s">
        <v>96</v>
      </c>
      <c r="J435" t="s">
        <v>86</v>
      </c>
      <c r="K435" t="s">
        <v>39</v>
      </c>
      <c r="L435" t="s">
        <v>82</v>
      </c>
    </row>
    <row r="436" spans="1:12" x14ac:dyDescent="0.25">
      <c r="A436" t="s">
        <v>1</v>
      </c>
      <c r="B436">
        <v>2003</v>
      </c>
      <c r="C436" s="1">
        <v>5</v>
      </c>
      <c r="D436" s="1">
        <v>3</v>
      </c>
      <c r="E436">
        <v>7788.3830067054423</v>
      </c>
      <c r="F436">
        <v>13035.449499959594</v>
      </c>
      <c r="G436">
        <v>0</v>
      </c>
      <c r="H436">
        <v>0</v>
      </c>
      <c r="I436" t="s">
        <v>96</v>
      </c>
      <c r="J436" t="s">
        <v>86</v>
      </c>
      <c r="K436" t="s">
        <v>39</v>
      </c>
      <c r="L436" t="s">
        <v>82</v>
      </c>
    </row>
    <row r="437" spans="1:12" x14ac:dyDescent="0.25">
      <c r="A437" t="s">
        <v>1</v>
      </c>
      <c r="B437">
        <v>2003</v>
      </c>
      <c r="C437" s="1">
        <v>6</v>
      </c>
      <c r="D437" s="1">
        <v>3</v>
      </c>
      <c r="E437">
        <v>1527.5346610636955</v>
      </c>
      <c r="F437">
        <v>3580.7978290925048</v>
      </c>
      <c r="G437">
        <v>0</v>
      </c>
      <c r="H437">
        <v>0</v>
      </c>
      <c r="I437" t="s">
        <v>96</v>
      </c>
      <c r="J437" t="s">
        <v>86</v>
      </c>
      <c r="K437" t="s">
        <v>39</v>
      </c>
      <c r="L437" t="s">
        <v>82</v>
      </c>
    </row>
    <row r="438" spans="1:12" x14ac:dyDescent="0.25">
      <c r="A438" t="s">
        <v>0</v>
      </c>
      <c r="B438">
        <v>2004</v>
      </c>
      <c r="C438" s="1">
        <v>3</v>
      </c>
      <c r="D438" s="1">
        <v>2</v>
      </c>
      <c r="E438">
        <v>9348.2329599991481</v>
      </c>
      <c r="F438">
        <v>304.68981942296449</v>
      </c>
      <c r="G438">
        <v>1</v>
      </c>
      <c r="H438">
        <v>0</v>
      </c>
      <c r="I438" t="s">
        <v>96</v>
      </c>
      <c r="J438" t="s">
        <v>86</v>
      </c>
      <c r="K438" t="s">
        <v>39</v>
      </c>
      <c r="L438" t="s">
        <v>82</v>
      </c>
    </row>
    <row r="439" spans="1:12" x14ac:dyDescent="0.25">
      <c r="A439" t="s">
        <v>0</v>
      </c>
      <c r="B439">
        <v>2004</v>
      </c>
      <c r="C439" s="1">
        <v>4</v>
      </c>
      <c r="D439" s="1">
        <v>2</v>
      </c>
      <c r="E439">
        <v>113422.02001491078</v>
      </c>
      <c r="F439">
        <v>17500.598443566549</v>
      </c>
      <c r="G439">
        <v>1</v>
      </c>
      <c r="H439">
        <v>0</v>
      </c>
      <c r="I439" t="s">
        <v>96</v>
      </c>
      <c r="J439" t="s">
        <v>86</v>
      </c>
      <c r="K439" t="s">
        <v>39</v>
      </c>
      <c r="L439" t="s">
        <v>82</v>
      </c>
    </row>
    <row r="440" spans="1:12" x14ac:dyDescent="0.25">
      <c r="A440" t="s">
        <v>0</v>
      </c>
      <c r="B440">
        <v>2004</v>
      </c>
      <c r="C440" s="1">
        <v>4</v>
      </c>
      <c r="D440" s="1">
        <v>3</v>
      </c>
      <c r="E440">
        <v>2268.3850093931219</v>
      </c>
      <c r="F440">
        <v>18.33165</v>
      </c>
      <c r="G440">
        <v>1</v>
      </c>
      <c r="H440">
        <v>0</v>
      </c>
      <c r="I440" t="s">
        <v>96</v>
      </c>
      <c r="J440" t="s">
        <v>86</v>
      </c>
      <c r="K440" t="s">
        <v>39</v>
      </c>
      <c r="L440" t="s">
        <v>82</v>
      </c>
    </row>
    <row r="441" spans="1:12" x14ac:dyDescent="0.25">
      <c r="A441" t="s">
        <v>0</v>
      </c>
      <c r="B441">
        <v>2004</v>
      </c>
      <c r="C441" s="1">
        <v>5</v>
      </c>
      <c r="D441" s="1">
        <v>2</v>
      </c>
      <c r="E441">
        <v>65084.629553140388</v>
      </c>
      <c r="F441">
        <v>145274.02627434127</v>
      </c>
      <c r="G441">
        <v>1</v>
      </c>
      <c r="H441">
        <v>0</v>
      </c>
      <c r="I441" t="s">
        <v>96</v>
      </c>
      <c r="J441" t="s">
        <v>86</v>
      </c>
      <c r="K441" t="s">
        <v>39</v>
      </c>
      <c r="L441" t="s">
        <v>82</v>
      </c>
    </row>
    <row r="442" spans="1:12" x14ac:dyDescent="0.25">
      <c r="A442" t="s">
        <v>0</v>
      </c>
      <c r="B442">
        <v>2004</v>
      </c>
      <c r="C442" s="1">
        <v>5</v>
      </c>
      <c r="D442" s="1">
        <v>3</v>
      </c>
      <c r="E442">
        <v>15959.400664759904</v>
      </c>
      <c r="F442">
        <v>20068.227997119902</v>
      </c>
      <c r="G442">
        <v>1</v>
      </c>
      <c r="H442">
        <v>0</v>
      </c>
      <c r="I442" t="s">
        <v>96</v>
      </c>
      <c r="J442" t="s">
        <v>86</v>
      </c>
      <c r="K442" t="s">
        <v>39</v>
      </c>
      <c r="L442" t="s">
        <v>82</v>
      </c>
    </row>
    <row r="443" spans="1:12" x14ac:dyDescent="0.25">
      <c r="A443" t="s">
        <v>0</v>
      </c>
      <c r="B443">
        <v>2004</v>
      </c>
      <c r="C443" s="1">
        <v>6</v>
      </c>
      <c r="D443" s="1">
        <v>3</v>
      </c>
      <c r="E443">
        <v>18555.33179779668</v>
      </c>
      <c r="F443">
        <v>19220.81076589206</v>
      </c>
      <c r="G443">
        <v>1</v>
      </c>
      <c r="H443">
        <v>0</v>
      </c>
      <c r="I443" t="s">
        <v>96</v>
      </c>
      <c r="J443" t="s">
        <v>86</v>
      </c>
      <c r="K443" t="s">
        <v>39</v>
      </c>
      <c r="L443" t="s">
        <v>82</v>
      </c>
    </row>
    <row r="444" spans="1:12" x14ac:dyDescent="0.25">
      <c r="A444" t="s">
        <v>1</v>
      </c>
      <c r="B444">
        <v>2004</v>
      </c>
      <c r="C444" s="1">
        <v>3</v>
      </c>
      <c r="D444" s="1">
        <v>2</v>
      </c>
      <c r="E444">
        <v>36230.468192098357</v>
      </c>
      <c r="F444">
        <v>1201.2245758151305</v>
      </c>
      <c r="G444">
        <v>0</v>
      </c>
      <c r="H444">
        <v>0</v>
      </c>
      <c r="I444" t="s">
        <v>96</v>
      </c>
      <c r="J444" t="s">
        <v>86</v>
      </c>
      <c r="K444" t="s">
        <v>39</v>
      </c>
      <c r="L444" t="s">
        <v>82</v>
      </c>
    </row>
    <row r="445" spans="1:12" x14ac:dyDescent="0.25">
      <c r="A445" t="s">
        <v>1</v>
      </c>
      <c r="B445">
        <v>2004</v>
      </c>
      <c r="C445" s="1">
        <v>4</v>
      </c>
      <c r="D445" s="1">
        <v>2</v>
      </c>
      <c r="E445">
        <v>71315.613853901872</v>
      </c>
      <c r="F445">
        <v>34425.659299213934</v>
      </c>
      <c r="G445">
        <v>0</v>
      </c>
      <c r="H445">
        <v>0</v>
      </c>
      <c r="I445" t="s">
        <v>96</v>
      </c>
      <c r="J445" t="s">
        <v>86</v>
      </c>
      <c r="K445" t="s">
        <v>39</v>
      </c>
      <c r="L445" t="s">
        <v>82</v>
      </c>
    </row>
    <row r="446" spans="1:12" x14ac:dyDescent="0.25">
      <c r="A446" t="s">
        <v>1</v>
      </c>
      <c r="B446">
        <v>2004</v>
      </c>
      <c r="C446" s="1">
        <v>4</v>
      </c>
      <c r="D446" s="1">
        <v>3</v>
      </c>
      <c r="E446">
        <v>415.0176900912553</v>
      </c>
      <c r="F446">
        <v>18.33165</v>
      </c>
      <c r="G446">
        <v>0</v>
      </c>
      <c r="H446">
        <v>0</v>
      </c>
      <c r="I446" t="s">
        <v>96</v>
      </c>
      <c r="J446" t="s">
        <v>86</v>
      </c>
      <c r="K446" t="s">
        <v>39</v>
      </c>
      <c r="L446" t="s">
        <v>82</v>
      </c>
    </row>
    <row r="447" spans="1:12" x14ac:dyDescent="0.25">
      <c r="A447" t="s">
        <v>1</v>
      </c>
      <c r="B447">
        <v>2004</v>
      </c>
      <c r="C447" s="1">
        <v>5</v>
      </c>
      <c r="D447" s="1">
        <v>2</v>
      </c>
      <c r="E447">
        <v>37695.701485279984</v>
      </c>
      <c r="F447">
        <v>85896.83921053134</v>
      </c>
      <c r="G447">
        <v>0</v>
      </c>
      <c r="H447">
        <v>0</v>
      </c>
      <c r="I447" t="s">
        <v>96</v>
      </c>
      <c r="J447" t="s">
        <v>86</v>
      </c>
      <c r="K447" t="s">
        <v>39</v>
      </c>
      <c r="L447" t="s">
        <v>82</v>
      </c>
    </row>
    <row r="448" spans="1:12" x14ac:dyDescent="0.25">
      <c r="A448" t="s">
        <v>1</v>
      </c>
      <c r="B448">
        <v>2004</v>
      </c>
      <c r="C448" s="1">
        <v>5</v>
      </c>
      <c r="D448" s="1">
        <v>3</v>
      </c>
      <c r="E448">
        <v>4156.125046965014</v>
      </c>
      <c r="F448">
        <v>6443.7902503512059</v>
      </c>
      <c r="G448">
        <v>0</v>
      </c>
      <c r="H448">
        <v>0</v>
      </c>
      <c r="I448" t="s">
        <v>96</v>
      </c>
      <c r="J448" t="s">
        <v>86</v>
      </c>
      <c r="K448" t="s">
        <v>39</v>
      </c>
      <c r="L448" t="s">
        <v>82</v>
      </c>
    </row>
    <row r="449" spans="1:12" x14ac:dyDescent="0.25">
      <c r="A449" t="s">
        <v>1</v>
      </c>
      <c r="B449">
        <v>2004</v>
      </c>
      <c r="C449" s="1">
        <v>6</v>
      </c>
      <c r="D449" s="1">
        <v>3</v>
      </c>
      <c r="E449">
        <v>630.07373166351238</v>
      </c>
      <c r="F449">
        <v>4052.6361637456357</v>
      </c>
      <c r="G449">
        <v>0</v>
      </c>
      <c r="H449">
        <v>0</v>
      </c>
      <c r="I449" t="s">
        <v>96</v>
      </c>
      <c r="J449" t="s">
        <v>86</v>
      </c>
      <c r="K449" t="s">
        <v>39</v>
      </c>
      <c r="L449" t="s">
        <v>82</v>
      </c>
    </row>
    <row r="450" spans="1:12" x14ac:dyDescent="0.25">
      <c r="A450" t="s">
        <v>0</v>
      </c>
      <c r="B450">
        <v>2005</v>
      </c>
      <c r="C450" s="1">
        <v>3</v>
      </c>
      <c r="D450" s="1">
        <v>2</v>
      </c>
      <c r="E450">
        <v>7331.4449350344703</v>
      </c>
      <c r="F450">
        <v>480.61043831212152</v>
      </c>
      <c r="G450">
        <v>1</v>
      </c>
      <c r="H450">
        <v>0</v>
      </c>
      <c r="I450" t="s">
        <v>96</v>
      </c>
      <c r="J450" t="s">
        <v>86</v>
      </c>
      <c r="K450" t="s">
        <v>39</v>
      </c>
      <c r="L450" t="s">
        <v>82</v>
      </c>
    </row>
    <row r="451" spans="1:12" x14ac:dyDescent="0.25">
      <c r="A451" t="s">
        <v>0</v>
      </c>
      <c r="B451">
        <v>2005</v>
      </c>
      <c r="C451" s="1">
        <v>4</v>
      </c>
      <c r="D451" s="1">
        <v>2</v>
      </c>
      <c r="E451">
        <v>102807.28498515621</v>
      </c>
      <c r="F451">
        <v>30220.837606119581</v>
      </c>
      <c r="G451">
        <v>1</v>
      </c>
      <c r="H451">
        <v>0</v>
      </c>
      <c r="I451" t="s">
        <v>96</v>
      </c>
      <c r="J451" t="s">
        <v>86</v>
      </c>
      <c r="K451" t="s">
        <v>39</v>
      </c>
      <c r="L451" t="s">
        <v>82</v>
      </c>
    </row>
    <row r="452" spans="1:12" x14ac:dyDescent="0.25">
      <c r="A452" t="s">
        <v>0</v>
      </c>
      <c r="B452">
        <v>2005</v>
      </c>
      <c r="C452" s="1">
        <v>4</v>
      </c>
      <c r="D452" s="1">
        <v>3</v>
      </c>
      <c r="E452">
        <v>14384.803181589079</v>
      </c>
      <c r="F452">
        <v>1005.7118340031167</v>
      </c>
      <c r="G452">
        <v>1</v>
      </c>
      <c r="H452">
        <v>0</v>
      </c>
      <c r="I452" t="s">
        <v>96</v>
      </c>
      <c r="J452" t="s">
        <v>86</v>
      </c>
      <c r="K452" t="s">
        <v>39</v>
      </c>
      <c r="L452" t="s">
        <v>82</v>
      </c>
    </row>
    <row r="453" spans="1:12" x14ac:dyDescent="0.25">
      <c r="A453" t="s">
        <v>0</v>
      </c>
      <c r="B453">
        <v>2005</v>
      </c>
      <c r="C453" s="1">
        <v>5</v>
      </c>
      <c r="D453" s="1">
        <v>2</v>
      </c>
      <c r="E453">
        <v>34646.9968615041</v>
      </c>
      <c r="F453">
        <v>15990.213345840652</v>
      </c>
      <c r="G453">
        <v>1</v>
      </c>
      <c r="H453">
        <v>0</v>
      </c>
      <c r="I453" t="s">
        <v>96</v>
      </c>
      <c r="J453" t="s">
        <v>86</v>
      </c>
      <c r="K453" t="s">
        <v>39</v>
      </c>
      <c r="L453" t="s">
        <v>82</v>
      </c>
    </row>
    <row r="454" spans="1:12" x14ac:dyDescent="0.25">
      <c r="A454" t="s">
        <v>0</v>
      </c>
      <c r="B454">
        <v>2005</v>
      </c>
      <c r="C454" s="1">
        <v>5</v>
      </c>
      <c r="D454" s="1">
        <v>3</v>
      </c>
      <c r="E454">
        <v>7554.8972828229089</v>
      </c>
      <c r="F454">
        <v>3099.5419291183157</v>
      </c>
      <c r="G454">
        <v>1</v>
      </c>
      <c r="H454">
        <v>0</v>
      </c>
      <c r="I454" t="s">
        <v>96</v>
      </c>
      <c r="J454" t="s">
        <v>86</v>
      </c>
      <c r="K454" t="s">
        <v>39</v>
      </c>
      <c r="L454" t="s">
        <v>82</v>
      </c>
    </row>
    <row r="455" spans="1:12" x14ac:dyDescent="0.25">
      <c r="A455" t="s">
        <v>0</v>
      </c>
      <c r="B455">
        <v>2005</v>
      </c>
      <c r="C455" s="1">
        <v>6</v>
      </c>
      <c r="D455" s="1">
        <v>3</v>
      </c>
      <c r="E455">
        <v>27952.713537111886</v>
      </c>
      <c r="F455">
        <v>12510.000953625389</v>
      </c>
      <c r="G455">
        <v>1</v>
      </c>
      <c r="H455">
        <v>0</v>
      </c>
      <c r="I455" t="s">
        <v>96</v>
      </c>
      <c r="J455" t="s">
        <v>86</v>
      </c>
      <c r="K455" t="s">
        <v>39</v>
      </c>
      <c r="L455" t="s">
        <v>82</v>
      </c>
    </row>
    <row r="456" spans="1:12" x14ac:dyDescent="0.25">
      <c r="A456" t="s">
        <v>1</v>
      </c>
      <c r="B456">
        <v>2005</v>
      </c>
      <c r="C456" s="1">
        <v>3</v>
      </c>
      <c r="D456" s="1">
        <v>2</v>
      </c>
      <c r="E456">
        <v>17104.304570036355</v>
      </c>
      <c r="F456">
        <v>1369.1531471031712</v>
      </c>
      <c r="G456">
        <v>0</v>
      </c>
      <c r="H456">
        <v>0</v>
      </c>
      <c r="I456" t="s">
        <v>96</v>
      </c>
      <c r="J456" t="s">
        <v>86</v>
      </c>
      <c r="K456" t="s">
        <v>39</v>
      </c>
      <c r="L456" t="s">
        <v>82</v>
      </c>
    </row>
    <row r="457" spans="1:12" x14ac:dyDescent="0.25">
      <c r="A457" t="s">
        <v>1</v>
      </c>
      <c r="B457">
        <v>2005</v>
      </c>
      <c r="C457" s="1">
        <v>4</v>
      </c>
      <c r="D457" s="1">
        <v>2</v>
      </c>
      <c r="E457">
        <v>68711.914024326208</v>
      </c>
      <c r="F457">
        <v>16427.753905219186</v>
      </c>
      <c r="G457">
        <v>0</v>
      </c>
      <c r="H457">
        <v>0</v>
      </c>
      <c r="I457" t="s">
        <v>96</v>
      </c>
      <c r="J457" t="s">
        <v>86</v>
      </c>
      <c r="K457" t="s">
        <v>39</v>
      </c>
      <c r="L457" t="s">
        <v>82</v>
      </c>
    </row>
    <row r="458" spans="1:12" x14ac:dyDescent="0.25">
      <c r="A458" t="s">
        <v>1</v>
      </c>
      <c r="B458">
        <v>2005</v>
      </c>
      <c r="C458" s="1">
        <v>4</v>
      </c>
      <c r="D458" s="1">
        <v>3</v>
      </c>
      <c r="E458">
        <v>2085.3041384997323</v>
      </c>
      <c r="F458">
        <v>117.6247169763615</v>
      </c>
      <c r="G458">
        <v>0</v>
      </c>
      <c r="H458">
        <v>0</v>
      </c>
      <c r="I458" t="s">
        <v>96</v>
      </c>
      <c r="J458" t="s">
        <v>86</v>
      </c>
      <c r="K458" t="s">
        <v>39</v>
      </c>
      <c r="L458" t="s">
        <v>82</v>
      </c>
    </row>
    <row r="459" spans="1:12" x14ac:dyDescent="0.25">
      <c r="A459" t="s">
        <v>1</v>
      </c>
      <c r="B459">
        <v>2005</v>
      </c>
      <c r="C459" s="1">
        <v>5</v>
      </c>
      <c r="D459" s="1">
        <v>2</v>
      </c>
      <c r="E459">
        <v>60231.867093144283</v>
      </c>
      <c r="F459">
        <v>23043.613908530915</v>
      </c>
      <c r="G459">
        <v>0</v>
      </c>
      <c r="H459">
        <v>0</v>
      </c>
      <c r="I459" t="s">
        <v>96</v>
      </c>
      <c r="J459" t="s">
        <v>86</v>
      </c>
      <c r="K459" t="s">
        <v>39</v>
      </c>
      <c r="L459" t="s">
        <v>82</v>
      </c>
    </row>
    <row r="460" spans="1:12" x14ac:dyDescent="0.25">
      <c r="A460" t="s">
        <v>1</v>
      </c>
      <c r="B460">
        <v>2005</v>
      </c>
      <c r="C460" s="1">
        <v>5</v>
      </c>
      <c r="D460" s="1">
        <v>3</v>
      </c>
      <c r="E460">
        <v>2140.6606084604041</v>
      </c>
      <c r="F460">
        <v>602.54208243791436</v>
      </c>
      <c r="G460">
        <v>0</v>
      </c>
      <c r="H460">
        <v>0</v>
      </c>
      <c r="I460" t="s">
        <v>96</v>
      </c>
      <c r="J460" t="s">
        <v>86</v>
      </c>
      <c r="K460" t="s">
        <v>39</v>
      </c>
      <c r="L460" t="s">
        <v>82</v>
      </c>
    </row>
    <row r="461" spans="1:12" x14ac:dyDescent="0.25">
      <c r="A461" t="s">
        <v>1</v>
      </c>
      <c r="B461">
        <v>2005</v>
      </c>
      <c r="C461" s="1">
        <v>6</v>
      </c>
      <c r="D461" s="1">
        <v>3</v>
      </c>
      <c r="E461">
        <v>864.94927840519119</v>
      </c>
      <c r="F461">
        <v>176.77750554236542</v>
      </c>
      <c r="G461">
        <v>0</v>
      </c>
      <c r="H461">
        <v>0</v>
      </c>
      <c r="I461" t="s">
        <v>96</v>
      </c>
      <c r="J461" t="s">
        <v>86</v>
      </c>
      <c r="K461" t="s">
        <v>39</v>
      </c>
      <c r="L461" t="s">
        <v>82</v>
      </c>
    </row>
    <row r="462" spans="1:12" x14ac:dyDescent="0.25">
      <c r="A462" t="s">
        <v>0</v>
      </c>
      <c r="B462">
        <v>2006</v>
      </c>
      <c r="C462" s="1">
        <v>3</v>
      </c>
      <c r="D462" s="1">
        <v>2</v>
      </c>
      <c r="E462">
        <v>754.10906688964815</v>
      </c>
      <c r="F462">
        <v>0</v>
      </c>
      <c r="G462">
        <v>1</v>
      </c>
      <c r="H462">
        <v>0</v>
      </c>
      <c r="I462" t="s">
        <v>96</v>
      </c>
      <c r="J462" t="s">
        <v>86</v>
      </c>
      <c r="K462" t="s">
        <v>39</v>
      </c>
      <c r="L462" t="s">
        <v>82</v>
      </c>
    </row>
    <row r="463" spans="1:12" x14ac:dyDescent="0.25">
      <c r="A463" t="s">
        <v>0</v>
      </c>
      <c r="B463">
        <v>2006</v>
      </c>
      <c r="C463" s="1">
        <v>4</v>
      </c>
      <c r="D463" s="1">
        <v>2</v>
      </c>
      <c r="E463">
        <v>24907.613552580879</v>
      </c>
      <c r="F463">
        <v>13083.871099241469</v>
      </c>
      <c r="G463">
        <v>1</v>
      </c>
      <c r="H463">
        <v>0</v>
      </c>
      <c r="I463" t="s">
        <v>96</v>
      </c>
      <c r="J463" t="s">
        <v>86</v>
      </c>
      <c r="K463" t="s">
        <v>39</v>
      </c>
      <c r="L463" t="s">
        <v>82</v>
      </c>
    </row>
    <row r="464" spans="1:12" x14ac:dyDescent="0.25">
      <c r="A464" t="s">
        <v>0</v>
      </c>
      <c r="B464">
        <v>2006</v>
      </c>
      <c r="C464" s="1">
        <v>4</v>
      </c>
      <c r="D464" s="1">
        <v>3</v>
      </c>
      <c r="E464">
        <v>0</v>
      </c>
      <c r="F464">
        <v>0</v>
      </c>
      <c r="G464">
        <v>1</v>
      </c>
      <c r="H464">
        <v>0</v>
      </c>
      <c r="I464" t="s">
        <v>96</v>
      </c>
      <c r="J464" t="s">
        <v>86</v>
      </c>
      <c r="K464" t="s">
        <v>39</v>
      </c>
      <c r="L464" t="s">
        <v>82</v>
      </c>
    </row>
    <row r="465" spans="1:12" x14ac:dyDescent="0.25">
      <c r="A465" t="s">
        <v>0</v>
      </c>
      <c r="B465">
        <v>2006</v>
      </c>
      <c r="C465" s="1">
        <v>5</v>
      </c>
      <c r="D465" s="1">
        <v>2</v>
      </c>
      <c r="E465">
        <v>29937.694895913271</v>
      </c>
      <c r="F465">
        <v>13093.314742243656</v>
      </c>
      <c r="G465">
        <v>1</v>
      </c>
      <c r="H465">
        <v>0</v>
      </c>
      <c r="I465" t="s">
        <v>96</v>
      </c>
      <c r="J465" t="s">
        <v>86</v>
      </c>
      <c r="K465" t="s">
        <v>39</v>
      </c>
      <c r="L465" t="s">
        <v>82</v>
      </c>
    </row>
    <row r="466" spans="1:12" x14ac:dyDescent="0.25">
      <c r="A466" t="s">
        <v>0</v>
      </c>
      <c r="B466">
        <v>2006</v>
      </c>
      <c r="C466" s="1">
        <v>5</v>
      </c>
      <c r="D466" s="1">
        <v>3</v>
      </c>
      <c r="E466">
        <v>78389.248460068047</v>
      </c>
      <c r="F466">
        <v>33532.27540589709</v>
      </c>
      <c r="G466">
        <v>1</v>
      </c>
      <c r="H466">
        <v>0</v>
      </c>
      <c r="I466" t="s">
        <v>96</v>
      </c>
      <c r="J466" t="s">
        <v>86</v>
      </c>
      <c r="K466" t="s">
        <v>39</v>
      </c>
      <c r="L466" t="s">
        <v>82</v>
      </c>
    </row>
    <row r="467" spans="1:12" x14ac:dyDescent="0.25">
      <c r="A467" t="s">
        <v>0</v>
      </c>
      <c r="B467">
        <v>2006</v>
      </c>
      <c r="C467" s="1">
        <v>6</v>
      </c>
      <c r="D467" s="1">
        <v>3</v>
      </c>
      <c r="E467">
        <v>2258.0637101340872</v>
      </c>
      <c r="F467">
        <v>1578.3062111276001</v>
      </c>
      <c r="G467">
        <v>1</v>
      </c>
      <c r="H467">
        <v>0</v>
      </c>
      <c r="I467" t="s">
        <v>96</v>
      </c>
      <c r="J467" t="s">
        <v>86</v>
      </c>
      <c r="K467" t="s">
        <v>39</v>
      </c>
      <c r="L467" t="s">
        <v>82</v>
      </c>
    </row>
    <row r="468" spans="1:12" x14ac:dyDescent="0.25">
      <c r="A468" t="s">
        <v>1</v>
      </c>
      <c r="B468">
        <v>2006</v>
      </c>
      <c r="C468" s="1">
        <v>3</v>
      </c>
      <c r="D468" s="1">
        <v>2</v>
      </c>
      <c r="E468">
        <v>1741.5010725465354</v>
      </c>
      <c r="F468">
        <v>0</v>
      </c>
      <c r="G468">
        <v>0</v>
      </c>
      <c r="H468">
        <v>0</v>
      </c>
      <c r="I468" t="s">
        <v>96</v>
      </c>
      <c r="J468" t="s">
        <v>86</v>
      </c>
      <c r="K468" t="s">
        <v>39</v>
      </c>
      <c r="L468" t="s">
        <v>82</v>
      </c>
    </row>
    <row r="469" spans="1:12" x14ac:dyDescent="0.25">
      <c r="A469" t="s">
        <v>1</v>
      </c>
      <c r="B469">
        <v>2006</v>
      </c>
      <c r="C469" s="1">
        <v>4</v>
      </c>
      <c r="D469" s="1">
        <v>2</v>
      </c>
      <c r="E469">
        <v>44007.010116942598</v>
      </c>
      <c r="F469">
        <v>20176.164530200742</v>
      </c>
      <c r="G469">
        <v>0</v>
      </c>
      <c r="H469">
        <v>0</v>
      </c>
      <c r="I469" t="s">
        <v>96</v>
      </c>
      <c r="J469" t="s">
        <v>86</v>
      </c>
      <c r="K469" t="s">
        <v>39</v>
      </c>
      <c r="L469" t="s">
        <v>82</v>
      </c>
    </row>
    <row r="470" spans="1:12" x14ac:dyDescent="0.25">
      <c r="A470" t="s">
        <v>1</v>
      </c>
      <c r="B470">
        <v>2006</v>
      </c>
      <c r="C470" s="1">
        <v>4</v>
      </c>
      <c r="D470" s="1">
        <v>3</v>
      </c>
      <c r="E470">
        <v>107.3053135888502</v>
      </c>
      <c r="F470">
        <v>0</v>
      </c>
      <c r="G470">
        <v>0</v>
      </c>
      <c r="H470">
        <v>0</v>
      </c>
      <c r="I470" t="s">
        <v>96</v>
      </c>
      <c r="J470" t="s">
        <v>86</v>
      </c>
      <c r="K470" t="s">
        <v>39</v>
      </c>
      <c r="L470" t="s">
        <v>82</v>
      </c>
    </row>
    <row r="471" spans="1:12" x14ac:dyDescent="0.25">
      <c r="A471" t="s">
        <v>1</v>
      </c>
      <c r="B471">
        <v>2006</v>
      </c>
      <c r="C471" s="1">
        <v>5</v>
      </c>
      <c r="D471" s="1">
        <v>2</v>
      </c>
      <c r="E471">
        <v>13837.009401868088</v>
      </c>
      <c r="F471">
        <v>6639.6825738575444</v>
      </c>
      <c r="G471">
        <v>0</v>
      </c>
      <c r="H471">
        <v>0</v>
      </c>
      <c r="I471" t="s">
        <v>96</v>
      </c>
      <c r="J471" t="s">
        <v>86</v>
      </c>
      <c r="K471" t="s">
        <v>39</v>
      </c>
      <c r="L471" t="s">
        <v>82</v>
      </c>
    </row>
    <row r="472" spans="1:12" x14ac:dyDescent="0.25">
      <c r="A472" t="s">
        <v>1</v>
      </c>
      <c r="B472">
        <v>2006</v>
      </c>
      <c r="C472" s="1">
        <v>5</v>
      </c>
      <c r="D472" s="1">
        <v>3</v>
      </c>
      <c r="E472">
        <v>2916.5009243753789</v>
      </c>
      <c r="F472">
        <v>1440.1411144019357</v>
      </c>
      <c r="G472">
        <v>0</v>
      </c>
      <c r="H472">
        <v>0</v>
      </c>
      <c r="I472" t="s">
        <v>96</v>
      </c>
      <c r="J472" t="s">
        <v>86</v>
      </c>
      <c r="K472" t="s">
        <v>39</v>
      </c>
      <c r="L472" t="s">
        <v>82</v>
      </c>
    </row>
    <row r="473" spans="1:12" x14ac:dyDescent="0.25">
      <c r="A473" t="s">
        <v>1</v>
      </c>
      <c r="B473">
        <v>2006</v>
      </c>
      <c r="C473" s="1">
        <v>6</v>
      </c>
      <c r="D473" s="1">
        <v>3</v>
      </c>
      <c r="E473">
        <v>1179.6731706785276</v>
      </c>
      <c r="F473">
        <v>659.72972302996163</v>
      </c>
      <c r="G473">
        <v>0</v>
      </c>
      <c r="H473">
        <v>0</v>
      </c>
      <c r="I473" t="s">
        <v>96</v>
      </c>
      <c r="J473" t="s">
        <v>86</v>
      </c>
      <c r="K473" t="s">
        <v>39</v>
      </c>
      <c r="L473" t="s">
        <v>82</v>
      </c>
    </row>
    <row r="474" spans="1:12" x14ac:dyDescent="0.25">
      <c r="A474" t="s">
        <v>0</v>
      </c>
      <c r="B474">
        <v>2007</v>
      </c>
      <c r="C474" s="1">
        <v>3</v>
      </c>
      <c r="D474" s="1">
        <v>2</v>
      </c>
      <c r="E474">
        <v>9668.9334800023407</v>
      </c>
      <c r="F474">
        <v>105.1449945948934</v>
      </c>
      <c r="G474">
        <v>1</v>
      </c>
      <c r="H474">
        <v>0</v>
      </c>
      <c r="I474" t="s">
        <v>96</v>
      </c>
      <c r="J474" t="s">
        <v>86</v>
      </c>
      <c r="K474" t="s">
        <v>39</v>
      </c>
      <c r="L474" t="s">
        <v>82</v>
      </c>
    </row>
    <row r="475" spans="1:12" x14ac:dyDescent="0.25">
      <c r="A475" t="s">
        <v>0</v>
      </c>
      <c r="B475">
        <v>2007</v>
      </c>
      <c r="C475" s="1">
        <v>4</v>
      </c>
      <c r="D475" s="1">
        <v>2</v>
      </c>
      <c r="E475">
        <v>5236.238965956356</v>
      </c>
      <c r="F475">
        <v>380.8363054906302</v>
      </c>
      <c r="G475">
        <v>1</v>
      </c>
      <c r="H475">
        <v>0</v>
      </c>
      <c r="I475" t="s">
        <v>96</v>
      </c>
      <c r="J475" t="s">
        <v>86</v>
      </c>
      <c r="K475" t="s">
        <v>39</v>
      </c>
      <c r="L475" t="s">
        <v>82</v>
      </c>
    </row>
    <row r="476" spans="1:12" x14ac:dyDescent="0.25">
      <c r="A476" t="s">
        <v>0</v>
      </c>
      <c r="B476">
        <v>2007</v>
      </c>
      <c r="C476" s="1">
        <v>4</v>
      </c>
      <c r="D476" s="1">
        <v>3</v>
      </c>
      <c r="E476">
        <v>236.19248973918704</v>
      </c>
      <c r="F476">
        <v>0</v>
      </c>
      <c r="G476">
        <v>1</v>
      </c>
      <c r="H476">
        <v>0</v>
      </c>
      <c r="I476" t="s">
        <v>96</v>
      </c>
      <c r="J476" t="s">
        <v>86</v>
      </c>
      <c r="K476" t="s">
        <v>39</v>
      </c>
      <c r="L476" t="s">
        <v>82</v>
      </c>
    </row>
    <row r="477" spans="1:12" x14ac:dyDescent="0.25">
      <c r="A477" t="s">
        <v>0</v>
      </c>
      <c r="B477">
        <v>2007</v>
      </c>
      <c r="C477" s="1">
        <v>5</v>
      </c>
      <c r="D477" s="1">
        <v>2</v>
      </c>
      <c r="E477">
        <v>46855.93683190093</v>
      </c>
      <c r="F477">
        <v>2881.5164566603262</v>
      </c>
      <c r="G477">
        <v>1</v>
      </c>
      <c r="H477">
        <v>0</v>
      </c>
      <c r="I477" t="s">
        <v>96</v>
      </c>
      <c r="J477" t="s">
        <v>86</v>
      </c>
      <c r="K477" t="s">
        <v>39</v>
      </c>
      <c r="L477" t="s">
        <v>82</v>
      </c>
    </row>
    <row r="478" spans="1:12" x14ac:dyDescent="0.25">
      <c r="A478" t="s">
        <v>0</v>
      </c>
      <c r="B478">
        <v>2007</v>
      </c>
      <c r="C478" s="1">
        <v>5</v>
      </c>
      <c r="D478" s="1">
        <v>3</v>
      </c>
      <c r="E478">
        <v>241.40013227513225</v>
      </c>
      <c r="F478">
        <v>202.93189468473059</v>
      </c>
      <c r="G478">
        <v>1</v>
      </c>
      <c r="H478">
        <v>0</v>
      </c>
      <c r="I478" t="s">
        <v>96</v>
      </c>
      <c r="J478" t="s">
        <v>86</v>
      </c>
      <c r="K478" t="s">
        <v>39</v>
      </c>
      <c r="L478" t="s">
        <v>82</v>
      </c>
    </row>
    <row r="479" spans="1:12" x14ac:dyDescent="0.25">
      <c r="A479" t="s">
        <v>0</v>
      </c>
      <c r="B479">
        <v>2007</v>
      </c>
      <c r="C479" s="1">
        <v>6</v>
      </c>
      <c r="D479" s="1">
        <v>3</v>
      </c>
      <c r="E479">
        <v>15383.2981001261</v>
      </c>
      <c r="F479">
        <v>1432.8745014121466</v>
      </c>
      <c r="G479">
        <v>1</v>
      </c>
      <c r="H479">
        <v>0</v>
      </c>
      <c r="I479" t="s">
        <v>96</v>
      </c>
      <c r="J479" t="s">
        <v>86</v>
      </c>
      <c r="K479" t="s">
        <v>39</v>
      </c>
      <c r="L479" t="s">
        <v>82</v>
      </c>
    </row>
    <row r="480" spans="1:12" x14ac:dyDescent="0.25">
      <c r="A480" t="s">
        <v>1</v>
      </c>
      <c r="B480">
        <v>2007</v>
      </c>
      <c r="C480" s="1">
        <v>3</v>
      </c>
      <c r="D480" s="1">
        <v>2</v>
      </c>
      <c r="E480">
        <v>19247.817197063421</v>
      </c>
      <c r="F480">
        <v>62.634792639149161</v>
      </c>
      <c r="G480">
        <v>0</v>
      </c>
      <c r="H480">
        <v>0</v>
      </c>
      <c r="I480" t="s">
        <v>96</v>
      </c>
      <c r="J480" t="s">
        <v>86</v>
      </c>
      <c r="K480" t="s">
        <v>39</v>
      </c>
      <c r="L480" t="s">
        <v>82</v>
      </c>
    </row>
    <row r="481" spans="1:12" x14ac:dyDescent="0.25">
      <c r="A481" t="s">
        <v>1</v>
      </c>
      <c r="B481">
        <v>2007</v>
      </c>
      <c r="C481" s="1">
        <v>4</v>
      </c>
      <c r="D481" s="1">
        <v>2</v>
      </c>
      <c r="E481">
        <v>7907.0072267152073</v>
      </c>
      <c r="F481">
        <v>433.2519983024485</v>
      </c>
      <c r="G481">
        <v>0</v>
      </c>
      <c r="H481">
        <v>0</v>
      </c>
      <c r="I481" t="s">
        <v>96</v>
      </c>
      <c r="J481" t="s">
        <v>86</v>
      </c>
      <c r="K481" t="s">
        <v>39</v>
      </c>
      <c r="L481" t="s">
        <v>82</v>
      </c>
    </row>
    <row r="482" spans="1:12" x14ac:dyDescent="0.25">
      <c r="A482" t="s">
        <v>1</v>
      </c>
      <c r="B482">
        <v>2007</v>
      </c>
      <c r="C482" s="1">
        <v>4</v>
      </c>
      <c r="D482" s="1">
        <v>3</v>
      </c>
      <c r="E482">
        <v>608.13378897524251</v>
      </c>
      <c r="F482">
        <v>0</v>
      </c>
      <c r="G482">
        <v>0</v>
      </c>
      <c r="H482">
        <v>0</v>
      </c>
      <c r="I482" t="s">
        <v>96</v>
      </c>
      <c r="J482" t="s">
        <v>86</v>
      </c>
      <c r="K482" t="s">
        <v>39</v>
      </c>
      <c r="L482" t="s">
        <v>82</v>
      </c>
    </row>
    <row r="483" spans="1:12" x14ac:dyDescent="0.25">
      <c r="A483" t="s">
        <v>1</v>
      </c>
      <c r="B483">
        <v>2007</v>
      </c>
      <c r="C483" s="1">
        <v>5</v>
      </c>
      <c r="D483" s="1">
        <v>2</v>
      </c>
      <c r="E483">
        <v>43601.093647962167</v>
      </c>
      <c r="F483">
        <v>3547.2270239725176</v>
      </c>
      <c r="G483">
        <v>0</v>
      </c>
      <c r="H483">
        <v>0</v>
      </c>
      <c r="I483" t="s">
        <v>96</v>
      </c>
      <c r="J483" t="s">
        <v>86</v>
      </c>
      <c r="K483" t="s">
        <v>39</v>
      </c>
      <c r="L483" t="s">
        <v>82</v>
      </c>
    </row>
    <row r="484" spans="1:12" x14ac:dyDescent="0.25">
      <c r="A484" t="s">
        <v>1</v>
      </c>
      <c r="B484">
        <v>2007</v>
      </c>
      <c r="C484" s="1">
        <v>5</v>
      </c>
      <c r="D484" s="1">
        <v>3</v>
      </c>
      <c r="E484">
        <v>730.66734176170928</v>
      </c>
      <c r="F484">
        <v>440.19688782117959</v>
      </c>
      <c r="G484">
        <v>0</v>
      </c>
      <c r="H484">
        <v>0</v>
      </c>
      <c r="I484" t="s">
        <v>96</v>
      </c>
      <c r="J484" t="s">
        <v>86</v>
      </c>
      <c r="K484" t="s">
        <v>39</v>
      </c>
      <c r="L484" t="s">
        <v>82</v>
      </c>
    </row>
    <row r="485" spans="1:12" x14ac:dyDescent="0.25">
      <c r="A485" t="s">
        <v>1</v>
      </c>
      <c r="B485">
        <v>2007</v>
      </c>
      <c r="C485" s="1">
        <v>6</v>
      </c>
      <c r="D485" s="1">
        <v>3</v>
      </c>
      <c r="E485">
        <v>598.28079752225108</v>
      </c>
      <c r="F485">
        <v>272.38514442197959</v>
      </c>
      <c r="G485">
        <v>0</v>
      </c>
      <c r="H485">
        <v>0</v>
      </c>
      <c r="I485" t="s">
        <v>96</v>
      </c>
      <c r="J485" t="s">
        <v>86</v>
      </c>
      <c r="K485" t="s">
        <v>39</v>
      </c>
      <c r="L485" t="s">
        <v>82</v>
      </c>
    </row>
    <row r="486" spans="1:12" x14ac:dyDescent="0.25">
      <c r="A486" t="s">
        <v>0</v>
      </c>
      <c r="B486">
        <v>2008</v>
      </c>
      <c r="C486" s="1">
        <v>3</v>
      </c>
      <c r="D486" s="1">
        <v>2</v>
      </c>
      <c r="E486">
        <v>12847.054569484115</v>
      </c>
      <c r="F486">
        <v>0</v>
      </c>
      <c r="G486">
        <v>1</v>
      </c>
      <c r="H486">
        <v>0</v>
      </c>
      <c r="I486" t="s">
        <v>57</v>
      </c>
      <c r="J486" t="s">
        <v>86</v>
      </c>
      <c r="K486" t="s">
        <v>39</v>
      </c>
      <c r="L486" t="s">
        <v>5</v>
      </c>
    </row>
    <row r="487" spans="1:12" x14ac:dyDescent="0.25">
      <c r="A487" t="s">
        <v>0</v>
      </c>
      <c r="B487">
        <v>2008</v>
      </c>
      <c r="C487" s="1">
        <v>4</v>
      </c>
      <c r="D487" s="1">
        <v>2</v>
      </c>
      <c r="E487">
        <v>48903.086830771899</v>
      </c>
      <c r="F487">
        <v>0</v>
      </c>
      <c r="G487">
        <v>1</v>
      </c>
      <c r="H487">
        <v>0</v>
      </c>
      <c r="I487" t="s">
        <v>57</v>
      </c>
      <c r="J487" t="s">
        <v>86</v>
      </c>
      <c r="K487" t="s">
        <v>39</v>
      </c>
      <c r="L487" t="s">
        <v>5</v>
      </c>
    </row>
    <row r="488" spans="1:12" x14ac:dyDescent="0.25">
      <c r="A488" t="s">
        <v>0</v>
      </c>
      <c r="B488">
        <v>2008</v>
      </c>
      <c r="C488" s="1">
        <v>4</v>
      </c>
      <c r="D488" s="1">
        <v>3</v>
      </c>
      <c r="E488">
        <v>1588.3899034441733</v>
      </c>
      <c r="F488">
        <v>0</v>
      </c>
      <c r="G488">
        <v>1</v>
      </c>
      <c r="H488">
        <v>0</v>
      </c>
      <c r="I488" t="s">
        <v>57</v>
      </c>
      <c r="J488" t="s">
        <v>86</v>
      </c>
      <c r="K488" t="s">
        <v>39</v>
      </c>
      <c r="L488" t="s">
        <v>5</v>
      </c>
    </row>
    <row r="489" spans="1:12" x14ac:dyDescent="0.25">
      <c r="A489" t="s">
        <v>0</v>
      </c>
      <c r="B489">
        <v>2008</v>
      </c>
      <c r="C489" s="1">
        <v>5</v>
      </c>
      <c r="D489" s="1">
        <v>2</v>
      </c>
      <c r="E489">
        <v>3143.253086836472</v>
      </c>
      <c r="F489">
        <v>0</v>
      </c>
      <c r="G489">
        <v>1</v>
      </c>
      <c r="H489">
        <v>0</v>
      </c>
      <c r="I489" t="s">
        <v>57</v>
      </c>
      <c r="J489" t="s">
        <v>86</v>
      </c>
      <c r="K489" t="s">
        <v>39</v>
      </c>
      <c r="L489" t="s">
        <v>5</v>
      </c>
    </row>
    <row r="490" spans="1:12" x14ac:dyDescent="0.25">
      <c r="A490" t="s">
        <v>0</v>
      </c>
      <c r="B490">
        <v>2008</v>
      </c>
      <c r="C490" s="1">
        <v>5</v>
      </c>
      <c r="D490" s="1">
        <v>3</v>
      </c>
      <c r="E490">
        <v>6462.1423366005247</v>
      </c>
      <c r="F490">
        <v>0</v>
      </c>
      <c r="G490">
        <v>1</v>
      </c>
      <c r="H490">
        <v>0</v>
      </c>
      <c r="I490" t="s">
        <v>57</v>
      </c>
      <c r="J490" t="s">
        <v>86</v>
      </c>
      <c r="K490" t="s">
        <v>39</v>
      </c>
      <c r="L490" t="s">
        <v>5</v>
      </c>
    </row>
    <row r="491" spans="1:12" x14ac:dyDescent="0.25">
      <c r="A491" t="s">
        <v>0</v>
      </c>
      <c r="B491">
        <v>2008</v>
      </c>
      <c r="C491" s="1">
        <v>6</v>
      </c>
      <c r="D491" s="1">
        <v>3</v>
      </c>
      <c r="E491">
        <v>1080.0800296195607</v>
      </c>
      <c r="F491">
        <v>0</v>
      </c>
      <c r="G491">
        <v>1</v>
      </c>
      <c r="H491">
        <v>0</v>
      </c>
      <c r="I491" t="s">
        <v>57</v>
      </c>
      <c r="J491" t="s">
        <v>86</v>
      </c>
      <c r="K491" t="s">
        <v>39</v>
      </c>
      <c r="L491" t="s">
        <v>5</v>
      </c>
    </row>
    <row r="492" spans="1:12" x14ac:dyDescent="0.25">
      <c r="A492" t="s">
        <v>1</v>
      </c>
      <c r="B492">
        <v>2008</v>
      </c>
      <c r="C492" s="1">
        <v>3</v>
      </c>
      <c r="D492" s="1">
        <v>2</v>
      </c>
      <c r="E492">
        <v>49095.695951560214</v>
      </c>
      <c r="F492">
        <v>0</v>
      </c>
      <c r="G492">
        <v>0</v>
      </c>
      <c r="H492">
        <v>0</v>
      </c>
      <c r="I492" t="s">
        <v>57</v>
      </c>
      <c r="J492" t="s">
        <v>86</v>
      </c>
      <c r="K492" t="s">
        <v>39</v>
      </c>
      <c r="L492" t="s">
        <v>5</v>
      </c>
    </row>
    <row r="493" spans="1:12" x14ac:dyDescent="0.25">
      <c r="A493" t="s">
        <v>1</v>
      </c>
      <c r="B493">
        <v>2008</v>
      </c>
      <c r="C493" s="1">
        <v>4</v>
      </c>
      <c r="D493" s="1">
        <v>2</v>
      </c>
      <c r="E493">
        <v>53858.955803267803</v>
      </c>
      <c r="F493">
        <v>0</v>
      </c>
      <c r="G493">
        <v>0</v>
      </c>
      <c r="H493">
        <v>0</v>
      </c>
      <c r="I493" t="s">
        <v>57</v>
      </c>
      <c r="J493" t="s">
        <v>86</v>
      </c>
      <c r="K493" t="s">
        <v>39</v>
      </c>
      <c r="L493" t="s">
        <v>5</v>
      </c>
    </row>
    <row r="494" spans="1:12" x14ac:dyDescent="0.25">
      <c r="A494" t="s">
        <v>1</v>
      </c>
      <c r="B494">
        <v>2008</v>
      </c>
      <c r="C494" s="1">
        <v>4</v>
      </c>
      <c r="D494" s="1">
        <v>3</v>
      </c>
      <c r="E494">
        <v>2415.72423072423</v>
      </c>
      <c r="F494">
        <v>0</v>
      </c>
      <c r="G494">
        <v>0</v>
      </c>
      <c r="H494">
        <v>0</v>
      </c>
      <c r="I494" t="s">
        <v>57</v>
      </c>
      <c r="J494" t="s">
        <v>86</v>
      </c>
      <c r="K494" t="s">
        <v>39</v>
      </c>
      <c r="L494" t="s">
        <v>5</v>
      </c>
    </row>
    <row r="495" spans="1:12" x14ac:dyDescent="0.25">
      <c r="A495" t="s">
        <v>1</v>
      </c>
      <c r="B495">
        <v>2008</v>
      </c>
      <c r="C495" s="1">
        <v>5</v>
      </c>
      <c r="D495" s="1">
        <v>2</v>
      </c>
      <c r="E495">
        <v>8279.5035012270946</v>
      </c>
      <c r="F495">
        <v>0</v>
      </c>
      <c r="G495">
        <v>0</v>
      </c>
      <c r="H495">
        <v>0</v>
      </c>
      <c r="I495" t="s">
        <v>57</v>
      </c>
      <c r="J495" t="s">
        <v>86</v>
      </c>
      <c r="K495" t="s">
        <v>39</v>
      </c>
      <c r="L495" t="s">
        <v>5</v>
      </c>
    </row>
    <row r="496" spans="1:12" x14ac:dyDescent="0.25">
      <c r="A496" t="s">
        <v>1</v>
      </c>
      <c r="B496">
        <v>2008</v>
      </c>
      <c r="C496" s="1">
        <v>5</v>
      </c>
      <c r="D496" s="1">
        <v>3</v>
      </c>
      <c r="E496">
        <v>2505.0610106695922</v>
      </c>
      <c r="F496">
        <v>0</v>
      </c>
      <c r="G496">
        <v>0</v>
      </c>
      <c r="H496">
        <v>0</v>
      </c>
      <c r="I496" t="s">
        <v>57</v>
      </c>
      <c r="J496" t="s">
        <v>86</v>
      </c>
      <c r="K496" t="s">
        <v>39</v>
      </c>
      <c r="L496" t="s">
        <v>5</v>
      </c>
    </row>
    <row r="497" spans="1:12" x14ac:dyDescent="0.25">
      <c r="A497" t="s">
        <v>1</v>
      </c>
      <c r="B497">
        <v>2008</v>
      </c>
      <c r="C497" s="1">
        <v>6</v>
      </c>
      <c r="D497" s="1">
        <v>3</v>
      </c>
      <c r="E497">
        <v>689.05950255105097</v>
      </c>
      <c r="F497">
        <v>0</v>
      </c>
      <c r="G497">
        <v>0</v>
      </c>
      <c r="H497">
        <v>0</v>
      </c>
      <c r="I497" t="s">
        <v>57</v>
      </c>
      <c r="J497" t="s">
        <v>86</v>
      </c>
      <c r="K497" t="s">
        <v>39</v>
      </c>
      <c r="L497" t="s">
        <v>5</v>
      </c>
    </row>
    <row r="498" spans="1:12" x14ac:dyDescent="0.25">
      <c r="A498" t="s">
        <v>0</v>
      </c>
      <c r="B498">
        <v>2009</v>
      </c>
      <c r="C498" s="1">
        <v>3</v>
      </c>
      <c r="D498" s="1">
        <v>2</v>
      </c>
      <c r="E498">
        <v>5241.6608998138499</v>
      </c>
      <c r="F498">
        <v>267.43587924359724</v>
      </c>
      <c r="G498">
        <v>1</v>
      </c>
      <c r="H498">
        <v>0</v>
      </c>
      <c r="I498" t="s">
        <v>57</v>
      </c>
      <c r="J498" t="s">
        <v>86</v>
      </c>
      <c r="K498" t="s">
        <v>39</v>
      </c>
      <c r="L498" t="s">
        <v>81</v>
      </c>
    </row>
    <row r="499" spans="1:12" x14ac:dyDescent="0.25">
      <c r="A499" t="s">
        <v>0</v>
      </c>
      <c r="B499">
        <v>2009</v>
      </c>
      <c r="C499" s="1">
        <v>4</v>
      </c>
      <c r="D499" s="1">
        <v>2</v>
      </c>
      <c r="E499">
        <v>119319.39011709426</v>
      </c>
      <c r="F499">
        <v>56526.011835248588</v>
      </c>
      <c r="G499">
        <v>1</v>
      </c>
      <c r="H499">
        <v>0</v>
      </c>
      <c r="I499" t="s">
        <v>57</v>
      </c>
      <c r="J499" t="s">
        <v>86</v>
      </c>
      <c r="K499" t="s">
        <v>39</v>
      </c>
      <c r="L499" t="s">
        <v>81</v>
      </c>
    </row>
    <row r="500" spans="1:12" x14ac:dyDescent="0.25">
      <c r="A500" t="s">
        <v>0</v>
      </c>
      <c r="B500">
        <v>2009</v>
      </c>
      <c r="C500" s="1">
        <v>4</v>
      </c>
      <c r="D500" s="1">
        <v>3</v>
      </c>
      <c r="E500">
        <v>13141.222444788471</v>
      </c>
      <c r="F500">
        <v>463.45305871164976</v>
      </c>
      <c r="G500">
        <v>1</v>
      </c>
      <c r="H500">
        <v>0</v>
      </c>
      <c r="I500" t="s">
        <v>57</v>
      </c>
      <c r="J500" t="s">
        <v>86</v>
      </c>
      <c r="K500" t="s">
        <v>39</v>
      </c>
      <c r="L500" t="s">
        <v>81</v>
      </c>
    </row>
    <row r="501" spans="1:12" x14ac:dyDescent="0.25">
      <c r="A501" t="s">
        <v>0</v>
      </c>
      <c r="B501">
        <v>2009</v>
      </c>
      <c r="C501" s="1">
        <v>5</v>
      </c>
      <c r="D501" s="1">
        <v>2</v>
      </c>
      <c r="E501">
        <v>78209.09422446294</v>
      </c>
      <c r="F501">
        <v>27874.511445243494</v>
      </c>
      <c r="G501">
        <v>1</v>
      </c>
      <c r="H501">
        <v>0</v>
      </c>
      <c r="I501" t="s">
        <v>57</v>
      </c>
      <c r="J501" t="s">
        <v>86</v>
      </c>
      <c r="K501" t="s">
        <v>39</v>
      </c>
      <c r="L501" t="s">
        <v>81</v>
      </c>
    </row>
    <row r="502" spans="1:12" x14ac:dyDescent="0.25">
      <c r="A502" t="s">
        <v>0</v>
      </c>
      <c r="B502">
        <v>2009</v>
      </c>
      <c r="C502" s="1">
        <v>5</v>
      </c>
      <c r="D502" s="1">
        <v>3</v>
      </c>
      <c r="E502">
        <v>5485.0845381506788</v>
      </c>
      <c r="F502">
        <v>878.59028798771203</v>
      </c>
      <c r="G502">
        <v>1</v>
      </c>
      <c r="H502">
        <v>0</v>
      </c>
      <c r="I502" t="s">
        <v>57</v>
      </c>
      <c r="J502" t="s">
        <v>86</v>
      </c>
      <c r="K502" t="s">
        <v>39</v>
      </c>
      <c r="L502" t="s">
        <v>81</v>
      </c>
    </row>
    <row r="503" spans="1:12" x14ac:dyDescent="0.25">
      <c r="A503" t="s">
        <v>0</v>
      </c>
      <c r="B503">
        <v>2009</v>
      </c>
      <c r="C503" s="1">
        <v>6</v>
      </c>
      <c r="D503" s="1">
        <v>3</v>
      </c>
      <c r="E503">
        <v>844.83544061309965</v>
      </c>
      <c r="F503">
        <v>630.18209092198731</v>
      </c>
      <c r="G503">
        <v>1</v>
      </c>
      <c r="H503">
        <v>0</v>
      </c>
      <c r="I503" t="s">
        <v>57</v>
      </c>
      <c r="J503" t="s">
        <v>86</v>
      </c>
      <c r="K503" t="s">
        <v>39</v>
      </c>
      <c r="L503" t="s">
        <v>81</v>
      </c>
    </row>
    <row r="504" spans="1:12" x14ac:dyDescent="0.25">
      <c r="A504" t="s">
        <v>1</v>
      </c>
      <c r="B504">
        <v>2009</v>
      </c>
      <c r="C504" s="1">
        <v>3</v>
      </c>
      <c r="D504" s="1">
        <v>2</v>
      </c>
      <c r="E504">
        <v>39416.308223668144</v>
      </c>
      <c r="F504">
        <v>854.4589026037296</v>
      </c>
      <c r="G504">
        <v>0</v>
      </c>
      <c r="H504">
        <v>0</v>
      </c>
      <c r="I504" t="s">
        <v>57</v>
      </c>
      <c r="J504" t="s">
        <v>86</v>
      </c>
      <c r="K504" t="s">
        <v>39</v>
      </c>
      <c r="L504" t="s">
        <v>81</v>
      </c>
    </row>
    <row r="505" spans="1:12" x14ac:dyDescent="0.25">
      <c r="A505" t="s">
        <v>1</v>
      </c>
      <c r="B505">
        <v>2009</v>
      </c>
      <c r="C505" s="1">
        <v>4</v>
      </c>
      <c r="D505" s="1">
        <v>2</v>
      </c>
      <c r="E505">
        <v>104773.52443049492</v>
      </c>
      <c r="F505">
        <v>48279.520538097357</v>
      </c>
      <c r="G505">
        <v>0</v>
      </c>
      <c r="H505">
        <v>0</v>
      </c>
      <c r="I505" t="s">
        <v>57</v>
      </c>
      <c r="J505" t="s">
        <v>86</v>
      </c>
      <c r="K505" t="s">
        <v>39</v>
      </c>
      <c r="L505" t="s">
        <v>81</v>
      </c>
    </row>
    <row r="506" spans="1:12" x14ac:dyDescent="0.25">
      <c r="A506" t="s">
        <v>1</v>
      </c>
      <c r="B506">
        <v>2009</v>
      </c>
      <c r="C506" s="1">
        <v>4</v>
      </c>
      <c r="D506" s="1">
        <v>3</v>
      </c>
      <c r="E506">
        <v>8125.4614429853227</v>
      </c>
      <c r="F506">
        <v>536.12079492917758</v>
      </c>
      <c r="G506">
        <v>0</v>
      </c>
      <c r="H506">
        <v>0</v>
      </c>
      <c r="I506" t="s">
        <v>57</v>
      </c>
      <c r="J506" t="s">
        <v>86</v>
      </c>
      <c r="K506" t="s">
        <v>39</v>
      </c>
      <c r="L506" t="s">
        <v>81</v>
      </c>
    </row>
    <row r="507" spans="1:12" x14ac:dyDescent="0.25">
      <c r="A507" t="s">
        <v>1</v>
      </c>
      <c r="B507">
        <v>2009</v>
      </c>
      <c r="C507" s="1">
        <v>5</v>
      </c>
      <c r="D507" s="1">
        <v>2</v>
      </c>
      <c r="E507">
        <v>22312.7572857175</v>
      </c>
      <c r="F507">
        <v>11202.721974433744</v>
      </c>
      <c r="G507">
        <v>0</v>
      </c>
      <c r="H507">
        <v>0</v>
      </c>
      <c r="I507" t="s">
        <v>57</v>
      </c>
      <c r="J507" t="s">
        <v>86</v>
      </c>
      <c r="K507" t="s">
        <v>39</v>
      </c>
      <c r="L507" t="s">
        <v>81</v>
      </c>
    </row>
    <row r="508" spans="1:12" x14ac:dyDescent="0.25">
      <c r="A508" t="s">
        <v>1</v>
      </c>
      <c r="B508">
        <v>2009</v>
      </c>
      <c r="C508" s="1">
        <v>5</v>
      </c>
      <c r="D508" s="1">
        <v>3</v>
      </c>
      <c r="E508">
        <v>3202.94861713419</v>
      </c>
      <c r="F508">
        <v>1600.571651511651</v>
      </c>
      <c r="G508">
        <v>0</v>
      </c>
      <c r="H508">
        <v>0</v>
      </c>
      <c r="I508" t="s">
        <v>57</v>
      </c>
      <c r="J508" t="s">
        <v>86</v>
      </c>
      <c r="K508" t="s">
        <v>39</v>
      </c>
      <c r="L508" t="s">
        <v>81</v>
      </c>
    </row>
    <row r="509" spans="1:12" x14ac:dyDescent="0.25">
      <c r="A509" t="s">
        <v>1</v>
      </c>
      <c r="B509">
        <v>2009</v>
      </c>
      <c r="C509" s="1">
        <v>6</v>
      </c>
      <c r="D509" s="1">
        <v>3</v>
      </c>
      <c r="E509">
        <v>0</v>
      </c>
      <c r="F509">
        <v>408.05443134751937</v>
      </c>
      <c r="G509">
        <v>0</v>
      </c>
      <c r="H509">
        <v>0</v>
      </c>
      <c r="I509" t="s">
        <v>57</v>
      </c>
      <c r="J509" t="s">
        <v>86</v>
      </c>
      <c r="K509" t="s">
        <v>39</v>
      </c>
      <c r="L509" t="s">
        <v>81</v>
      </c>
    </row>
    <row r="510" spans="1:12" x14ac:dyDescent="0.25">
      <c r="A510" t="s">
        <v>0</v>
      </c>
      <c r="B510">
        <v>2010</v>
      </c>
      <c r="C510" s="1">
        <v>3</v>
      </c>
      <c r="D510" s="1">
        <v>2</v>
      </c>
      <c r="E510">
        <v>86287.652757920616</v>
      </c>
      <c r="F510">
        <v>5758.6550649069704</v>
      </c>
      <c r="G510">
        <v>1</v>
      </c>
      <c r="H510">
        <v>0</v>
      </c>
      <c r="I510" t="s">
        <v>57</v>
      </c>
      <c r="J510" t="s">
        <v>86</v>
      </c>
      <c r="K510" t="s">
        <v>39</v>
      </c>
      <c r="L510" t="s">
        <v>81</v>
      </c>
    </row>
    <row r="511" spans="1:12" x14ac:dyDescent="0.25">
      <c r="A511" t="s">
        <v>0</v>
      </c>
      <c r="B511">
        <v>2010</v>
      </c>
      <c r="C511" s="1">
        <v>4</v>
      </c>
      <c r="D511" s="1">
        <v>2</v>
      </c>
      <c r="E511">
        <v>168929.20581290801</v>
      </c>
      <c r="F511">
        <v>343982.82533041184</v>
      </c>
      <c r="G511">
        <v>1</v>
      </c>
      <c r="H511">
        <v>0</v>
      </c>
      <c r="I511" t="s">
        <v>57</v>
      </c>
      <c r="J511" t="s">
        <v>86</v>
      </c>
      <c r="K511" t="s">
        <v>39</v>
      </c>
      <c r="L511" t="s">
        <v>81</v>
      </c>
    </row>
    <row r="512" spans="1:12" x14ac:dyDescent="0.25">
      <c r="A512" t="s">
        <v>0</v>
      </c>
      <c r="B512">
        <v>2010</v>
      </c>
      <c r="C512" s="1">
        <v>4</v>
      </c>
      <c r="D512" s="1">
        <v>3</v>
      </c>
      <c r="E512">
        <v>2372.2623376621727</v>
      </c>
      <c r="F512">
        <v>737.0548350596174</v>
      </c>
      <c r="G512">
        <v>1</v>
      </c>
      <c r="H512">
        <v>0</v>
      </c>
      <c r="I512" t="s">
        <v>57</v>
      </c>
      <c r="J512" t="s">
        <v>86</v>
      </c>
      <c r="K512" t="s">
        <v>39</v>
      </c>
      <c r="L512" t="s">
        <v>81</v>
      </c>
    </row>
    <row r="513" spans="1:12" x14ac:dyDescent="0.25">
      <c r="A513" t="s">
        <v>0</v>
      </c>
      <c r="B513">
        <v>2010</v>
      </c>
      <c r="C513" s="1">
        <v>5</v>
      </c>
      <c r="D513" s="1">
        <v>2</v>
      </c>
      <c r="E513">
        <v>61638.58592060634</v>
      </c>
      <c r="F513">
        <v>120072.45627228917</v>
      </c>
      <c r="G513">
        <v>1</v>
      </c>
      <c r="H513">
        <v>0</v>
      </c>
      <c r="I513" t="s">
        <v>57</v>
      </c>
      <c r="J513" t="s">
        <v>86</v>
      </c>
      <c r="K513" t="s">
        <v>39</v>
      </c>
      <c r="L513" t="s">
        <v>81</v>
      </c>
    </row>
    <row r="514" spans="1:12" x14ac:dyDescent="0.25">
      <c r="A514" t="s">
        <v>0</v>
      </c>
      <c r="B514">
        <v>2010</v>
      </c>
      <c r="C514" s="1">
        <v>5</v>
      </c>
      <c r="D514" s="1">
        <v>3</v>
      </c>
      <c r="E514">
        <v>20437.25135905615</v>
      </c>
      <c r="F514">
        <v>13843.037557044545</v>
      </c>
      <c r="G514">
        <v>1</v>
      </c>
      <c r="H514">
        <v>0</v>
      </c>
      <c r="I514" t="s">
        <v>57</v>
      </c>
      <c r="J514" t="s">
        <v>86</v>
      </c>
      <c r="K514" t="s">
        <v>39</v>
      </c>
      <c r="L514" t="s">
        <v>81</v>
      </c>
    </row>
    <row r="515" spans="1:12" x14ac:dyDescent="0.25">
      <c r="A515" t="s">
        <v>0</v>
      </c>
      <c r="B515">
        <v>2010</v>
      </c>
      <c r="C515" s="1">
        <v>6</v>
      </c>
      <c r="D515" s="1">
        <v>3</v>
      </c>
      <c r="E515">
        <v>4334.0418118466896</v>
      </c>
      <c r="F515">
        <v>12171.013007004076</v>
      </c>
      <c r="G515">
        <v>1</v>
      </c>
      <c r="H515">
        <v>0</v>
      </c>
      <c r="I515" t="s">
        <v>57</v>
      </c>
      <c r="J515" t="s">
        <v>86</v>
      </c>
      <c r="K515" t="s">
        <v>39</v>
      </c>
      <c r="L515" t="s">
        <v>81</v>
      </c>
    </row>
    <row r="516" spans="1:12" x14ac:dyDescent="0.25">
      <c r="A516" t="s">
        <v>1</v>
      </c>
      <c r="B516">
        <v>2010</v>
      </c>
      <c r="C516" s="1">
        <v>3</v>
      </c>
      <c r="D516" s="1">
        <v>2</v>
      </c>
      <c r="E516">
        <v>158943.53556735415</v>
      </c>
      <c r="F516">
        <v>11566.466898396007</v>
      </c>
      <c r="G516">
        <v>0</v>
      </c>
      <c r="H516">
        <v>0</v>
      </c>
      <c r="I516" t="s">
        <v>57</v>
      </c>
      <c r="J516" t="s">
        <v>86</v>
      </c>
      <c r="K516" t="s">
        <v>39</v>
      </c>
      <c r="L516" t="s">
        <v>81</v>
      </c>
    </row>
    <row r="517" spans="1:12" x14ac:dyDescent="0.25">
      <c r="A517" t="s">
        <v>1</v>
      </c>
      <c r="B517">
        <v>2010</v>
      </c>
      <c r="C517" s="1">
        <v>4</v>
      </c>
      <c r="D517" s="1">
        <v>2</v>
      </c>
      <c r="E517">
        <v>243652.29294834653</v>
      </c>
      <c r="F517">
        <v>384798.11018056411</v>
      </c>
      <c r="G517">
        <v>0</v>
      </c>
      <c r="H517">
        <v>0</v>
      </c>
      <c r="I517" t="s">
        <v>57</v>
      </c>
      <c r="J517" t="s">
        <v>86</v>
      </c>
      <c r="K517" t="s">
        <v>39</v>
      </c>
      <c r="L517" t="s">
        <v>81</v>
      </c>
    </row>
    <row r="518" spans="1:12" x14ac:dyDescent="0.25">
      <c r="A518" t="s">
        <v>1</v>
      </c>
      <c r="B518">
        <v>2010</v>
      </c>
      <c r="C518" s="1">
        <v>4</v>
      </c>
      <c r="D518" s="1">
        <v>3</v>
      </c>
      <c r="E518">
        <v>536.00246305418716</v>
      </c>
      <c r="F518">
        <v>423.97983570891063</v>
      </c>
      <c r="G518">
        <v>0</v>
      </c>
      <c r="H518">
        <v>0</v>
      </c>
      <c r="I518" t="s">
        <v>57</v>
      </c>
      <c r="J518" t="s">
        <v>86</v>
      </c>
      <c r="K518" t="s">
        <v>39</v>
      </c>
      <c r="L518" t="s">
        <v>81</v>
      </c>
    </row>
    <row r="519" spans="1:12" x14ac:dyDescent="0.25">
      <c r="A519" t="s">
        <v>1</v>
      </c>
      <c r="B519">
        <v>2010</v>
      </c>
      <c r="C519" s="1">
        <v>5</v>
      </c>
      <c r="D519" s="1">
        <v>2</v>
      </c>
      <c r="E519">
        <v>38815.086749102251</v>
      </c>
      <c r="F519">
        <v>24436.136638274598</v>
      </c>
      <c r="G519">
        <v>0</v>
      </c>
      <c r="H519">
        <v>0</v>
      </c>
      <c r="I519" t="s">
        <v>57</v>
      </c>
      <c r="J519" t="s">
        <v>86</v>
      </c>
      <c r="K519" t="s">
        <v>39</v>
      </c>
      <c r="L519" t="s">
        <v>81</v>
      </c>
    </row>
    <row r="520" spans="1:12" x14ac:dyDescent="0.25">
      <c r="A520" t="s">
        <v>1</v>
      </c>
      <c r="B520">
        <v>2010</v>
      </c>
      <c r="C520" s="1">
        <v>5</v>
      </c>
      <c r="D520" s="1">
        <v>3</v>
      </c>
      <c r="E520">
        <v>14489.08227214295</v>
      </c>
      <c r="F520">
        <v>20229.738874248782</v>
      </c>
      <c r="G520">
        <v>0</v>
      </c>
      <c r="H520">
        <v>0</v>
      </c>
      <c r="I520" t="s">
        <v>57</v>
      </c>
      <c r="J520" t="s">
        <v>86</v>
      </c>
      <c r="K520" t="s">
        <v>39</v>
      </c>
      <c r="L520" t="s">
        <v>81</v>
      </c>
    </row>
    <row r="521" spans="1:12" x14ac:dyDescent="0.25">
      <c r="A521" t="s">
        <v>1</v>
      </c>
      <c r="B521">
        <v>2010</v>
      </c>
      <c r="C521" s="1">
        <v>6</v>
      </c>
      <c r="D521" s="1">
        <v>3</v>
      </c>
      <c r="E521">
        <v>0</v>
      </c>
      <c r="F521">
        <v>105.20833333333333</v>
      </c>
      <c r="G521">
        <v>0</v>
      </c>
      <c r="H521">
        <v>0</v>
      </c>
      <c r="I521" t="s">
        <v>57</v>
      </c>
      <c r="J521" t="s">
        <v>86</v>
      </c>
      <c r="K521" t="s">
        <v>39</v>
      </c>
      <c r="L521" t="s">
        <v>81</v>
      </c>
    </row>
    <row r="522" spans="1:12" x14ac:dyDescent="0.25">
      <c r="A522" t="s">
        <v>0</v>
      </c>
      <c r="B522">
        <v>2011</v>
      </c>
      <c r="C522" s="1">
        <v>3</v>
      </c>
      <c r="D522" s="1">
        <v>2</v>
      </c>
      <c r="E522">
        <v>11316.099948425543</v>
      </c>
      <c r="F522">
        <v>1088.4861178645167</v>
      </c>
      <c r="G522">
        <v>1</v>
      </c>
      <c r="H522">
        <v>0</v>
      </c>
      <c r="I522" t="s">
        <v>57</v>
      </c>
      <c r="J522" t="s">
        <v>86</v>
      </c>
      <c r="K522" t="s">
        <v>39</v>
      </c>
      <c r="L522" t="s">
        <v>41</v>
      </c>
    </row>
    <row r="523" spans="1:12" x14ac:dyDescent="0.25">
      <c r="A523" t="s">
        <v>0</v>
      </c>
      <c r="B523">
        <v>2011</v>
      </c>
      <c r="C523" s="1">
        <v>4</v>
      </c>
      <c r="D523" s="1">
        <v>2</v>
      </c>
      <c r="E523">
        <v>156734.95929879523</v>
      </c>
      <c r="F523">
        <v>126501.60780726728</v>
      </c>
      <c r="G523">
        <v>1</v>
      </c>
      <c r="H523">
        <v>0</v>
      </c>
      <c r="I523" t="s">
        <v>57</v>
      </c>
      <c r="J523" t="s">
        <v>86</v>
      </c>
      <c r="K523" t="s">
        <v>39</v>
      </c>
      <c r="L523" t="s">
        <v>41</v>
      </c>
    </row>
    <row r="524" spans="1:12" x14ac:dyDescent="0.25">
      <c r="A524" t="s">
        <v>0</v>
      </c>
      <c r="B524">
        <v>2011</v>
      </c>
      <c r="C524" s="1">
        <v>4</v>
      </c>
      <c r="D524" s="1">
        <v>3</v>
      </c>
      <c r="E524">
        <v>3290.5234130975728</v>
      </c>
      <c r="F524">
        <v>78.04826209910479</v>
      </c>
      <c r="G524">
        <v>1</v>
      </c>
      <c r="H524">
        <v>0</v>
      </c>
      <c r="I524" t="s">
        <v>57</v>
      </c>
      <c r="J524" t="s">
        <v>86</v>
      </c>
      <c r="K524" t="s">
        <v>39</v>
      </c>
      <c r="L524" t="s">
        <v>41</v>
      </c>
    </row>
    <row r="525" spans="1:12" x14ac:dyDescent="0.25">
      <c r="A525" t="s">
        <v>0</v>
      </c>
      <c r="B525">
        <v>2011</v>
      </c>
      <c r="C525" s="1">
        <v>5</v>
      </c>
      <c r="D525" s="1">
        <v>2</v>
      </c>
      <c r="E525">
        <v>170388.9364680307</v>
      </c>
      <c r="F525">
        <v>122779.14381609079</v>
      </c>
      <c r="G525">
        <v>1</v>
      </c>
      <c r="H525">
        <v>0</v>
      </c>
      <c r="I525" t="s">
        <v>57</v>
      </c>
      <c r="J525" t="s">
        <v>86</v>
      </c>
      <c r="K525" t="s">
        <v>39</v>
      </c>
      <c r="L525" t="s">
        <v>41</v>
      </c>
    </row>
    <row r="526" spans="1:12" x14ac:dyDescent="0.25">
      <c r="A526" t="s">
        <v>0</v>
      </c>
      <c r="B526">
        <v>2011</v>
      </c>
      <c r="C526" s="1">
        <v>5</v>
      </c>
      <c r="D526" s="1">
        <v>3</v>
      </c>
      <c r="E526">
        <v>74147.400124861975</v>
      </c>
      <c r="F526">
        <v>64578.262760776131</v>
      </c>
      <c r="G526">
        <v>1</v>
      </c>
      <c r="H526">
        <v>0</v>
      </c>
      <c r="I526" t="s">
        <v>57</v>
      </c>
      <c r="J526" t="s">
        <v>86</v>
      </c>
      <c r="K526" t="s">
        <v>39</v>
      </c>
      <c r="L526" t="s">
        <v>41</v>
      </c>
    </row>
    <row r="527" spans="1:12" x14ac:dyDescent="0.25">
      <c r="A527" t="s">
        <v>0</v>
      </c>
      <c r="B527">
        <v>2011</v>
      </c>
      <c r="C527" s="1">
        <v>6</v>
      </c>
      <c r="D527" s="1">
        <v>3</v>
      </c>
      <c r="E527">
        <v>29942.080746788888</v>
      </c>
      <c r="F527">
        <v>6319.2388303249427</v>
      </c>
      <c r="G527">
        <v>1</v>
      </c>
      <c r="H527">
        <v>0</v>
      </c>
      <c r="I527" t="s">
        <v>57</v>
      </c>
      <c r="J527" t="s">
        <v>86</v>
      </c>
      <c r="K527" t="s">
        <v>39</v>
      </c>
      <c r="L527" t="s">
        <v>41</v>
      </c>
    </row>
    <row r="528" spans="1:12" x14ac:dyDescent="0.25">
      <c r="A528" t="s">
        <v>1</v>
      </c>
      <c r="B528">
        <v>2011</v>
      </c>
      <c r="C528" s="1">
        <v>3</v>
      </c>
      <c r="D528" s="1">
        <v>2</v>
      </c>
      <c r="E528">
        <v>48775.896593238758</v>
      </c>
      <c r="F528">
        <v>3595.342050787694</v>
      </c>
      <c r="G528">
        <v>0</v>
      </c>
      <c r="H528">
        <v>0</v>
      </c>
      <c r="I528" t="s">
        <v>57</v>
      </c>
      <c r="J528" t="s">
        <v>86</v>
      </c>
      <c r="K528" t="s">
        <v>39</v>
      </c>
      <c r="L528" t="s">
        <v>41</v>
      </c>
    </row>
    <row r="529" spans="1:12" x14ac:dyDescent="0.25">
      <c r="A529" t="s">
        <v>1</v>
      </c>
      <c r="B529">
        <v>2011</v>
      </c>
      <c r="C529" s="1">
        <v>4</v>
      </c>
      <c r="D529" s="1">
        <v>2</v>
      </c>
      <c r="E529">
        <v>233943.66159675349</v>
      </c>
      <c r="F529">
        <v>173741.18614299764</v>
      </c>
      <c r="G529">
        <v>0</v>
      </c>
      <c r="H529">
        <v>0</v>
      </c>
      <c r="I529" t="s">
        <v>57</v>
      </c>
      <c r="J529" t="s">
        <v>86</v>
      </c>
      <c r="K529" t="s">
        <v>39</v>
      </c>
      <c r="L529" t="s">
        <v>41</v>
      </c>
    </row>
    <row r="530" spans="1:12" x14ac:dyDescent="0.25">
      <c r="A530" t="s">
        <v>1</v>
      </c>
      <c r="B530">
        <v>2011</v>
      </c>
      <c r="C530" s="1">
        <v>4</v>
      </c>
      <c r="D530" s="1">
        <v>3</v>
      </c>
      <c r="E530">
        <v>8458.5913323863333</v>
      </c>
      <c r="F530">
        <v>1522.8386515933521</v>
      </c>
      <c r="G530">
        <v>0</v>
      </c>
      <c r="H530">
        <v>0</v>
      </c>
      <c r="I530" t="s">
        <v>57</v>
      </c>
      <c r="J530" t="s">
        <v>86</v>
      </c>
      <c r="K530" t="s">
        <v>39</v>
      </c>
      <c r="L530" t="s">
        <v>41</v>
      </c>
    </row>
    <row r="531" spans="1:12" x14ac:dyDescent="0.25">
      <c r="A531" t="s">
        <v>1</v>
      </c>
      <c r="B531">
        <v>2011</v>
      </c>
      <c r="C531" s="1">
        <v>5</v>
      </c>
      <c r="D531" s="1">
        <v>2</v>
      </c>
      <c r="E531">
        <v>120936.09366670735</v>
      </c>
      <c r="F531">
        <v>51956.657237056352</v>
      </c>
      <c r="G531">
        <v>0</v>
      </c>
      <c r="H531">
        <v>0</v>
      </c>
      <c r="I531" t="s">
        <v>57</v>
      </c>
      <c r="J531" t="s">
        <v>86</v>
      </c>
      <c r="K531" t="s">
        <v>39</v>
      </c>
      <c r="L531" t="s">
        <v>41</v>
      </c>
    </row>
    <row r="532" spans="1:12" x14ac:dyDescent="0.25">
      <c r="A532" t="s">
        <v>1</v>
      </c>
      <c r="B532">
        <v>2011</v>
      </c>
      <c r="C532" s="1">
        <v>5</v>
      </c>
      <c r="D532" s="1">
        <v>3</v>
      </c>
      <c r="E532">
        <v>15039.164311434692</v>
      </c>
      <c r="F532">
        <v>18737.624927610977</v>
      </c>
      <c r="G532">
        <v>0</v>
      </c>
      <c r="H532">
        <v>0</v>
      </c>
      <c r="I532" t="s">
        <v>57</v>
      </c>
      <c r="J532" t="s">
        <v>86</v>
      </c>
      <c r="K532" t="s">
        <v>39</v>
      </c>
      <c r="L532" t="s">
        <v>41</v>
      </c>
    </row>
    <row r="533" spans="1:12" x14ac:dyDescent="0.25">
      <c r="A533" t="s">
        <v>1</v>
      </c>
      <c r="B533">
        <v>2011</v>
      </c>
      <c r="C533" s="1">
        <v>6</v>
      </c>
      <c r="D533" s="1">
        <v>3</v>
      </c>
      <c r="E533">
        <v>12060.592499479277</v>
      </c>
      <c r="F533">
        <v>13050.928794461855</v>
      </c>
      <c r="G533">
        <v>0</v>
      </c>
      <c r="H533">
        <v>0</v>
      </c>
      <c r="I533" t="s">
        <v>57</v>
      </c>
      <c r="J533" t="s">
        <v>86</v>
      </c>
      <c r="K533" t="s">
        <v>39</v>
      </c>
      <c r="L533" t="s">
        <v>41</v>
      </c>
    </row>
    <row r="534" spans="1:12" x14ac:dyDescent="0.25">
      <c r="A534" t="s">
        <v>0</v>
      </c>
      <c r="B534">
        <v>2012</v>
      </c>
      <c r="C534" s="1">
        <v>3</v>
      </c>
      <c r="D534" s="1">
        <v>2</v>
      </c>
      <c r="E534">
        <v>1903.5240568954534</v>
      </c>
      <c r="F534">
        <v>37.865916770229099</v>
      </c>
      <c r="G534">
        <v>1</v>
      </c>
      <c r="H534">
        <v>0</v>
      </c>
      <c r="I534" t="s">
        <v>57</v>
      </c>
      <c r="J534" t="s">
        <v>86</v>
      </c>
      <c r="K534" t="s">
        <v>39</v>
      </c>
      <c r="L534" t="s">
        <v>41</v>
      </c>
    </row>
    <row r="535" spans="1:12" x14ac:dyDescent="0.25">
      <c r="A535" t="s">
        <v>0</v>
      </c>
      <c r="B535">
        <v>2012</v>
      </c>
      <c r="C535" s="1">
        <v>4</v>
      </c>
      <c r="D535" s="1">
        <v>2</v>
      </c>
      <c r="E535">
        <v>27833.055052353247</v>
      </c>
      <c r="F535">
        <v>34131.279616220898</v>
      </c>
      <c r="G535">
        <v>1</v>
      </c>
      <c r="H535">
        <v>0</v>
      </c>
      <c r="I535" t="s">
        <v>57</v>
      </c>
      <c r="J535" t="s">
        <v>86</v>
      </c>
      <c r="K535" t="s">
        <v>39</v>
      </c>
      <c r="L535" t="s">
        <v>41</v>
      </c>
    </row>
    <row r="536" spans="1:12" x14ac:dyDescent="0.25">
      <c r="A536" t="s">
        <v>0</v>
      </c>
      <c r="B536">
        <v>2012</v>
      </c>
      <c r="C536" s="1">
        <v>4</v>
      </c>
      <c r="D536" s="1">
        <v>3</v>
      </c>
      <c r="E536">
        <v>0</v>
      </c>
      <c r="F536">
        <v>159.9078431372549</v>
      </c>
      <c r="G536">
        <v>1</v>
      </c>
      <c r="H536">
        <v>0</v>
      </c>
      <c r="I536" t="s">
        <v>57</v>
      </c>
      <c r="J536" t="s">
        <v>86</v>
      </c>
      <c r="K536" t="s">
        <v>39</v>
      </c>
      <c r="L536" t="s">
        <v>41</v>
      </c>
    </row>
    <row r="537" spans="1:12" x14ac:dyDescent="0.25">
      <c r="A537" t="s">
        <v>0</v>
      </c>
      <c r="B537">
        <v>2012</v>
      </c>
      <c r="C537" s="1">
        <v>5</v>
      </c>
      <c r="D537" s="1">
        <v>2</v>
      </c>
      <c r="E537">
        <v>102440.97177308053</v>
      </c>
      <c r="F537">
        <v>128858.98972994363</v>
      </c>
      <c r="G537">
        <v>1</v>
      </c>
      <c r="H537">
        <v>0</v>
      </c>
      <c r="I537" t="s">
        <v>57</v>
      </c>
      <c r="J537" t="s">
        <v>86</v>
      </c>
      <c r="K537" t="s">
        <v>39</v>
      </c>
      <c r="L537" t="s">
        <v>41</v>
      </c>
    </row>
    <row r="538" spans="1:12" x14ac:dyDescent="0.25">
      <c r="A538" t="s">
        <v>0</v>
      </c>
      <c r="B538">
        <v>2012</v>
      </c>
      <c r="C538" s="1">
        <v>5</v>
      </c>
      <c r="D538" s="1">
        <v>3</v>
      </c>
      <c r="E538">
        <v>10629.12891100512</v>
      </c>
      <c r="F538">
        <v>11377.629717877981</v>
      </c>
      <c r="G538">
        <v>1</v>
      </c>
      <c r="H538">
        <v>0</v>
      </c>
      <c r="I538" t="s">
        <v>57</v>
      </c>
      <c r="J538" t="s">
        <v>86</v>
      </c>
      <c r="K538" t="s">
        <v>39</v>
      </c>
      <c r="L538" t="s">
        <v>41</v>
      </c>
    </row>
    <row r="539" spans="1:12" x14ac:dyDescent="0.25">
      <c r="A539" t="s">
        <v>0</v>
      </c>
      <c r="B539">
        <v>2012</v>
      </c>
      <c r="C539" s="1">
        <v>6</v>
      </c>
      <c r="D539" s="1">
        <v>3</v>
      </c>
      <c r="E539">
        <v>6537.3202066655576</v>
      </c>
      <c r="F539">
        <v>6951.2437495299573</v>
      </c>
      <c r="G539">
        <v>1</v>
      </c>
      <c r="H539">
        <v>0</v>
      </c>
      <c r="I539" t="s">
        <v>57</v>
      </c>
      <c r="J539" t="s">
        <v>86</v>
      </c>
      <c r="K539" t="s">
        <v>39</v>
      </c>
      <c r="L539" t="s">
        <v>41</v>
      </c>
    </row>
    <row r="540" spans="1:12" x14ac:dyDescent="0.25">
      <c r="A540" t="s">
        <v>1</v>
      </c>
      <c r="B540">
        <v>2012</v>
      </c>
      <c r="C540" s="1">
        <v>3</v>
      </c>
      <c r="D540" s="1">
        <v>2</v>
      </c>
      <c r="E540">
        <v>33969.232236572425</v>
      </c>
      <c r="F540">
        <v>888.88973017092758</v>
      </c>
      <c r="G540">
        <v>0</v>
      </c>
      <c r="H540">
        <v>0</v>
      </c>
      <c r="I540" t="s">
        <v>57</v>
      </c>
      <c r="J540" t="s">
        <v>86</v>
      </c>
      <c r="K540" t="s">
        <v>39</v>
      </c>
      <c r="L540" t="s">
        <v>41</v>
      </c>
    </row>
    <row r="541" spans="1:12" x14ac:dyDescent="0.25">
      <c r="A541" t="s">
        <v>1</v>
      </c>
      <c r="B541">
        <v>2012</v>
      </c>
      <c r="C541" s="1">
        <v>4</v>
      </c>
      <c r="D541" s="1">
        <v>2</v>
      </c>
      <c r="E541">
        <v>79337.671424557077</v>
      </c>
      <c r="F541">
        <v>83025.06401897734</v>
      </c>
      <c r="G541">
        <v>0</v>
      </c>
      <c r="H541">
        <v>0</v>
      </c>
      <c r="I541" t="s">
        <v>57</v>
      </c>
      <c r="J541" t="s">
        <v>86</v>
      </c>
      <c r="K541" t="s">
        <v>39</v>
      </c>
      <c r="L541" t="s">
        <v>41</v>
      </c>
    </row>
    <row r="542" spans="1:12" x14ac:dyDescent="0.25">
      <c r="A542" t="s">
        <v>1</v>
      </c>
      <c r="B542">
        <v>2012</v>
      </c>
      <c r="C542" s="1">
        <v>4</v>
      </c>
      <c r="D542" s="1">
        <v>3</v>
      </c>
      <c r="E542">
        <v>3185.6145082444991</v>
      </c>
      <c r="F542">
        <v>159.9078431372549</v>
      </c>
      <c r="G542">
        <v>0</v>
      </c>
      <c r="H542">
        <v>0</v>
      </c>
      <c r="I542" t="s">
        <v>57</v>
      </c>
      <c r="J542" t="s">
        <v>86</v>
      </c>
      <c r="K542" t="s">
        <v>39</v>
      </c>
      <c r="L542" t="s">
        <v>41</v>
      </c>
    </row>
    <row r="543" spans="1:12" x14ac:dyDescent="0.25">
      <c r="A543" t="s">
        <v>1</v>
      </c>
      <c r="B543">
        <v>2012</v>
      </c>
      <c r="C543" s="1">
        <v>5</v>
      </c>
      <c r="D543" s="1">
        <v>2</v>
      </c>
      <c r="E543">
        <v>97485.102395941984</v>
      </c>
      <c r="F543">
        <v>100792.29990130023</v>
      </c>
      <c r="G543">
        <v>0</v>
      </c>
      <c r="H543">
        <v>0</v>
      </c>
      <c r="I543" t="s">
        <v>57</v>
      </c>
      <c r="J543" t="s">
        <v>86</v>
      </c>
      <c r="K543" t="s">
        <v>39</v>
      </c>
      <c r="L543" t="s">
        <v>41</v>
      </c>
    </row>
    <row r="544" spans="1:12" x14ac:dyDescent="0.25">
      <c r="A544" t="s">
        <v>1</v>
      </c>
      <c r="B544">
        <v>2012</v>
      </c>
      <c r="C544" s="1">
        <v>5</v>
      </c>
      <c r="D544" s="1">
        <v>3</v>
      </c>
      <c r="E544">
        <v>10965.116807482809</v>
      </c>
      <c r="F544">
        <v>8418.0479182590552</v>
      </c>
      <c r="G544">
        <v>0</v>
      </c>
      <c r="H544">
        <v>0</v>
      </c>
      <c r="I544" t="s">
        <v>57</v>
      </c>
      <c r="J544" t="s">
        <v>86</v>
      </c>
      <c r="K544" t="s">
        <v>39</v>
      </c>
      <c r="L544" t="s">
        <v>41</v>
      </c>
    </row>
    <row r="545" spans="1:12" x14ac:dyDescent="0.25">
      <c r="A545" t="s">
        <v>1</v>
      </c>
      <c r="B545">
        <v>2012</v>
      </c>
      <c r="C545" s="1">
        <v>6</v>
      </c>
      <c r="D545" s="1">
        <v>3</v>
      </c>
      <c r="E545">
        <v>4438.2626272011821</v>
      </c>
      <c r="F545">
        <v>4849.432879890971</v>
      </c>
      <c r="G545">
        <v>0</v>
      </c>
      <c r="H545">
        <v>0</v>
      </c>
      <c r="I545" t="s">
        <v>57</v>
      </c>
      <c r="J545" t="s">
        <v>86</v>
      </c>
      <c r="K545" t="s">
        <v>39</v>
      </c>
      <c r="L545" t="s">
        <v>41</v>
      </c>
    </row>
    <row r="546" spans="1:12" x14ac:dyDescent="0.25">
      <c r="A546" t="s">
        <v>0</v>
      </c>
      <c r="B546">
        <v>2013</v>
      </c>
      <c r="C546" s="1">
        <v>3</v>
      </c>
      <c r="D546" s="1">
        <v>2</v>
      </c>
      <c r="E546">
        <v>96400.620291376079</v>
      </c>
      <c r="F546">
        <v>2375.5225314103268</v>
      </c>
      <c r="G546">
        <v>1</v>
      </c>
      <c r="H546">
        <v>0</v>
      </c>
      <c r="I546" t="s">
        <v>57</v>
      </c>
      <c r="J546" t="s">
        <v>86</v>
      </c>
      <c r="K546" t="s">
        <v>39</v>
      </c>
      <c r="L546" t="s">
        <v>41</v>
      </c>
    </row>
    <row r="547" spans="1:12" x14ac:dyDescent="0.25">
      <c r="A547" t="s">
        <v>0</v>
      </c>
      <c r="B547">
        <v>2013</v>
      </c>
      <c r="C547" s="1">
        <v>4</v>
      </c>
      <c r="D547" s="1">
        <v>2</v>
      </c>
      <c r="E547">
        <v>39400.182982123486</v>
      </c>
      <c r="F547">
        <v>13314.410620878485</v>
      </c>
      <c r="G547">
        <v>1</v>
      </c>
      <c r="H547">
        <v>0</v>
      </c>
      <c r="I547" t="s">
        <v>57</v>
      </c>
      <c r="J547" t="s">
        <v>86</v>
      </c>
      <c r="K547" t="s">
        <v>39</v>
      </c>
      <c r="L547" t="s">
        <v>41</v>
      </c>
    </row>
    <row r="548" spans="1:12" x14ac:dyDescent="0.25">
      <c r="A548" t="s">
        <v>0</v>
      </c>
      <c r="B548">
        <v>2013</v>
      </c>
      <c r="C548" s="1">
        <v>4</v>
      </c>
      <c r="D548" s="1">
        <v>3</v>
      </c>
      <c r="E548">
        <v>21644.213328069483</v>
      </c>
      <c r="F548">
        <v>161.23305407106329</v>
      </c>
      <c r="G548">
        <v>1</v>
      </c>
      <c r="H548">
        <v>0</v>
      </c>
      <c r="I548" t="s">
        <v>57</v>
      </c>
      <c r="J548" t="s">
        <v>86</v>
      </c>
      <c r="K548" t="s">
        <v>39</v>
      </c>
      <c r="L548" t="s">
        <v>41</v>
      </c>
    </row>
    <row r="549" spans="1:12" x14ac:dyDescent="0.25">
      <c r="A549" t="s">
        <v>0</v>
      </c>
      <c r="B549">
        <v>2013</v>
      </c>
      <c r="C549" s="1">
        <v>5</v>
      </c>
      <c r="D549" s="1">
        <v>2</v>
      </c>
      <c r="E549">
        <v>14401.177880711595</v>
      </c>
      <c r="F549">
        <v>8107.4130462586536</v>
      </c>
      <c r="G549">
        <v>1</v>
      </c>
      <c r="H549">
        <v>0</v>
      </c>
      <c r="I549" t="s">
        <v>57</v>
      </c>
      <c r="J549" t="s">
        <v>86</v>
      </c>
      <c r="K549" t="s">
        <v>39</v>
      </c>
      <c r="L549" t="s">
        <v>41</v>
      </c>
    </row>
    <row r="550" spans="1:12" x14ac:dyDescent="0.25">
      <c r="A550" t="s">
        <v>0</v>
      </c>
      <c r="B550">
        <v>2013</v>
      </c>
      <c r="C550" s="1">
        <v>5</v>
      </c>
      <c r="D550" s="1">
        <v>3</v>
      </c>
      <c r="E550">
        <v>1431.0364906832299</v>
      </c>
      <c r="F550">
        <v>744.53374856419714</v>
      </c>
      <c r="G550">
        <v>1</v>
      </c>
      <c r="H550">
        <v>0</v>
      </c>
      <c r="I550" t="s">
        <v>57</v>
      </c>
      <c r="J550" t="s">
        <v>86</v>
      </c>
      <c r="K550" t="s">
        <v>39</v>
      </c>
      <c r="L550" t="s">
        <v>41</v>
      </c>
    </row>
    <row r="551" spans="1:12" x14ac:dyDescent="0.25">
      <c r="A551" t="s">
        <v>0</v>
      </c>
      <c r="B551">
        <v>2013</v>
      </c>
      <c r="C551" s="1">
        <v>6</v>
      </c>
      <c r="D551" s="1">
        <v>3</v>
      </c>
      <c r="E551">
        <v>11455.269027036187</v>
      </c>
      <c r="F551">
        <v>1877.0261082130769</v>
      </c>
      <c r="G551">
        <v>1</v>
      </c>
      <c r="H551">
        <v>0</v>
      </c>
      <c r="I551" t="s">
        <v>57</v>
      </c>
      <c r="J551" t="s">
        <v>86</v>
      </c>
      <c r="K551" t="s">
        <v>39</v>
      </c>
      <c r="L551" t="s">
        <v>41</v>
      </c>
    </row>
    <row r="552" spans="1:12" x14ac:dyDescent="0.25">
      <c r="A552" t="s">
        <v>1</v>
      </c>
      <c r="B552">
        <v>2013</v>
      </c>
      <c r="C552" s="1">
        <v>3</v>
      </c>
      <c r="D552" s="1">
        <v>2</v>
      </c>
      <c r="E552">
        <v>345554.48974623065</v>
      </c>
      <c r="F552">
        <v>7037.5092397285734</v>
      </c>
      <c r="G552">
        <v>0</v>
      </c>
      <c r="H552">
        <v>0</v>
      </c>
      <c r="I552" t="s">
        <v>57</v>
      </c>
      <c r="J552" t="s">
        <v>86</v>
      </c>
      <c r="K552" t="s">
        <v>39</v>
      </c>
      <c r="L552" t="s">
        <v>41</v>
      </c>
    </row>
    <row r="553" spans="1:12" x14ac:dyDescent="0.25">
      <c r="A553" t="s">
        <v>1</v>
      </c>
      <c r="B553">
        <v>2013</v>
      </c>
      <c r="C553" s="1">
        <v>4</v>
      </c>
      <c r="D553" s="1">
        <v>2</v>
      </c>
      <c r="E553">
        <v>85238.45053150905</v>
      </c>
      <c r="F553">
        <v>31240.045708558082</v>
      </c>
      <c r="G553">
        <v>0</v>
      </c>
      <c r="H553">
        <v>0</v>
      </c>
      <c r="I553" t="s">
        <v>57</v>
      </c>
      <c r="J553" t="s">
        <v>86</v>
      </c>
      <c r="K553" t="s">
        <v>39</v>
      </c>
      <c r="L553" t="s">
        <v>41</v>
      </c>
    </row>
    <row r="554" spans="1:12" x14ac:dyDescent="0.25">
      <c r="A554" t="s">
        <v>1</v>
      </c>
      <c r="B554">
        <v>2013</v>
      </c>
      <c r="C554" s="1">
        <v>4</v>
      </c>
      <c r="D554" s="1">
        <v>3</v>
      </c>
      <c r="E554">
        <v>2321.6218433015256</v>
      </c>
      <c r="F554">
        <v>488.16420819668537</v>
      </c>
      <c r="G554">
        <v>0</v>
      </c>
      <c r="H554">
        <v>0</v>
      </c>
      <c r="I554" t="s">
        <v>57</v>
      </c>
      <c r="J554" t="s">
        <v>86</v>
      </c>
      <c r="K554" t="s">
        <v>39</v>
      </c>
      <c r="L554" t="s">
        <v>41</v>
      </c>
    </row>
    <row r="555" spans="1:12" x14ac:dyDescent="0.25">
      <c r="A555" t="s">
        <v>1</v>
      </c>
      <c r="B555">
        <v>2013</v>
      </c>
      <c r="C555" s="1">
        <v>5</v>
      </c>
      <c r="D555" s="1">
        <v>2</v>
      </c>
      <c r="E555">
        <v>26248.907936064254</v>
      </c>
      <c r="F555">
        <v>17264.630476864219</v>
      </c>
      <c r="G555">
        <v>0</v>
      </c>
      <c r="H555">
        <v>0</v>
      </c>
      <c r="I555" t="s">
        <v>57</v>
      </c>
      <c r="J555" t="s">
        <v>86</v>
      </c>
      <c r="K555" t="s">
        <v>39</v>
      </c>
      <c r="L555" t="s">
        <v>41</v>
      </c>
    </row>
    <row r="556" spans="1:12" x14ac:dyDescent="0.25">
      <c r="A556" t="s">
        <v>1</v>
      </c>
      <c r="B556">
        <v>2013</v>
      </c>
      <c r="C556" s="1">
        <v>5</v>
      </c>
      <c r="D556" s="1">
        <v>3</v>
      </c>
      <c r="E556">
        <v>6807.1909041046529</v>
      </c>
      <c r="F556">
        <v>1705.394114801843</v>
      </c>
      <c r="G556">
        <v>0</v>
      </c>
      <c r="H556">
        <v>0</v>
      </c>
      <c r="I556" t="s">
        <v>57</v>
      </c>
      <c r="J556" t="s">
        <v>86</v>
      </c>
      <c r="K556" t="s">
        <v>39</v>
      </c>
      <c r="L556" t="s">
        <v>41</v>
      </c>
    </row>
    <row r="557" spans="1:12" x14ac:dyDescent="0.25">
      <c r="A557" t="s">
        <v>1</v>
      </c>
      <c r="B557">
        <v>2013</v>
      </c>
      <c r="C557" s="1">
        <v>6</v>
      </c>
      <c r="D557" s="1">
        <v>3</v>
      </c>
      <c r="E557">
        <v>1554.4254975782819</v>
      </c>
      <c r="F557">
        <v>3966.0461060304438</v>
      </c>
      <c r="G557">
        <v>0</v>
      </c>
      <c r="H557">
        <v>0</v>
      </c>
      <c r="I557" t="s">
        <v>57</v>
      </c>
      <c r="J557" t="s">
        <v>86</v>
      </c>
      <c r="K557" t="s">
        <v>39</v>
      </c>
      <c r="L557" t="s">
        <v>41</v>
      </c>
    </row>
    <row r="558" spans="1:12" x14ac:dyDescent="0.25">
      <c r="A558" t="s">
        <v>0</v>
      </c>
      <c r="B558">
        <v>2014</v>
      </c>
      <c r="C558" s="1">
        <v>3</v>
      </c>
      <c r="D558" s="1">
        <v>2</v>
      </c>
      <c r="E558">
        <v>84304.706782315887</v>
      </c>
      <c r="F558">
        <v>12174.192289506929</v>
      </c>
      <c r="G558">
        <v>1</v>
      </c>
      <c r="H558">
        <v>0</v>
      </c>
      <c r="I558" t="s">
        <v>57</v>
      </c>
      <c r="J558" t="s">
        <v>86</v>
      </c>
      <c r="K558" t="s">
        <v>39</v>
      </c>
      <c r="L558" t="s">
        <v>41</v>
      </c>
    </row>
    <row r="559" spans="1:12" x14ac:dyDescent="0.25">
      <c r="A559" t="s">
        <v>0</v>
      </c>
      <c r="B559">
        <v>2014</v>
      </c>
      <c r="C559" s="1">
        <v>4</v>
      </c>
      <c r="D559" s="1">
        <v>2</v>
      </c>
      <c r="E559">
        <v>51446.075530372822</v>
      </c>
      <c r="F559">
        <v>125580.76355003059</v>
      </c>
      <c r="G559">
        <v>1</v>
      </c>
      <c r="H559">
        <v>0</v>
      </c>
      <c r="I559" t="s">
        <v>57</v>
      </c>
      <c r="J559" t="s">
        <v>86</v>
      </c>
      <c r="K559" t="s">
        <v>39</v>
      </c>
      <c r="L559" t="s">
        <v>41</v>
      </c>
    </row>
    <row r="560" spans="1:12" x14ac:dyDescent="0.25">
      <c r="A560" t="s">
        <v>0</v>
      </c>
      <c r="B560">
        <v>2014</v>
      </c>
      <c r="C560" s="1">
        <v>4</v>
      </c>
      <c r="D560" s="1">
        <v>3</v>
      </c>
      <c r="E560">
        <v>12083.472440140307</v>
      </c>
      <c r="F560">
        <v>989.62177729770337</v>
      </c>
      <c r="G560">
        <v>1</v>
      </c>
      <c r="H560">
        <v>0</v>
      </c>
      <c r="I560" t="s">
        <v>57</v>
      </c>
      <c r="J560" t="s">
        <v>86</v>
      </c>
      <c r="K560" t="s">
        <v>39</v>
      </c>
      <c r="L560" t="s">
        <v>41</v>
      </c>
    </row>
    <row r="561" spans="1:12" x14ac:dyDescent="0.25">
      <c r="A561" t="s">
        <v>0</v>
      </c>
      <c r="B561">
        <v>2014</v>
      </c>
      <c r="C561" s="1">
        <v>5</v>
      </c>
      <c r="D561" s="1">
        <v>2</v>
      </c>
      <c r="E561">
        <v>10577.862398840427</v>
      </c>
      <c r="F561">
        <v>48348.710629866677</v>
      </c>
      <c r="G561">
        <v>1</v>
      </c>
      <c r="H561">
        <v>0</v>
      </c>
      <c r="I561" t="s">
        <v>57</v>
      </c>
      <c r="J561" t="s">
        <v>86</v>
      </c>
      <c r="K561" t="s">
        <v>39</v>
      </c>
      <c r="L561" t="s">
        <v>41</v>
      </c>
    </row>
    <row r="562" spans="1:12" x14ac:dyDescent="0.25">
      <c r="A562" t="s">
        <v>0</v>
      </c>
      <c r="B562">
        <v>2014</v>
      </c>
      <c r="C562" s="1">
        <v>5</v>
      </c>
      <c r="D562" s="1">
        <v>3</v>
      </c>
      <c r="E562">
        <v>4041.4758228631281</v>
      </c>
      <c r="F562">
        <v>4084.8126965494312</v>
      </c>
      <c r="G562">
        <v>1</v>
      </c>
      <c r="H562">
        <v>0</v>
      </c>
      <c r="I562" t="s">
        <v>57</v>
      </c>
      <c r="J562" t="s">
        <v>86</v>
      </c>
      <c r="K562" t="s">
        <v>39</v>
      </c>
      <c r="L562" t="s">
        <v>41</v>
      </c>
    </row>
    <row r="563" spans="1:12" x14ac:dyDescent="0.25">
      <c r="A563" t="s">
        <v>0</v>
      </c>
      <c r="B563">
        <v>2014</v>
      </c>
      <c r="C563" s="1">
        <v>6</v>
      </c>
      <c r="D563" s="1">
        <v>3</v>
      </c>
      <c r="E563">
        <v>232.16500000000002</v>
      </c>
      <c r="F563">
        <v>587.15497686075662</v>
      </c>
      <c r="G563">
        <v>1</v>
      </c>
      <c r="H563">
        <v>0</v>
      </c>
      <c r="I563" t="s">
        <v>57</v>
      </c>
      <c r="J563" t="s">
        <v>86</v>
      </c>
      <c r="K563" t="s">
        <v>39</v>
      </c>
      <c r="L563" t="s">
        <v>41</v>
      </c>
    </row>
    <row r="564" spans="1:12" x14ac:dyDescent="0.25">
      <c r="A564" t="s">
        <v>1</v>
      </c>
      <c r="B564">
        <v>2014</v>
      </c>
      <c r="C564" s="1">
        <v>3</v>
      </c>
      <c r="D564" s="1">
        <v>2</v>
      </c>
      <c r="E564">
        <v>194589.1844463381</v>
      </c>
      <c r="F564">
        <v>31064.95304772193</v>
      </c>
      <c r="G564">
        <v>0</v>
      </c>
      <c r="H564">
        <v>0</v>
      </c>
      <c r="I564" t="s">
        <v>57</v>
      </c>
      <c r="J564" t="s">
        <v>86</v>
      </c>
      <c r="K564" t="s">
        <v>39</v>
      </c>
      <c r="L564" t="s">
        <v>41</v>
      </c>
    </row>
    <row r="565" spans="1:12" x14ac:dyDescent="0.25">
      <c r="A565" t="s">
        <v>1</v>
      </c>
      <c r="B565">
        <v>2014</v>
      </c>
      <c r="C565" s="1">
        <v>4</v>
      </c>
      <c r="D565" s="1">
        <v>2</v>
      </c>
      <c r="E565">
        <v>136397.6106661935</v>
      </c>
      <c r="F565">
        <v>304185.58830703568</v>
      </c>
      <c r="G565">
        <v>0</v>
      </c>
      <c r="H565">
        <v>0</v>
      </c>
      <c r="I565" t="s">
        <v>57</v>
      </c>
      <c r="J565" t="s">
        <v>86</v>
      </c>
      <c r="K565" t="s">
        <v>39</v>
      </c>
      <c r="L565" t="s">
        <v>41</v>
      </c>
    </row>
    <row r="566" spans="1:12" x14ac:dyDescent="0.25">
      <c r="A566" t="s">
        <v>1</v>
      </c>
      <c r="B566">
        <v>2014</v>
      </c>
      <c r="C566" s="1">
        <v>4</v>
      </c>
      <c r="D566" s="1">
        <v>3</v>
      </c>
      <c r="E566">
        <v>11089.270135180346</v>
      </c>
      <c r="F566">
        <v>2297.6848556453083</v>
      </c>
      <c r="G566">
        <v>0</v>
      </c>
      <c r="H566">
        <v>0</v>
      </c>
      <c r="I566" t="s">
        <v>57</v>
      </c>
      <c r="J566" t="s">
        <v>86</v>
      </c>
      <c r="K566" t="s">
        <v>39</v>
      </c>
      <c r="L566" t="s">
        <v>41</v>
      </c>
    </row>
    <row r="567" spans="1:12" x14ac:dyDescent="0.25">
      <c r="A567" t="s">
        <v>1</v>
      </c>
      <c r="B567">
        <v>2014</v>
      </c>
      <c r="C567" s="1">
        <v>5</v>
      </c>
      <c r="D567" s="1">
        <v>2</v>
      </c>
      <c r="E567">
        <v>19535.985126100895</v>
      </c>
      <c r="F567">
        <v>114743.90713409614</v>
      </c>
      <c r="G567">
        <v>0</v>
      </c>
      <c r="H567">
        <v>0</v>
      </c>
      <c r="I567" t="s">
        <v>57</v>
      </c>
      <c r="J567" t="s">
        <v>86</v>
      </c>
      <c r="K567" t="s">
        <v>39</v>
      </c>
      <c r="L567" t="s">
        <v>41</v>
      </c>
    </row>
    <row r="568" spans="1:12" x14ac:dyDescent="0.25">
      <c r="A568" t="s">
        <v>1</v>
      </c>
      <c r="B568">
        <v>2014</v>
      </c>
      <c r="C568" s="1">
        <v>5</v>
      </c>
      <c r="D568" s="1">
        <v>3</v>
      </c>
      <c r="E568">
        <v>3678.2309320795957</v>
      </c>
      <c r="F568">
        <v>9793.6787316956743</v>
      </c>
      <c r="G568">
        <v>0</v>
      </c>
      <c r="H568">
        <v>0</v>
      </c>
      <c r="I568" t="s">
        <v>57</v>
      </c>
      <c r="J568" t="s">
        <v>86</v>
      </c>
      <c r="K568" t="s">
        <v>39</v>
      </c>
      <c r="L568" t="s">
        <v>41</v>
      </c>
    </row>
    <row r="569" spans="1:12" x14ac:dyDescent="0.25">
      <c r="A569" t="s">
        <v>1</v>
      </c>
      <c r="B569">
        <v>2014</v>
      </c>
      <c r="C569" s="1">
        <v>6</v>
      </c>
      <c r="D569" s="1">
        <v>3</v>
      </c>
      <c r="E569">
        <v>138.80917874396133</v>
      </c>
      <c r="F569">
        <v>996.27402499941854</v>
      </c>
      <c r="G569">
        <v>0</v>
      </c>
      <c r="H569">
        <v>0</v>
      </c>
      <c r="I569" t="s">
        <v>57</v>
      </c>
      <c r="J569" t="s">
        <v>86</v>
      </c>
      <c r="K569" t="s">
        <v>39</v>
      </c>
      <c r="L569" t="s">
        <v>41</v>
      </c>
    </row>
    <row r="570" spans="1:12" x14ac:dyDescent="0.25">
      <c r="A570" t="s">
        <v>0</v>
      </c>
      <c r="B570">
        <v>2015</v>
      </c>
      <c r="C570" s="1">
        <v>3</v>
      </c>
      <c r="D570" s="1">
        <v>2</v>
      </c>
      <c r="E570">
        <v>8416.24</v>
      </c>
      <c r="F570">
        <v>152</v>
      </c>
      <c r="G570">
        <v>1</v>
      </c>
      <c r="H570">
        <v>0</v>
      </c>
      <c r="I570" t="s">
        <v>57</v>
      </c>
      <c r="J570" t="s">
        <v>86</v>
      </c>
      <c r="K570" t="s">
        <v>39</v>
      </c>
      <c r="L570" t="s">
        <v>41</v>
      </c>
    </row>
    <row r="571" spans="1:12" x14ac:dyDescent="0.25">
      <c r="A571" t="s">
        <v>0</v>
      </c>
      <c r="B571">
        <v>2015</v>
      </c>
      <c r="C571" s="1">
        <v>4</v>
      </c>
      <c r="D571" s="1">
        <v>2</v>
      </c>
      <c r="E571">
        <v>325901.93000000005</v>
      </c>
      <c r="F571">
        <v>434788</v>
      </c>
      <c r="G571">
        <v>1</v>
      </c>
      <c r="H571">
        <v>0</v>
      </c>
      <c r="I571" t="s">
        <v>57</v>
      </c>
      <c r="J571" t="s">
        <v>86</v>
      </c>
      <c r="K571" t="s">
        <v>39</v>
      </c>
      <c r="L571" t="s">
        <v>41</v>
      </c>
    </row>
    <row r="572" spans="1:12" x14ac:dyDescent="0.25">
      <c r="A572" t="s">
        <v>0</v>
      </c>
      <c r="B572">
        <v>2015</v>
      </c>
      <c r="C572" s="1">
        <v>4</v>
      </c>
      <c r="D572" s="1">
        <v>3</v>
      </c>
      <c r="E572">
        <v>1348.4</v>
      </c>
      <c r="F572">
        <v>11</v>
      </c>
      <c r="G572">
        <v>1</v>
      </c>
      <c r="H572">
        <v>0</v>
      </c>
      <c r="I572" t="s">
        <v>57</v>
      </c>
      <c r="J572" t="s">
        <v>86</v>
      </c>
      <c r="K572" t="s">
        <v>39</v>
      </c>
      <c r="L572" t="s">
        <v>41</v>
      </c>
    </row>
    <row r="573" spans="1:12" x14ac:dyDescent="0.25">
      <c r="A573" t="s">
        <v>0</v>
      </c>
      <c r="B573">
        <v>2015</v>
      </c>
      <c r="C573" s="1">
        <v>5</v>
      </c>
      <c r="D573" s="1">
        <v>2</v>
      </c>
      <c r="E573">
        <v>50582.610000000008</v>
      </c>
      <c r="F573">
        <v>110379</v>
      </c>
      <c r="G573">
        <v>1</v>
      </c>
      <c r="H573">
        <v>0</v>
      </c>
      <c r="I573" t="s">
        <v>57</v>
      </c>
      <c r="J573" t="s">
        <v>86</v>
      </c>
      <c r="K573" t="s">
        <v>39</v>
      </c>
      <c r="L573" t="s">
        <v>41</v>
      </c>
    </row>
    <row r="574" spans="1:12" x14ac:dyDescent="0.25">
      <c r="A574" t="s">
        <v>0</v>
      </c>
      <c r="B574">
        <v>2015</v>
      </c>
      <c r="C574" s="1">
        <v>5</v>
      </c>
      <c r="D574" s="1">
        <v>3</v>
      </c>
      <c r="E574">
        <v>39306.569999999985</v>
      </c>
      <c r="F574">
        <v>29008</v>
      </c>
      <c r="G574">
        <v>1</v>
      </c>
      <c r="H574">
        <v>0</v>
      </c>
      <c r="I574" t="s">
        <v>57</v>
      </c>
      <c r="J574" t="s">
        <v>86</v>
      </c>
      <c r="K574" t="s">
        <v>39</v>
      </c>
      <c r="L574" t="s">
        <v>41</v>
      </c>
    </row>
    <row r="575" spans="1:12" x14ac:dyDescent="0.25">
      <c r="A575" t="s">
        <v>0</v>
      </c>
      <c r="B575">
        <v>2015</v>
      </c>
      <c r="C575" s="1">
        <v>6</v>
      </c>
      <c r="D575" s="1">
        <v>3</v>
      </c>
      <c r="E575">
        <v>1983.3200000000002</v>
      </c>
      <c r="F575">
        <v>1985</v>
      </c>
      <c r="G575">
        <v>1</v>
      </c>
      <c r="H575">
        <v>0</v>
      </c>
      <c r="I575" t="s">
        <v>57</v>
      </c>
      <c r="J575" t="s">
        <v>86</v>
      </c>
      <c r="K575" t="s">
        <v>39</v>
      </c>
      <c r="L575" t="s">
        <v>41</v>
      </c>
    </row>
    <row r="576" spans="1:12" x14ac:dyDescent="0.25">
      <c r="A576" t="s">
        <v>1</v>
      </c>
      <c r="B576">
        <v>2015</v>
      </c>
      <c r="C576" s="1">
        <v>3</v>
      </c>
      <c r="D576" s="1">
        <v>2</v>
      </c>
      <c r="E576">
        <v>16500.389999999981</v>
      </c>
      <c r="F576">
        <v>189</v>
      </c>
      <c r="G576">
        <v>0</v>
      </c>
      <c r="H576">
        <v>0</v>
      </c>
      <c r="I576" t="s">
        <v>57</v>
      </c>
      <c r="J576" t="s">
        <v>86</v>
      </c>
      <c r="K576" t="s">
        <v>39</v>
      </c>
      <c r="L576" t="s">
        <v>41</v>
      </c>
    </row>
    <row r="577" spans="1:12" x14ac:dyDescent="0.25">
      <c r="A577" t="s">
        <v>1</v>
      </c>
      <c r="B577">
        <v>2015</v>
      </c>
      <c r="C577" s="1">
        <v>4</v>
      </c>
      <c r="D577" s="1">
        <v>2</v>
      </c>
      <c r="E577">
        <v>260541.16999999987</v>
      </c>
      <c r="F577">
        <v>546481</v>
      </c>
      <c r="G577">
        <v>0</v>
      </c>
      <c r="H577">
        <v>0</v>
      </c>
      <c r="I577" t="s">
        <v>57</v>
      </c>
      <c r="J577" t="s">
        <v>86</v>
      </c>
      <c r="K577" t="s">
        <v>39</v>
      </c>
      <c r="L577" t="s">
        <v>41</v>
      </c>
    </row>
    <row r="578" spans="1:12" x14ac:dyDescent="0.25">
      <c r="A578" t="s">
        <v>1</v>
      </c>
      <c r="B578">
        <v>2015</v>
      </c>
      <c r="C578" s="1">
        <v>4</v>
      </c>
      <c r="D578" s="1">
        <v>3</v>
      </c>
      <c r="E578">
        <v>1481.9</v>
      </c>
      <c r="F578">
        <v>16</v>
      </c>
      <c r="G578">
        <v>0</v>
      </c>
      <c r="H578">
        <v>0</v>
      </c>
      <c r="I578" t="s">
        <v>57</v>
      </c>
      <c r="J578" t="s">
        <v>86</v>
      </c>
      <c r="K578" t="s">
        <v>39</v>
      </c>
      <c r="L578" t="s">
        <v>41</v>
      </c>
    </row>
    <row r="579" spans="1:12" x14ac:dyDescent="0.25">
      <c r="A579" t="s">
        <v>1</v>
      </c>
      <c r="B579">
        <v>2015</v>
      </c>
      <c r="C579" s="1">
        <v>5</v>
      </c>
      <c r="D579" s="1">
        <v>2</v>
      </c>
      <c r="E579">
        <v>37360.930000000029</v>
      </c>
      <c r="F579">
        <v>143852</v>
      </c>
      <c r="G579">
        <v>0</v>
      </c>
      <c r="H579">
        <v>0</v>
      </c>
      <c r="I579" t="s">
        <v>57</v>
      </c>
      <c r="J579" t="s">
        <v>86</v>
      </c>
      <c r="K579" t="s">
        <v>39</v>
      </c>
      <c r="L579" t="s">
        <v>41</v>
      </c>
    </row>
    <row r="580" spans="1:12" x14ac:dyDescent="0.25">
      <c r="A580" t="s">
        <v>1</v>
      </c>
      <c r="B580">
        <v>2015</v>
      </c>
      <c r="C580" s="1">
        <v>5</v>
      </c>
      <c r="D580" s="1">
        <v>3</v>
      </c>
      <c r="E580">
        <v>14239.679999999998</v>
      </c>
      <c r="F580">
        <v>35293</v>
      </c>
      <c r="G580">
        <v>0</v>
      </c>
      <c r="H580">
        <v>0</v>
      </c>
      <c r="I580" t="s">
        <v>57</v>
      </c>
      <c r="J580" t="s">
        <v>86</v>
      </c>
      <c r="K580" t="s">
        <v>39</v>
      </c>
      <c r="L580" t="s">
        <v>41</v>
      </c>
    </row>
    <row r="581" spans="1:12" x14ac:dyDescent="0.25">
      <c r="A581" t="s">
        <v>1</v>
      </c>
      <c r="B581">
        <v>2015</v>
      </c>
      <c r="C581" s="1">
        <v>6</v>
      </c>
      <c r="D581" s="1">
        <v>3</v>
      </c>
      <c r="E581">
        <v>123.49999999999999</v>
      </c>
      <c r="F581">
        <v>2253</v>
      </c>
      <c r="G581">
        <v>0</v>
      </c>
      <c r="H581">
        <v>0</v>
      </c>
      <c r="I581" t="s">
        <v>57</v>
      </c>
      <c r="J581" t="s">
        <v>86</v>
      </c>
      <c r="K581" t="s">
        <v>39</v>
      </c>
      <c r="L581" t="s">
        <v>41</v>
      </c>
    </row>
    <row r="582" spans="1:12" x14ac:dyDescent="0.25">
      <c r="A582" t="s">
        <v>0</v>
      </c>
      <c r="B582">
        <v>2016</v>
      </c>
      <c r="C582" s="1">
        <v>3</v>
      </c>
      <c r="D582" s="1">
        <v>2</v>
      </c>
      <c r="E582">
        <v>3409.810000000004</v>
      </c>
      <c r="F582">
        <v>943</v>
      </c>
      <c r="G582">
        <v>1</v>
      </c>
      <c r="H582">
        <v>0</v>
      </c>
      <c r="I582" t="s">
        <v>57</v>
      </c>
      <c r="J582" t="s">
        <v>86</v>
      </c>
      <c r="K582" t="s">
        <v>39</v>
      </c>
      <c r="L582" t="s">
        <v>41</v>
      </c>
    </row>
    <row r="583" spans="1:12" x14ac:dyDescent="0.25">
      <c r="A583" t="s">
        <v>0</v>
      </c>
      <c r="B583">
        <v>2016</v>
      </c>
      <c r="C583" s="1">
        <v>4</v>
      </c>
      <c r="D583" s="1">
        <v>2</v>
      </c>
      <c r="E583">
        <v>16815.670000000002</v>
      </c>
      <c r="F583">
        <v>27422</v>
      </c>
      <c r="G583">
        <v>1</v>
      </c>
      <c r="H583">
        <v>0</v>
      </c>
      <c r="I583" t="s">
        <v>57</v>
      </c>
      <c r="J583" t="s">
        <v>86</v>
      </c>
      <c r="K583" t="s">
        <v>39</v>
      </c>
      <c r="L583" t="s">
        <v>41</v>
      </c>
    </row>
    <row r="584" spans="1:12" x14ac:dyDescent="0.25">
      <c r="A584" t="s">
        <v>0</v>
      </c>
      <c r="B584">
        <v>2016</v>
      </c>
      <c r="C584" s="1">
        <v>4</v>
      </c>
      <c r="D584" s="1">
        <v>3</v>
      </c>
      <c r="E584">
        <v>0</v>
      </c>
      <c r="F584">
        <v>0</v>
      </c>
      <c r="G584">
        <v>1</v>
      </c>
      <c r="H584">
        <v>0</v>
      </c>
      <c r="I584" t="s">
        <v>57</v>
      </c>
      <c r="J584" t="s">
        <v>86</v>
      </c>
      <c r="K584" t="s">
        <v>39</v>
      </c>
      <c r="L584" t="s">
        <v>41</v>
      </c>
    </row>
    <row r="585" spans="1:12" x14ac:dyDescent="0.25">
      <c r="A585" t="s">
        <v>0</v>
      </c>
      <c r="B585">
        <v>2016</v>
      </c>
      <c r="C585" s="1">
        <v>5</v>
      </c>
      <c r="D585" s="1">
        <v>2</v>
      </c>
      <c r="E585">
        <v>190671.25999999998</v>
      </c>
      <c r="F585">
        <v>304026</v>
      </c>
      <c r="G585">
        <v>1</v>
      </c>
      <c r="H585">
        <v>0</v>
      </c>
      <c r="I585" t="s">
        <v>57</v>
      </c>
      <c r="J585" t="s">
        <v>86</v>
      </c>
      <c r="K585" t="s">
        <v>39</v>
      </c>
      <c r="L585" t="s">
        <v>41</v>
      </c>
    </row>
    <row r="586" spans="1:12" x14ac:dyDescent="0.25">
      <c r="A586" t="s">
        <v>0</v>
      </c>
      <c r="B586">
        <v>2016</v>
      </c>
      <c r="C586" s="1">
        <v>5</v>
      </c>
      <c r="D586" s="1">
        <v>3</v>
      </c>
      <c r="E586">
        <v>7560.400000000006</v>
      </c>
      <c r="F586">
        <v>8058</v>
      </c>
      <c r="G586">
        <v>1</v>
      </c>
      <c r="H586">
        <v>0</v>
      </c>
      <c r="I586" t="s">
        <v>57</v>
      </c>
      <c r="J586" t="s">
        <v>86</v>
      </c>
      <c r="K586" t="s">
        <v>39</v>
      </c>
      <c r="L586" t="s">
        <v>41</v>
      </c>
    </row>
    <row r="587" spans="1:12" x14ac:dyDescent="0.25">
      <c r="A587" t="s">
        <v>0</v>
      </c>
      <c r="B587">
        <v>2016</v>
      </c>
      <c r="C587" s="1">
        <v>6</v>
      </c>
      <c r="D587" s="1">
        <v>3</v>
      </c>
      <c r="E587">
        <v>5905.119999999999</v>
      </c>
      <c r="F587">
        <v>6152</v>
      </c>
      <c r="G587">
        <v>1</v>
      </c>
      <c r="H587">
        <v>0</v>
      </c>
      <c r="I587" t="s">
        <v>57</v>
      </c>
      <c r="J587" t="s">
        <v>86</v>
      </c>
      <c r="K587" t="s">
        <v>39</v>
      </c>
      <c r="L587" t="s">
        <v>41</v>
      </c>
    </row>
    <row r="588" spans="1:12" x14ac:dyDescent="0.25">
      <c r="A588" t="s">
        <v>1</v>
      </c>
      <c r="B588">
        <v>2016</v>
      </c>
      <c r="C588" s="1">
        <v>3</v>
      </c>
      <c r="D588" s="1">
        <v>2</v>
      </c>
      <c r="E588">
        <v>18889.320000000018</v>
      </c>
      <c r="F588">
        <v>774</v>
      </c>
      <c r="G588">
        <v>0</v>
      </c>
      <c r="H588">
        <v>0</v>
      </c>
      <c r="I588" t="s">
        <v>57</v>
      </c>
      <c r="J588" t="s">
        <v>86</v>
      </c>
      <c r="K588" t="s">
        <v>39</v>
      </c>
      <c r="L588" t="s">
        <v>41</v>
      </c>
    </row>
    <row r="589" spans="1:12" x14ac:dyDescent="0.25">
      <c r="A589" t="s">
        <v>1</v>
      </c>
      <c r="B589">
        <v>2016</v>
      </c>
      <c r="C589" s="1">
        <v>4</v>
      </c>
      <c r="D589" s="1">
        <v>2</v>
      </c>
      <c r="E589">
        <v>57561.490000000013</v>
      </c>
      <c r="F589">
        <v>23425</v>
      </c>
      <c r="G589">
        <v>0</v>
      </c>
      <c r="H589">
        <v>0</v>
      </c>
      <c r="I589" t="s">
        <v>57</v>
      </c>
      <c r="J589" t="s">
        <v>86</v>
      </c>
      <c r="K589" t="s">
        <v>39</v>
      </c>
      <c r="L589" t="s">
        <v>41</v>
      </c>
    </row>
    <row r="590" spans="1:12" x14ac:dyDescent="0.25">
      <c r="A590" t="s">
        <v>1</v>
      </c>
      <c r="B590">
        <v>2016</v>
      </c>
      <c r="C590" s="1">
        <v>4</v>
      </c>
      <c r="D590" s="1">
        <v>3</v>
      </c>
      <c r="E590">
        <v>2337.85</v>
      </c>
      <c r="F590">
        <v>0</v>
      </c>
      <c r="G590">
        <v>0</v>
      </c>
      <c r="H590">
        <v>0</v>
      </c>
      <c r="I590" t="s">
        <v>57</v>
      </c>
      <c r="J590" t="s">
        <v>86</v>
      </c>
      <c r="K590" t="s">
        <v>39</v>
      </c>
      <c r="L590" t="s">
        <v>41</v>
      </c>
    </row>
    <row r="591" spans="1:12" x14ac:dyDescent="0.25">
      <c r="A591" t="s">
        <v>1</v>
      </c>
      <c r="B591">
        <v>2016</v>
      </c>
      <c r="C591" s="1">
        <v>5</v>
      </c>
      <c r="D591" s="1">
        <v>2</v>
      </c>
      <c r="E591">
        <v>142179.52999999997</v>
      </c>
      <c r="F591">
        <v>256851</v>
      </c>
      <c r="G591">
        <v>0</v>
      </c>
      <c r="H591">
        <v>0</v>
      </c>
      <c r="I591" t="s">
        <v>57</v>
      </c>
      <c r="J591" t="s">
        <v>86</v>
      </c>
      <c r="K591" t="s">
        <v>39</v>
      </c>
      <c r="L591" t="s">
        <v>41</v>
      </c>
    </row>
    <row r="592" spans="1:12" x14ac:dyDescent="0.25">
      <c r="A592" t="s">
        <v>1</v>
      </c>
      <c r="B592">
        <v>2016</v>
      </c>
      <c r="C592" s="1">
        <v>5</v>
      </c>
      <c r="D592" s="1">
        <v>3</v>
      </c>
      <c r="E592">
        <v>7945.2800000000025</v>
      </c>
      <c r="F592">
        <v>6129</v>
      </c>
      <c r="G592">
        <v>0</v>
      </c>
      <c r="H592">
        <v>0</v>
      </c>
      <c r="I592" t="s">
        <v>57</v>
      </c>
      <c r="J592" t="s">
        <v>86</v>
      </c>
      <c r="K592" t="s">
        <v>39</v>
      </c>
      <c r="L592" t="s">
        <v>41</v>
      </c>
    </row>
    <row r="593" spans="1:12" x14ac:dyDescent="0.25">
      <c r="A593" t="s">
        <v>1</v>
      </c>
      <c r="B593">
        <v>2016</v>
      </c>
      <c r="C593" s="1">
        <v>6</v>
      </c>
      <c r="D593" s="1">
        <v>3</v>
      </c>
      <c r="E593">
        <v>4239.2799999999988</v>
      </c>
      <c r="F593">
        <v>5237</v>
      </c>
      <c r="G593">
        <v>0</v>
      </c>
      <c r="H593">
        <v>0</v>
      </c>
      <c r="I593" t="s">
        <v>57</v>
      </c>
      <c r="J593" t="s">
        <v>86</v>
      </c>
      <c r="K593" t="s">
        <v>39</v>
      </c>
      <c r="L593" t="s">
        <v>41</v>
      </c>
    </row>
    <row r="594" spans="1:12" x14ac:dyDescent="0.25">
      <c r="A594" t="s">
        <v>0</v>
      </c>
      <c r="B594">
        <v>2017</v>
      </c>
      <c r="C594" s="1">
        <v>3</v>
      </c>
      <c r="D594" s="1">
        <v>2</v>
      </c>
      <c r="E594">
        <v>12467.230000000018</v>
      </c>
      <c r="F594">
        <v>320.12334474856408</v>
      </c>
      <c r="G594">
        <v>1</v>
      </c>
      <c r="H594">
        <v>0</v>
      </c>
      <c r="I594" t="s">
        <v>57</v>
      </c>
      <c r="J594" t="s">
        <v>86</v>
      </c>
      <c r="K594" t="s">
        <v>39</v>
      </c>
      <c r="L594" t="s">
        <v>41</v>
      </c>
    </row>
    <row r="595" spans="1:12" x14ac:dyDescent="0.25">
      <c r="A595" t="s">
        <v>0</v>
      </c>
      <c r="B595">
        <v>2017</v>
      </c>
      <c r="C595" s="1">
        <v>4</v>
      </c>
      <c r="D595" s="1">
        <v>2</v>
      </c>
      <c r="E595">
        <v>7370.6000000000076</v>
      </c>
      <c r="F595">
        <v>4190.0733451876249</v>
      </c>
      <c r="G595">
        <v>1</v>
      </c>
      <c r="H595">
        <v>0</v>
      </c>
      <c r="I595" t="s">
        <v>57</v>
      </c>
      <c r="J595" t="s">
        <v>86</v>
      </c>
      <c r="K595" t="s">
        <v>39</v>
      </c>
      <c r="L595" t="s">
        <v>41</v>
      </c>
    </row>
    <row r="596" spans="1:12" x14ac:dyDescent="0.25">
      <c r="A596" t="s">
        <v>0</v>
      </c>
      <c r="B596">
        <v>2017</v>
      </c>
      <c r="C596" s="1">
        <v>4</v>
      </c>
      <c r="D596" s="1">
        <v>3</v>
      </c>
      <c r="E596">
        <v>504.03000000000009</v>
      </c>
      <c r="F596">
        <v>2.6598227366122065</v>
      </c>
      <c r="G596">
        <v>1</v>
      </c>
      <c r="H596">
        <v>0</v>
      </c>
      <c r="I596" t="s">
        <v>57</v>
      </c>
      <c r="J596" t="s">
        <v>86</v>
      </c>
      <c r="K596" t="s">
        <v>39</v>
      </c>
      <c r="L596" t="s">
        <v>41</v>
      </c>
    </row>
    <row r="597" spans="1:12" x14ac:dyDescent="0.25">
      <c r="A597" t="s">
        <v>0</v>
      </c>
      <c r="B597">
        <v>2017</v>
      </c>
      <c r="C597" s="1">
        <v>5</v>
      </c>
      <c r="D597" s="1">
        <v>2</v>
      </c>
      <c r="E597">
        <v>103309.9399999999</v>
      </c>
      <c r="F597">
        <v>28135.46529729183</v>
      </c>
      <c r="G597">
        <v>1</v>
      </c>
      <c r="H597">
        <v>0</v>
      </c>
      <c r="I597" t="s">
        <v>57</v>
      </c>
      <c r="J597" t="s">
        <v>86</v>
      </c>
      <c r="K597" t="s">
        <v>39</v>
      </c>
      <c r="L597" t="s">
        <v>41</v>
      </c>
    </row>
    <row r="598" spans="1:12" x14ac:dyDescent="0.25">
      <c r="A598" t="s">
        <v>0</v>
      </c>
      <c r="B598">
        <v>2017</v>
      </c>
      <c r="C598" s="1">
        <v>5</v>
      </c>
      <c r="D598" s="1">
        <v>3</v>
      </c>
      <c r="E598">
        <v>2480.2000000000003</v>
      </c>
      <c r="F598">
        <v>1604.2846950408111</v>
      </c>
      <c r="G598">
        <v>1</v>
      </c>
      <c r="H598">
        <v>0</v>
      </c>
      <c r="I598" t="s">
        <v>57</v>
      </c>
      <c r="J598" t="s">
        <v>86</v>
      </c>
      <c r="K598" t="s">
        <v>39</v>
      </c>
      <c r="L598" t="s">
        <v>41</v>
      </c>
    </row>
    <row r="599" spans="1:12" x14ac:dyDescent="0.25">
      <c r="A599" t="s">
        <v>0</v>
      </c>
      <c r="B599">
        <v>2017</v>
      </c>
      <c r="C599" s="1">
        <v>6</v>
      </c>
      <c r="D599" s="1">
        <v>3</v>
      </c>
      <c r="E599">
        <v>12685.000000000011</v>
      </c>
      <c r="F599">
        <v>1700.3019196176208</v>
      </c>
      <c r="G599">
        <v>1</v>
      </c>
      <c r="H599">
        <v>0</v>
      </c>
      <c r="I599" t="s">
        <v>57</v>
      </c>
      <c r="J599" t="s">
        <v>86</v>
      </c>
      <c r="K599" t="s">
        <v>39</v>
      </c>
      <c r="L599" t="s">
        <v>41</v>
      </c>
    </row>
    <row r="600" spans="1:12" x14ac:dyDescent="0.25">
      <c r="A600" t="s">
        <v>1</v>
      </c>
      <c r="B600">
        <v>2017</v>
      </c>
      <c r="C600" s="1">
        <v>3</v>
      </c>
      <c r="D600" s="1">
        <v>2</v>
      </c>
      <c r="E600">
        <v>146818.49000000011</v>
      </c>
      <c r="F600">
        <v>3710.6918094376856</v>
      </c>
      <c r="G600">
        <v>0</v>
      </c>
      <c r="H600">
        <v>0</v>
      </c>
      <c r="I600" t="s">
        <v>57</v>
      </c>
      <c r="J600" t="s">
        <v>86</v>
      </c>
      <c r="K600" t="s">
        <v>39</v>
      </c>
      <c r="L600" t="s">
        <v>41</v>
      </c>
    </row>
    <row r="601" spans="1:12" x14ac:dyDescent="0.25">
      <c r="A601" t="s">
        <v>1</v>
      </c>
      <c r="B601">
        <v>2017</v>
      </c>
      <c r="C601" s="1">
        <v>4</v>
      </c>
      <c r="D601" s="1">
        <v>2</v>
      </c>
      <c r="E601">
        <v>20209.810000000012</v>
      </c>
      <c r="F601">
        <v>7293.6460274287647</v>
      </c>
      <c r="G601">
        <v>0</v>
      </c>
      <c r="H601">
        <v>0</v>
      </c>
      <c r="I601" t="s">
        <v>57</v>
      </c>
      <c r="J601" t="s">
        <v>86</v>
      </c>
      <c r="K601" t="s">
        <v>39</v>
      </c>
      <c r="L601" t="s">
        <v>41</v>
      </c>
    </row>
    <row r="602" spans="1:12" x14ac:dyDescent="0.25">
      <c r="A602" t="s">
        <v>1</v>
      </c>
      <c r="B602">
        <v>2017</v>
      </c>
      <c r="C602" s="1">
        <v>4</v>
      </c>
      <c r="D602" s="1">
        <v>3</v>
      </c>
      <c r="E602">
        <v>6969.3200000000061</v>
      </c>
      <c r="F602">
        <v>173.17766410218272</v>
      </c>
      <c r="G602">
        <v>0</v>
      </c>
      <c r="H602">
        <v>0</v>
      </c>
      <c r="I602" t="s">
        <v>57</v>
      </c>
      <c r="J602" t="s">
        <v>86</v>
      </c>
      <c r="K602" t="s">
        <v>39</v>
      </c>
      <c r="L602" t="s">
        <v>41</v>
      </c>
    </row>
    <row r="603" spans="1:12" x14ac:dyDescent="0.25">
      <c r="A603" t="s">
        <v>1</v>
      </c>
      <c r="B603">
        <v>2017</v>
      </c>
      <c r="C603" s="1">
        <v>5</v>
      </c>
      <c r="D603" s="1">
        <v>2</v>
      </c>
      <c r="E603">
        <v>108781.7000000001</v>
      </c>
      <c r="F603">
        <v>41595.196467763177</v>
      </c>
      <c r="G603">
        <v>0</v>
      </c>
      <c r="H603">
        <v>0</v>
      </c>
      <c r="I603" t="s">
        <v>57</v>
      </c>
      <c r="J603" t="s">
        <v>86</v>
      </c>
      <c r="K603" t="s">
        <v>39</v>
      </c>
      <c r="L603" t="s">
        <v>41</v>
      </c>
    </row>
    <row r="604" spans="1:12" x14ac:dyDescent="0.25">
      <c r="A604" t="s">
        <v>1</v>
      </c>
      <c r="B604">
        <v>2017</v>
      </c>
      <c r="C604" s="1">
        <v>5</v>
      </c>
      <c r="D604" s="1">
        <v>3</v>
      </c>
      <c r="E604">
        <v>7340.47</v>
      </c>
      <c r="F604">
        <v>2687.9206006137606</v>
      </c>
      <c r="G604">
        <v>0</v>
      </c>
      <c r="H604">
        <v>0</v>
      </c>
      <c r="I604" t="s">
        <v>57</v>
      </c>
      <c r="J604" t="s">
        <v>86</v>
      </c>
      <c r="K604" t="s">
        <v>39</v>
      </c>
      <c r="L604" t="s">
        <v>41</v>
      </c>
    </row>
    <row r="605" spans="1:12" x14ac:dyDescent="0.25">
      <c r="A605" t="s">
        <v>1</v>
      </c>
      <c r="B605">
        <v>2017</v>
      </c>
      <c r="C605" s="1">
        <v>6</v>
      </c>
      <c r="D605" s="1">
        <v>3</v>
      </c>
      <c r="E605">
        <v>6351.8899999999967</v>
      </c>
      <c r="F605">
        <v>2657.9824391124644</v>
      </c>
      <c r="G605">
        <v>0</v>
      </c>
      <c r="H605">
        <v>0</v>
      </c>
      <c r="I605" t="s">
        <v>57</v>
      </c>
      <c r="J605" t="s">
        <v>86</v>
      </c>
      <c r="K605" t="s">
        <v>39</v>
      </c>
      <c r="L605" t="s">
        <v>41</v>
      </c>
    </row>
    <row r="606" spans="1:12" x14ac:dyDescent="0.25">
      <c r="A606" t="s">
        <v>0</v>
      </c>
      <c r="B606">
        <v>2018</v>
      </c>
      <c r="C606" s="1">
        <v>3</v>
      </c>
      <c r="D606" s="1">
        <v>2</v>
      </c>
      <c r="E606">
        <v>514.65999999999985</v>
      </c>
      <c r="F606">
        <v>27.463522539895528</v>
      </c>
      <c r="G606">
        <v>1</v>
      </c>
      <c r="H606">
        <v>0</v>
      </c>
      <c r="I606" t="s">
        <v>57</v>
      </c>
      <c r="J606" t="s">
        <v>86</v>
      </c>
      <c r="K606" t="s">
        <v>39</v>
      </c>
      <c r="L606" t="s">
        <v>41</v>
      </c>
    </row>
    <row r="607" spans="1:12" x14ac:dyDescent="0.25">
      <c r="A607" t="s">
        <v>0</v>
      </c>
      <c r="B607">
        <v>2018</v>
      </c>
      <c r="C607" s="1">
        <v>4</v>
      </c>
      <c r="D607" s="1">
        <v>2</v>
      </c>
      <c r="E607">
        <v>24147.98</v>
      </c>
      <c r="F607">
        <v>12926.513546338401</v>
      </c>
      <c r="G607">
        <v>1</v>
      </c>
      <c r="H607">
        <v>0</v>
      </c>
      <c r="I607" t="s">
        <v>57</v>
      </c>
      <c r="J607" t="s">
        <v>86</v>
      </c>
      <c r="K607" t="s">
        <v>39</v>
      </c>
      <c r="L607" t="s">
        <v>41</v>
      </c>
    </row>
    <row r="608" spans="1:12" x14ac:dyDescent="0.25">
      <c r="A608" t="s">
        <v>0</v>
      </c>
      <c r="B608">
        <v>2018</v>
      </c>
      <c r="C608" s="1">
        <v>4</v>
      </c>
      <c r="D608" s="1">
        <v>3</v>
      </c>
      <c r="E608">
        <v>1687.32</v>
      </c>
      <c r="F608">
        <v>90.039542323119221</v>
      </c>
      <c r="G608">
        <v>1</v>
      </c>
      <c r="H608">
        <v>0</v>
      </c>
      <c r="I608" t="s">
        <v>57</v>
      </c>
      <c r="J608" t="s">
        <v>86</v>
      </c>
      <c r="K608" t="s">
        <v>39</v>
      </c>
      <c r="L608" t="s">
        <v>41</v>
      </c>
    </row>
    <row r="609" spans="1:12" x14ac:dyDescent="0.25">
      <c r="A609" t="s">
        <v>0</v>
      </c>
      <c r="B609">
        <v>2018</v>
      </c>
      <c r="C609" s="1">
        <v>5</v>
      </c>
      <c r="D609" s="1">
        <v>2</v>
      </c>
      <c r="E609">
        <v>5443.1399999999967</v>
      </c>
      <c r="F609">
        <v>1279.8355572361547</v>
      </c>
      <c r="G609">
        <v>1</v>
      </c>
      <c r="H609">
        <v>0</v>
      </c>
      <c r="I609" t="s">
        <v>57</v>
      </c>
      <c r="J609" t="s">
        <v>86</v>
      </c>
      <c r="K609" t="s">
        <v>39</v>
      </c>
      <c r="L609" t="s">
        <v>41</v>
      </c>
    </row>
    <row r="610" spans="1:12" x14ac:dyDescent="0.25">
      <c r="A610" t="s">
        <v>0</v>
      </c>
      <c r="B610">
        <v>2018</v>
      </c>
      <c r="C610" s="1">
        <v>5</v>
      </c>
      <c r="D610" s="1">
        <v>3</v>
      </c>
      <c r="E610">
        <v>5670.2700000000013</v>
      </c>
      <c r="F610">
        <v>464.23242685939118</v>
      </c>
      <c r="G610">
        <v>1</v>
      </c>
      <c r="H610">
        <v>0</v>
      </c>
      <c r="I610" t="s">
        <v>57</v>
      </c>
      <c r="J610" t="s">
        <v>86</v>
      </c>
      <c r="K610" t="s">
        <v>39</v>
      </c>
      <c r="L610" t="s">
        <v>41</v>
      </c>
    </row>
    <row r="611" spans="1:12" x14ac:dyDescent="0.25">
      <c r="A611" t="s">
        <v>0</v>
      </c>
      <c r="B611">
        <v>2018</v>
      </c>
      <c r="C611" s="1">
        <v>6</v>
      </c>
      <c r="D611" s="1">
        <v>3</v>
      </c>
      <c r="E611">
        <v>1156.4199999999987</v>
      </c>
      <c r="F611">
        <v>483.15954937661502</v>
      </c>
      <c r="G611">
        <v>1</v>
      </c>
      <c r="H611">
        <v>0</v>
      </c>
      <c r="I611" t="s">
        <v>57</v>
      </c>
      <c r="J611" t="s">
        <v>86</v>
      </c>
      <c r="K611" t="s">
        <v>39</v>
      </c>
      <c r="L611" t="s">
        <v>41</v>
      </c>
    </row>
    <row r="612" spans="1:12" x14ac:dyDescent="0.25">
      <c r="A612" t="s">
        <v>1</v>
      </c>
      <c r="B612">
        <v>2018</v>
      </c>
      <c r="C612" s="1">
        <v>3</v>
      </c>
      <c r="D612" s="1">
        <v>2</v>
      </c>
      <c r="E612">
        <v>8073.9500000000044</v>
      </c>
      <c r="F612">
        <v>430.84581628840334</v>
      </c>
      <c r="G612">
        <v>0</v>
      </c>
      <c r="H612">
        <v>0</v>
      </c>
      <c r="I612" t="s">
        <v>57</v>
      </c>
      <c r="J612" t="s">
        <v>86</v>
      </c>
      <c r="K612" t="s">
        <v>39</v>
      </c>
      <c r="L612" t="s">
        <v>41</v>
      </c>
    </row>
    <row r="613" spans="1:12" x14ac:dyDescent="0.25">
      <c r="A613" t="s">
        <v>1</v>
      </c>
      <c r="B613">
        <v>2018</v>
      </c>
      <c r="C613" s="1">
        <v>4</v>
      </c>
      <c r="D613" s="1">
        <v>2</v>
      </c>
      <c r="E613">
        <v>131895.56000000014</v>
      </c>
      <c r="F613">
        <v>56651.709652923884</v>
      </c>
      <c r="G613">
        <v>0</v>
      </c>
      <c r="H613">
        <v>0</v>
      </c>
      <c r="I613" t="s">
        <v>57</v>
      </c>
      <c r="J613" t="s">
        <v>86</v>
      </c>
      <c r="K613" t="s">
        <v>39</v>
      </c>
      <c r="L613" t="s">
        <v>41</v>
      </c>
    </row>
    <row r="614" spans="1:12" x14ac:dyDescent="0.25">
      <c r="A614" t="s">
        <v>1</v>
      </c>
      <c r="B614">
        <v>2018</v>
      </c>
      <c r="C614" s="1">
        <v>4</v>
      </c>
      <c r="D614" s="1">
        <v>3</v>
      </c>
      <c r="E614">
        <v>3426.6700000000005</v>
      </c>
      <c r="F614">
        <v>182.85553332643661</v>
      </c>
      <c r="G614">
        <v>0</v>
      </c>
      <c r="H614">
        <v>0</v>
      </c>
      <c r="I614" t="s">
        <v>57</v>
      </c>
      <c r="J614" t="s">
        <v>86</v>
      </c>
      <c r="K614" t="s">
        <v>39</v>
      </c>
      <c r="L614" t="s">
        <v>41</v>
      </c>
    </row>
    <row r="615" spans="1:12" x14ac:dyDescent="0.25">
      <c r="A615" t="s">
        <v>1</v>
      </c>
      <c r="B615">
        <v>2018</v>
      </c>
      <c r="C615" s="1">
        <v>5</v>
      </c>
      <c r="D615" s="1">
        <v>2</v>
      </c>
      <c r="E615">
        <v>5105.5100000000029</v>
      </c>
      <c r="F615">
        <v>4958.0287471087076</v>
      </c>
      <c r="G615">
        <v>0</v>
      </c>
      <c r="H615">
        <v>0</v>
      </c>
      <c r="I615" t="s">
        <v>57</v>
      </c>
      <c r="J615" t="s">
        <v>86</v>
      </c>
      <c r="K615" t="s">
        <v>39</v>
      </c>
      <c r="L615" t="s">
        <v>41</v>
      </c>
    </row>
    <row r="616" spans="1:12" x14ac:dyDescent="0.25">
      <c r="A616" t="s">
        <v>1</v>
      </c>
      <c r="B616">
        <v>2018</v>
      </c>
      <c r="C616" s="1">
        <v>5</v>
      </c>
      <c r="D616" s="1">
        <v>3</v>
      </c>
      <c r="E616">
        <v>6114.3900000000021</v>
      </c>
      <c r="F616">
        <v>2092.2901818100081</v>
      </c>
      <c r="G616">
        <v>0</v>
      </c>
      <c r="H616">
        <v>0</v>
      </c>
      <c r="I616" t="s">
        <v>57</v>
      </c>
      <c r="J616" t="s">
        <v>86</v>
      </c>
      <c r="K616" t="s">
        <v>39</v>
      </c>
      <c r="L616" t="s">
        <v>41</v>
      </c>
    </row>
    <row r="617" spans="1:12" x14ac:dyDescent="0.25">
      <c r="A617" t="s">
        <v>1</v>
      </c>
      <c r="B617">
        <v>2018</v>
      </c>
      <c r="C617" s="1">
        <v>6</v>
      </c>
      <c r="D617" s="1">
        <v>3</v>
      </c>
      <c r="E617">
        <v>3196.2400000000025</v>
      </c>
      <c r="F617">
        <v>1945.6419013936636</v>
      </c>
      <c r="G617">
        <v>0</v>
      </c>
      <c r="H617">
        <v>0</v>
      </c>
      <c r="I617" t="s">
        <v>57</v>
      </c>
      <c r="J617" t="s">
        <v>86</v>
      </c>
      <c r="K617" t="s">
        <v>39</v>
      </c>
      <c r="L617" t="s">
        <v>41</v>
      </c>
    </row>
    <row r="618" spans="1:12" x14ac:dyDescent="0.25">
      <c r="A618" t="s">
        <v>0</v>
      </c>
      <c r="B618">
        <v>2019</v>
      </c>
      <c r="C618" s="1">
        <v>3</v>
      </c>
      <c r="D618" s="1">
        <v>2</v>
      </c>
      <c r="E618">
        <v>5206.8100000000004</v>
      </c>
      <c r="F618">
        <v>219.85812792414865</v>
      </c>
      <c r="G618">
        <v>1</v>
      </c>
      <c r="H618">
        <v>0</v>
      </c>
      <c r="I618" t="s">
        <v>57</v>
      </c>
      <c r="J618" t="s">
        <v>86</v>
      </c>
      <c r="K618" t="s">
        <v>39</v>
      </c>
      <c r="L618" t="s">
        <v>41</v>
      </c>
    </row>
    <row r="619" spans="1:12" x14ac:dyDescent="0.25">
      <c r="A619" t="s">
        <v>0</v>
      </c>
      <c r="B619">
        <v>2019</v>
      </c>
      <c r="C619" s="1">
        <v>4</v>
      </c>
      <c r="D619" s="1">
        <v>2</v>
      </c>
      <c r="E619">
        <v>8325.56</v>
      </c>
      <c r="F619">
        <v>5190.7219024765782</v>
      </c>
      <c r="G619">
        <v>1</v>
      </c>
      <c r="H619">
        <v>0</v>
      </c>
      <c r="I619" t="s">
        <v>57</v>
      </c>
      <c r="J619" t="s">
        <v>86</v>
      </c>
      <c r="K619" t="s">
        <v>39</v>
      </c>
      <c r="L619" t="s">
        <v>41</v>
      </c>
    </row>
    <row r="620" spans="1:12" x14ac:dyDescent="0.25">
      <c r="A620" t="s">
        <v>0</v>
      </c>
      <c r="B620">
        <v>2019</v>
      </c>
      <c r="C620" s="1">
        <v>4</v>
      </c>
      <c r="D620" s="1">
        <v>3</v>
      </c>
      <c r="E620">
        <v>7631.12</v>
      </c>
      <c r="F620">
        <v>322.22488571016208</v>
      </c>
      <c r="G620">
        <v>1</v>
      </c>
      <c r="H620">
        <v>0</v>
      </c>
      <c r="I620" t="s">
        <v>57</v>
      </c>
      <c r="J620" t="s">
        <v>86</v>
      </c>
      <c r="K620" t="s">
        <v>39</v>
      </c>
      <c r="L620" t="s">
        <v>41</v>
      </c>
    </row>
    <row r="621" spans="1:12" x14ac:dyDescent="0.25">
      <c r="A621" t="s">
        <v>0</v>
      </c>
      <c r="B621">
        <v>2019</v>
      </c>
      <c r="C621" s="1">
        <v>5</v>
      </c>
      <c r="D621" s="1">
        <v>2</v>
      </c>
      <c r="E621">
        <v>23393.82</v>
      </c>
      <c r="F621">
        <v>8376.4690552137799</v>
      </c>
      <c r="G621">
        <v>1</v>
      </c>
      <c r="H621">
        <v>0</v>
      </c>
      <c r="I621" t="s">
        <v>57</v>
      </c>
      <c r="J621" t="s">
        <v>86</v>
      </c>
      <c r="K621" t="s">
        <v>39</v>
      </c>
      <c r="L621" t="s">
        <v>41</v>
      </c>
    </row>
    <row r="622" spans="1:12" x14ac:dyDescent="0.25">
      <c r="A622" t="s">
        <v>0</v>
      </c>
      <c r="B622">
        <v>2019</v>
      </c>
      <c r="C622" s="1">
        <v>5</v>
      </c>
      <c r="D622" s="1">
        <v>3</v>
      </c>
      <c r="E622">
        <v>2294.7600000000002</v>
      </c>
      <c r="F622">
        <v>297.46656254955121</v>
      </c>
      <c r="G622">
        <v>1</v>
      </c>
      <c r="H622">
        <v>0</v>
      </c>
      <c r="I622" t="s">
        <v>57</v>
      </c>
      <c r="J622" t="s">
        <v>86</v>
      </c>
      <c r="K622" t="s">
        <v>39</v>
      </c>
      <c r="L622" t="s">
        <v>41</v>
      </c>
    </row>
    <row r="623" spans="1:12" x14ac:dyDescent="0.25">
      <c r="A623" t="s">
        <v>0</v>
      </c>
      <c r="B623">
        <v>2019</v>
      </c>
      <c r="C623" s="1">
        <v>6</v>
      </c>
      <c r="D623" s="1">
        <v>3</v>
      </c>
      <c r="E623">
        <v>1967.94</v>
      </c>
      <c r="F623">
        <v>456.3216727876063</v>
      </c>
      <c r="G623">
        <v>1</v>
      </c>
      <c r="H623">
        <v>0</v>
      </c>
      <c r="I623" t="s">
        <v>57</v>
      </c>
      <c r="J623" t="s">
        <v>86</v>
      </c>
      <c r="K623" t="s">
        <v>39</v>
      </c>
      <c r="L623" t="s">
        <v>41</v>
      </c>
    </row>
    <row r="624" spans="1:12" x14ac:dyDescent="0.25">
      <c r="A624" t="s">
        <v>1</v>
      </c>
      <c r="B624">
        <v>2019</v>
      </c>
      <c r="C624" s="1">
        <v>3</v>
      </c>
      <c r="D624" s="1">
        <v>2</v>
      </c>
      <c r="E624">
        <v>35796.21</v>
      </c>
      <c r="F624">
        <v>1511.4989249424671</v>
      </c>
      <c r="G624">
        <v>0</v>
      </c>
      <c r="H624">
        <v>0</v>
      </c>
      <c r="I624" t="s">
        <v>57</v>
      </c>
      <c r="J624" t="s">
        <v>86</v>
      </c>
      <c r="K624" t="s">
        <v>39</v>
      </c>
      <c r="L624" t="s">
        <v>41</v>
      </c>
    </row>
    <row r="625" spans="1:12" x14ac:dyDescent="0.25">
      <c r="A625" t="s">
        <v>1</v>
      </c>
      <c r="B625">
        <v>2019</v>
      </c>
      <c r="C625" s="1">
        <v>4</v>
      </c>
      <c r="D625" s="1">
        <v>2</v>
      </c>
      <c r="E625">
        <v>36602.92</v>
      </c>
      <c r="F625">
        <v>13939.667997786024</v>
      </c>
      <c r="G625">
        <v>0</v>
      </c>
      <c r="H625">
        <v>0</v>
      </c>
      <c r="I625" t="s">
        <v>57</v>
      </c>
      <c r="J625" t="s">
        <v>86</v>
      </c>
      <c r="K625" t="s">
        <v>39</v>
      </c>
      <c r="L625" t="s">
        <v>41</v>
      </c>
    </row>
    <row r="626" spans="1:12" x14ac:dyDescent="0.25">
      <c r="A626" t="s">
        <v>1</v>
      </c>
      <c r="B626">
        <v>2019</v>
      </c>
      <c r="C626" s="1">
        <v>4</v>
      </c>
      <c r="D626" s="1">
        <v>3</v>
      </c>
      <c r="E626">
        <v>2315.0100000000002</v>
      </c>
      <c r="F626">
        <v>97.7515532016116</v>
      </c>
      <c r="G626">
        <v>0</v>
      </c>
      <c r="H626">
        <v>0</v>
      </c>
      <c r="I626" t="s">
        <v>57</v>
      </c>
      <c r="J626" t="s">
        <v>86</v>
      </c>
      <c r="K626" t="s">
        <v>39</v>
      </c>
      <c r="L626" t="s">
        <v>41</v>
      </c>
    </row>
    <row r="627" spans="1:12" x14ac:dyDescent="0.25">
      <c r="A627" t="s">
        <v>1</v>
      </c>
      <c r="B627">
        <v>2019</v>
      </c>
      <c r="C627" s="1">
        <v>5</v>
      </c>
      <c r="D627" s="1">
        <v>2</v>
      </c>
      <c r="E627">
        <v>50271.93</v>
      </c>
      <c r="F627">
        <v>22497.3516146287</v>
      </c>
      <c r="G627">
        <v>0</v>
      </c>
      <c r="H627">
        <v>0</v>
      </c>
      <c r="I627" t="s">
        <v>57</v>
      </c>
      <c r="J627" t="s">
        <v>86</v>
      </c>
      <c r="K627" t="s">
        <v>39</v>
      </c>
      <c r="L627" t="s">
        <v>41</v>
      </c>
    </row>
    <row r="628" spans="1:12" x14ac:dyDescent="0.25">
      <c r="A628" t="s">
        <v>1</v>
      </c>
      <c r="B628">
        <v>2019</v>
      </c>
      <c r="C628" s="1">
        <v>5</v>
      </c>
      <c r="D628" s="1">
        <v>3</v>
      </c>
      <c r="E628">
        <v>3247.38</v>
      </c>
      <c r="F628">
        <v>789.04083825399016</v>
      </c>
      <c r="G628">
        <v>0</v>
      </c>
      <c r="H628">
        <v>0</v>
      </c>
      <c r="I628" t="s">
        <v>57</v>
      </c>
      <c r="J628" t="s">
        <v>86</v>
      </c>
      <c r="K628" t="s">
        <v>39</v>
      </c>
      <c r="L628" t="s">
        <v>41</v>
      </c>
    </row>
    <row r="629" spans="1:12" x14ac:dyDescent="0.25">
      <c r="A629" t="s">
        <v>1</v>
      </c>
      <c r="B629">
        <v>2019</v>
      </c>
      <c r="C629" s="1">
        <v>6</v>
      </c>
      <c r="D629" s="1">
        <v>3</v>
      </c>
      <c r="E629">
        <v>1122.56</v>
      </c>
      <c r="F629">
        <v>945.06473665722979</v>
      </c>
      <c r="G629">
        <v>0</v>
      </c>
      <c r="H629">
        <v>0</v>
      </c>
      <c r="I629" t="s">
        <v>57</v>
      </c>
      <c r="J629" t="s">
        <v>86</v>
      </c>
      <c r="K629" t="s">
        <v>39</v>
      </c>
      <c r="L629" t="s">
        <v>41</v>
      </c>
    </row>
    <row r="630" spans="1:12" x14ac:dyDescent="0.25">
      <c r="A630" t="s">
        <v>0</v>
      </c>
      <c r="B630">
        <v>2020</v>
      </c>
      <c r="C630" s="1">
        <v>3</v>
      </c>
      <c r="D630" s="1">
        <v>2</v>
      </c>
      <c r="E630">
        <v>22387.79</v>
      </c>
      <c r="F630">
        <v>4423.1329779038497</v>
      </c>
      <c r="G630">
        <v>1</v>
      </c>
      <c r="H630">
        <v>0</v>
      </c>
      <c r="I630" t="s">
        <v>57</v>
      </c>
      <c r="J630" t="s">
        <v>86</v>
      </c>
      <c r="K630" t="s">
        <v>39</v>
      </c>
      <c r="L630" t="s">
        <v>41</v>
      </c>
    </row>
    <row r="631" spans="1:12" x14ac:dyDescent="0.25">
      <c r="A631" t="s">
        <v>0</v>
      </c>
      <c r="B631">
        <v>2020</v>
      </c>
      <c r="C631" s="1">
        <v>4</v>
      </c>
      <c r="D631" s="1">
        <v>2</v>
      </c>
      <c r="E631">
        <v>38159.760000000009</v>
      </c>
      <c r="F631">
        <v>21322.595090195682</v>
      </c>
      <c r="G631">
        <v>1</v>
      </c>
      <c r="H631">
        <v>0</v>
      </c>
      <c r="I631" t="s">
        <v>57</v>
      </c>
      <c r="J631" t="s">
        <v>86</v>
      </c>
      <c r="K631" t="s">
        <v>39</v>
      </c>
      <c r="L631" t="s">
        <v>41</v>
      </c>
    </row>
    <row r="632" spans="1:12" x14ac:dyDescent="0.25">
      <c r="A632" t="s">
        <v>0</v>
      </c>
      <c r="B632">
        <v>2020</v>
      </c>
      <c r="C632" s="1">
        <v>4</v>
      </c>
      <c r="D632" s="1">
        <v>3</v>
      </c>
      <c r="E632">
        <v>8414.08</v>
      </c>
      <c r="F632">
        <v>730.97847335408187</v>
      </c>
      <c r="G632">
        <v>1</v>
      </c>
      <c r="H632">
        <v>0</v>
      </c>
      <c r="I632" t="s">
        <v>57</v>
      </c>
      <c r="J632" t="s">
        <v>86</v>
      </c>
      <c r="K632" t="s">
        <v>39</v>
      </c>
      <c r="L632" t="s">
        <v>41</v>
      </c>
    </row>
    <row r="633" spans="1:12" x14ac:dyDescent="0.25">
      <c r="A633" t="s">
        <v>0</v>
      </c>
      <c r="B633">
        <v>2020</v>
      </c>
      <c r="C633" s="1">
        <v>5</v>
      </c>
      <c r="D633" s="1">
        <v>2</v>
      </c>
      <c r="E633">
        <v>2116.5099999999998</v>
      </c>
      <c r="F633">
        <v>905.88654638285652</v>
      </c>
      <c r="G633">
        <v>1</v>
      </c>
      <c r="H633">
        <v>0</v>
      </c>
      <c r="I633" t="s">
        <v>57</v>
      </c>
      <c r="J633" t="s">
        <v>86</v>
      </c>
      <c r="K633" t="s">
        <v>39</v>
      </c>
      <c r="L633" t="s">
        <v>41</v>
      </c>
    </row>
    <row r="634" spans="1:12" x14ac:dyDescent="0.25">
      <c r="A634" t="s">
        <v>0</v>
      </c>
      <c r="B634">
        <v>2020</v>
      </c>
      <c r="C634" s="1">
        <v>5</v>
      </c>
      <c r="D634" s="1">
        <v>3</v>
      </c>
      <c r="E634">
        <v>56096.060000000012</v>
      </c>
      <c r="F634">
        <v>5692.0590823662351</v>
      </c>
      <c r="G634">
        <v>1</v>
      </c>
      <c r="H634">
        <v>0</v>
      </c>
      <c r="I634" t="s">
        <v>57</v>
      </c>
      <c r="J634" t="s">
        <v>86</v>
      </c>
      <c r="K634" t="s">
        <v>39</v>
      </c>
      <c r="L634" t="s">
        <v>41</v>
      </c>
    </row>
    <row r="635" spans="1:12" x14ac:dyDescent="0.25">
      <c r="A635" t="s">
        <v>0</v>
      </c>
      <c r="B635">
        <v>2020</v>
      </c>
      <c r="C635" s="1">
        <v>6</v>
      </c>
      <c r="D635" s="1">
        <v>3</v>
      </c>
      <c r="E635">
        <v>12801.86</v>
      </c>
      <c r="F635">
        <v>1087.2973667232466</v>
      </c>
      <c r="G635">
        <v>1</v>
      </c>
      <c r="H635">
        <v>0</v>
      </c>
      <c r="I635" t="s">
        <v>57</v>
      </c>
      <c r="J635" t="s">
        <v>86</v>
      </c>
      <c r="K635" t="s">
        <v>39</v>
      </c>
      <c r="L635" t="s">
        <v>41</v>
      </c>
    </row>
    <row r="636" spans="1:12" x14ac:dyDescent="0.25">
      <c r="A636" t="s">
        <v>1</v>
      </c>
      <c r="B636">
        <v>2020</v>
      </c>
      <c r="C636" s="1">
        <v>3</v>
      </c>
      <c r="D636" s="1">
        <v>2</v>
      </c>
      <c r="E636">
        <v>35746.240000000013</v>
      </c>
      <c r="F636">
        <v>4587.1262828836261</v>
      </c>
      <c r="G636">
        <v>0</v>
      </c>
      <c r="H636">
        <v>0</v>
      </c>
      <c r="I636" t="s">
        <v>57</v>
      </c>
      <c r="J636" t="s">
        <v>86</v>
      </c>
      <c r="K636" t="s">
        <v>39</v>
      </c>
      <c r="L636" t="s">
        <v>41</v>
      </c>
    </row>
    <row r="637" spans="1:12" x14ac:dyDescent="0.25">
      <c r="A637" t="s">
        <v>1</v>
      </c>
      <c r="B637">
        <v>2020</v>
      </c>
      <c r="C637" s="1">
        <v>4</v>
      </c>
      <c r="D637" s="1">
        <v>2</v>
      </c>
      <c r="E637">
        <v>110474.59000000001</v>
      </c>
      <c r="F637">
        <v>25319.601694749421</v>
      </c>
      <c r="G637">
        <v>0</v>
      </c>
      <c r="H637">
        <v>0</v>
      </c>
      <c r="I637" t="s">
        <v>57</v>
      </c>
      <c r="J637" t="s">
        <v>86</v>
      </c>
      <c r="K637" t="s">
        <v>39</v>
      </c>
      <c r="L637" t="s">
        <v>41</v>
      </c>
    </row>
    <row r="638" spans="1:12" x14ac:dyDescent="0.25">
      <c r="A638" t="s">
        <v>1</v>
      </c>
      <c r="B638">
        <v>2020</v>
      </c>
      <c r="C638" s="1">
        <v>4</v>
      </c>
      <c r="D638" s="1">
        <v>3</v>
      </c>
      <c r="E638">
        <v>2169.3700000000003</v>
      </c>
      <c r="F638">
        <v>762.24028918928434</v>
      </c>
      <c r="G638">
        <v>0</v>
      </c>
      <c r="H638">
        <v>0</v>
      </c>
      <c r="I638" t="s">
        <v>57</v>
      </c>
      <c r="J638" t="s">
        <v>86</v>
      </c>
      <c r="K638" t="s">
        <v>39</v>
      </c>
      <c r="L638" t="s">
        <v>41</v>
      </c>
    </row>
    <row r="639" spans="1:12" x14ac:dyDescent="0.25">
      <c r="A639" t="s">
        <v>1</v>
      </c>
      <c r="B639">
        <v>2020</v>
      </c>
      <c r="C639" s="1">
        <v>5</v>
      </c>
      <c r="D639" s="1">
        <v>2</v>
      </c>
      <c r="E639">
        <v>10729.84</v>
      </c>
      <c r="F639">
        <v>1107.2391135552243</v>
      </c>
      <c r="G639">
        <v>0</v>
      </c>
      <c r="H639">
        <v>0</v>
      </c>
      <c r="I639" t="s">
        <v>57</v>
      </c>
      <c r="J639" t="s">
        <v>86</v>
      </c>
      <c r="K639" t="s">
        <v>39</v>
      </c>
      <c r="L639" t="s">
        <v>41</v>
      </c>
    </row>
    <row r="640" spans="1:12" x14ac:dyDescent="0.25">
      <c r="A640" t="s">
        <v>1</v>
      </c>
      <c r="B640">
        <v>2020</v>
      </c>
      <c r="C640" s="1">
        <v>5</v>
      </c>
      <c r="D640" s="1">
        <v>3</v>
      </c>
      <c r="E640">
        <v>9638.9399999999987</v>
      </c>
      <c r="F640">
        <v>6509.3262988819642</v>
      </c>
      <c r="G640">
        <v>0</v>
      </c>
      <c r="H640">
        <v>0</v>
      </c>
      <c r="I640" t="s">
        <v>57</v>
      </c>
      <c r="J640" t="s">
        <v>86</v>
      </c>
      <c r="K640" t="s">
        <v>39</v>
      </c>
      <c r="L640" t="s">
        <v>41</v>
      </c>
    </row>
    <row r="641" spans="1:12" x14ac:dyDescent="0.25">
      <c r="A641" t="s">
        <v>1</v>
      </c>
      <c r="B641">
        <v>2020</v>
      </c>
      <c r="C641" s="1">
        <v>6</v>
      </c>
      <c r="D641" s="1">
        <v>3</v>
      </c>
      <c r="E641">
        <v>686.11</v>
      </c>
      <c r="F641">
        <v>1221.6130011606572</v>
      </c>
      <c r="G641">
        <v>0</v>
      </c>
      <c r="H641">
        <v>0</v>
      </c>
      <c r="I641" t="s">
        <v>57</v>
      </c>
      <c r="J641" t="s">
        <v>86</v>
      </c>
      <c r="K641" t="s">
        <v>39</v>
      </c>
      <c r="L641" t="s">
        <v>41</v>
      </c>
    </row>
    <row r="642" spans="1:12" x14ac:dyDescent="0.25">
      <c r="A642" t="s">
        <v>0</v>
      </c>
      <c r="B642">
        <v>2021</v>
      </c>
      <c r="C642" s="1">
        <v>3</v>
      </c>
      <c r="D642" s="1">
        <v>2</v>
      </c>
      <c r="E642">
        <v>2958</v>
      </c>
      <c r="F642">
        <v>1637</v>
      </c>
      <c r="G642">
        <v>1</v>
      </c>
      <c r="H642">
        <v>0</v>
      </c>
      <c r="I642" t="s">
        <v>57</v>
      </c>
      <c r="J642" t="s">
        <v>86</v>
      </c>
      <c r="K642" t="s">
        <v>39</v>
      </c>
      <c r="L642" t="s">
        <v>41</v>
      </c>
    </row>
    <row r="643" spans="1:12" x14ac:dyDescent="0.25">
      <c r="A643" t="s">
        <v>0</v>
      </c>
      <c r="B643">
        <v>2021</v>
      </c>
      <c r="C643" s="1">
        <v>4</v>
      </c>
      <c r="D643" s="1">
        <v>2</v>
      </c>
      <c r="E643">
        <v>85200</v>
      </c>
      <c r="F643">
        <v>30847</v>
      </c>
      <c r="G643">
        <v>1</v>
      </c>
      <c r="H643">
        <v>0</v>
      </c>
      <c r="I643" t="s">
        <v>57</v>
      </c>
      <c r="J643" t="s">
        <v>86</v>
      </c>
      <c r="K643" t="s">
        <v>39</v>
      </c>
      <c r="L643" t="s">
        <v>41</v>
      </c>
    </row>
    <row r="644" spans="1:12" x14ac:dyDescent="0.25">
      <c r="A644" t="s">
        <v>0</v>
      </c>
      <c r="B644">
        <v>2021</v>
      </c>
      <c r="C644" s="1">
        <v>4</v>
      </c>
      <c r="D644" s="1">
        <v>3</v>
      </c>
      <c r="E644">
        <v>1903</v>
      </c>
      <c r="F644">
        <v>61</v>
      </c>
      <c r="G644">
        <v>1</v>
      </c>
      <c r="H644">
        <v>0</v>
      </c>
      <c r="I644" t="s">
        <v>57</v>
      </c>
      <c r="J644" t="s">
        <v>86</v>
      </c>
      <c r="K644" t="s">
        <v>39</v>
      </c>
      <c r="L644" t="s">
        <v>41</v>
      </c>
    </row>
    <row r="645" spans="1:12" x14ac:dyDescent="0.25">
      <c r="A645" t="s">
        <v>0</v>
      </c>
      <c r="B645">
        <v>2021</v>
      </c>
      <c r="C645" s="1">
        <v>5</v>
      </c>
      <c r="D645" s="1">
        <v>2</v>
      </c>
      <c r="E645">
        <v>79375</v>
      </c>
      <c r="F645">
        <v>48531</v>
      </c>
      <c r="G645">
        <v>1</v>
      </c>
      <c r="H645">
        <v>0</v>
      </c>
      <c r="I645" t="s">
        <v>57</v>
      </c>
      <c r="J645" t="s">
        <v>86</v>
      </c>
      <c r="K645" t="s">
        <v>39</v>
      </c>
      <c r="L645" t="s">
        <v>41</v>
      </c>
    </row>
    <row r="646" spans="1:12" x14ac:dyDescent="0.25">
      <c r="A646" t="s">
        <v>0</v>
      </c>
      <c r="B646">
        <v>2021</v>
      </c>
      <c r="C646" s="1">
        <v>5</v>
      </c>
      <c r="D646" s="1">
        <v>3</v>
      </c>
      <c r="E646">
        <v>22677</v>
      </c>
      <c r="F646">
        <v>11731</v>
      </c>
      <c r="G646">
        <v>1</v>
      </c>
      <c r="H646">
        <v>0</v>
      </c>
      <c r="I646" t="s">
        <v>57</v>
      </c>
      <c r="J646" t="s">
        <v>86</v>
      </c>
      <c r="K646" t="s">
        <v>39</v>
      </c>
      <c r="L646" t="s">
        <v>41</v>
      </c>
    </row>
    <row r="647" spans="1:12" x14ac:dyDescent="0.25">
      <c r="A647" t="s">
        <v>0</v>
      </c>
      <c r="B647">
        <v>2021</v>
      </c>
      <c r="C647" s="1">
        <v>6</v>
      </c>
      <c r="D647" s="1">
        <v>3</v>
      </c>
      <c r="E647">
        <v>33067</v>
      </c>
      <c r="F647">
        <v>20869</v>
      </c>
      <c r="G647">
        <v>1</v>
      </c>
      <c r="H647">
        <v>0</v>
      </c>
      <c r="I647" t="s">
        <v>57</v>
      </c>
      <c r="J647" t="s">
        <v>86</v>
      </c>
      <c r="K647" t="s">
        <v>39</v>
      </c>
      <c r="L647" t="s">
        <v>41</v>
      </c>
    </row>
    <row r="648" spans="1:12" x14ac:dyDescent="0.25">
      <c r="A648" t="s">
        <v>1</v>
      </c>
      <c r="B648">
        <v>2021</v>
      </c>
      <c r="C648" s="1">
        <v>3</v>
      </c>
      <c r="D648" s="1">
        <v>2</v>
      </c>
      <c r="E648">
        <v>74697</v>
      </c>
      <c r="F648">
        <v>1034</v>
      </c>
      <c r="G648">
        <v>0</v>
      </c>
      <c r="H648">
        <v>0</v>
      </c>
      <c r="I648" t="s">
        <v>57</v>
      </c>
      <c r="J648" t="s">
        <v>86</v>
      </c>
      <c r="K648" t="s">
        <v>39</v>
      </c>
      <c r="L648" t="s">
        <v>41</v>
      </c>
    </row>
    <row r="649" spans="1:12" x14ac:dyDescent="0.25">
      <c r="A649" t="s">
        <v>1</v>
      </c>
      <c r="B649">
        <v>2021</v>
      </c>
      <c r="C649" s="1">
        <v>4</v>
      </c>
      <c r="D649" s="1">
        <v>2</v>
      </c>
      <c r="E649">
        <v>28397</v>
      </c>
      <c r="F649">
        <v>19223</v>
      </c>
      <c r="G649">
        <v>0</v>
      </c>
      <c r="H649">
        <v>0</v>
      </c>
      <c r="I649" t="s">
        <v>57</v>
      </c>
      <c r="J649" t="s">
        <v>86</v>
      </c>
      <c r="K649" t="s">
        <v>39</v>
      </c>
      <c r="L649" t="s">
        <v>41</v>
      </c>
    </row>
    <row r="650" spans="1:12" x14ac:dyDescent="0.25">
      <c r="A650" t="s">
        <v>1</v>
      </c>
      <c r="B650">
        <v>2021</v>
      </c>
      <c r="C650" s="1">
        <v>4</v>
      </c>
      <c r="D650" s="1">
        <v>3</v>
      </c>
      <c r="E650">
        <v>2202</v>
      </c>
      <c r="F650">
        <v>34</v>
      </c>
      <c r="G650">
        <v>0</v>
      </c>
      <c r="H650">
        <v>0</v>
      </c>
      <c r="I650" t="s">
        <v>57</v>
      </c>
      <c r="J650" t="s">
        <v>86</v>
      </c>
      <c r="K650" t="s">
        <v>39</v>
      </c>
      <c r="L650" t="s">
        <v>41</v>
      </c>
    </row>
    <row r="651" spans="1:12" x14ac:dyDescent="0.25">
      <c r="A651" t="s">
        <v>1</v>
      </c>
      <c r="B651">
        <v>2021</v>
      </c>
      <c r="C651" s="1">
        <v>5</v>
      </c>
      <c r="D651" s="1">
        <v>2</v>
      </c>
      <c r="E651">
        <v>73309</v>
      </c>
      <c r="F651">
        <v>28924</v>
      </c>
      <c r="G651">
        <v>0</v>
      </c>
      <c r="H651">
        <v>0</v>
      </c>
      <c r="I651" t="s">
        <v>57</v>
      </c>
      <c r="J651" t="s">
        <v>86</v>
      </c>
      <c r="K651" t="s">
        <v>39</v>
      </c>
      <c r="L651" t="s">
        <v>41</v>
      </c>
    </row>
    <row r="652" spans="1:12" x14ac:dyDescent="0.25">
      <c r="A652" t="s">
        <v>1</v>
      </c>
      <c r="B652">
        <v>2021</v>
      </c>
      <c r="C652" s="1">
        <v>5</v>
      </c>
      <c r="D652" s="1">
        <v>3</v>
      </c>
      <c r="E652">
        <v>2364</v>
      </c>
      <c r="F652">
        <v>7147</v>
      </c>
      <c r="G652">
        <v>0</v>
      </c>
      <c r="H652">
        <v>0</v>
      </c>
      <c r="I652" t="s">
        <v>57</v>
      </c>
      <c r="J652" t="s">
        <v>86</v>
      </c>
      <c r="K652" t="s">
        <v>39</v>
      </c>
      <c r="L652" t="s">
        <v>41</v>
      </c>
    </row>
    <row r="653" spans="1:12" x14ac:dyDescent="0.25">
      <c r="A653" t="s">
        <v>1</v>
      </c>
      <c r="B653">
        <v>2021</v>
      </c>
      <c r="C653" s="1">
        <v>6</v>
      </c>
      <c r="D653" s="1">
        <v>3</v>
      </c>
      <c r="E653">
        <v>1371</v>
      </c>
      <c r="F653">
        <v>12766</v>
      </c>
      <c r="G653">
        <v>0</v>
      </c>
      <c r="H653">
        <v>0</v>
      </c>
      <c r="I653" t="s">
        <v>57</v>
      </c>
      <c r="J653" t="s">
        <v>86</v>
      </c>
      <c r="K653" t="s">
        <v>39</v>
      </c>
      <c r="L653" t="s">
        <v>41</v>
      </c>
    </row>
    <row r="654" spans="1:12" x14ac:dyDescent="0.25">
      <c r="A654" t="s">
        <v>0</v>
      </c>
      <c r="B654">
        <v>2022</v>
      </c>
      <c r="C654" s="1">
        <v>3</v>
      </c>
      <c r="D654" s="1">
        <v>2</v>
      </c>
      <c r="E654">
        <v>39648</v>
      </c>
      <c r="F654">
        <v>7122</v>
      </c>
      <c r="G654">
        <v>1</v>
      </c>
      <c r="H654">
        <v>0</v>
      </c>
      <c r="I654" t="s">
        <v>57</v>
      </c>
      <c r="J654" t="s">
        <v>86</v>
      </c>
      <c r="K654" t="s">
        <v>39</v>
      </c>
      <c r="L654" t="s">
        <v>41</v>
      </c>
    </row>
    <row r="655" spans="1:12" x14ac:dyDescent="0.25">
      <c r="A655" t="s">
        <v>0</v>
      </c>
      <c r="B655">
        <v>2022</v>
      </c>
      <c r="C655" s="1">
        <v>4</v>
      </c>
      <c r="D655" s="1">
        <v>2</v>
      </c>
      <c r="E655">
        <v>34553</v>
      </c>
      <c r="F655">
        <v>31342</v>
      </c>
      <c r="G655">
        <v>1</v>
      </c>
      <c r="H655">
        <v>0</v>
      </c>
      <c r="I655" t="s">
        <v>57</v>
      </c>
      <c r="J655" t="s">
        <v>86</v>
      </c>
      <c r="K655" t="s">
        <v>39</v>
      </c>
      <c r="L655" t="s">
        <v>41</v>
      </c>
    </row>
    <row r="656" spans="1:12" x14ac:dyDescent="0.25">
      <c r="A656" t="s">
        <v>0</v>
      </c>
      <c r="B656">
        <v>2022</v>
      </c>
      <c r="C656" s="1">
        <v>4</v>
      </c>
      <c r="D656" s="1">
        <v>3</v>
      </c>
      <c r="E656">
        <v>1328</v>
      </c>
      <c r="F656">
        <v>293</v>
      </c>
      <c r="G656">
        <v>1</v>
      </c>
      <c r="H656">
        <v>0</v>
      </c>
      <c r="I656" t="s">
        <v>57</v>
      </c>
      <c r="J656" t="s">
        <v>86</v>
      </c>
      <c r="K656" t="s">
        <v>39</v>
      </c>
      <c r="L656" t="s">
        <v>41</v>
      </c>
    </row>
    <row r="657" spans="1:12" x14ac:dyDescent="0.25">
      <c r="A657" t="s">
        <v>0</v>
      </c>
      <c r="B657">
        <v>2022</v>
      </c>
      <c r="C657" s="1">
        <v>5</v>
      </c>
      <c r="D657" s="1">
        <v>2</v>
      </c>
      <c r="E657">
        <v>112919</v>
      </c>
      <c r="F657">
        <v>44470</v>
      </c>
      <c r="G657">
        <v>1</v>
      </c>
      <c r="H657">
        <v>0</v>
      </c>
      <c r="I657" t="s">
        <v>57</v>
      </c>
      <c r="J657" t="s">
        <v>86</v>
      </c>
      <c r="K657" t="s">
        <v>39</v>
      </c>
      <c r="L657" t="s">
        <v>41</v>
      </c>
    </row>
    <row r="658" spans="1:12" x14ac:dyDescent="0.25">
      <c r="A658" t="s">
        <v>0</v>
      </c>
      <c r="B658">
        <v>2022</v>
      </c>
      <c r="C658" s="1">
        <v>5</v>
      </c>
      <c r="D658" s="1">
        <v>3</v>
      </c>
      <c r="E658">
        <v>11317</v>
      </c>
      <c r="F658">
        <v>7748</v>
      </c>
      <c r="G658">
        <v>1</v>
      </c>
      <c r="H658">
        <v>0</v>
      </c>
      <c r="I658" t="s">
        <v>57</v>
      </c>
      <c r="J658" t="s">
        <v>86</v>
      </c>
      <c r="K658" t="s">
        <v>39</v>
      </c>
      <c r="L658" t="s">
        <v>41</v>
      </c>
    </row>
    <row r="659" spans="1:12" x14ac:dyDescent="0.25">
      <c r="A659" t="s">
        <v>0</v>
      </c>
      <c r="B659">
        <v>2022</v>
      </c>
      <c r="C659" s="1">
        <v>6</v>
      </c>
      <c r="D659" s="1">
        <v>3</v>
      </c>
      <c r="E659">
        <v>35998</v>
      </c>
      <c r="F659">
        <v>19037</v>
      </c>
      <c r="G659">
        <v>1</v>
      </c>
      <c r="H659">
        <v>0</v>
      </c>
      <c r="I659" t="s">
        <v>57</v>
      </c>
      <c r="J659" t="s">
        <v>86</v>
      </c>
      <c r="K659" t="s">
        <v>39</v>
      </c>
      <c r="L659" t="s">
        <v>41</v>
      </c>
    </row>
    <row r="660" spans="1:12" x14ac:dyDescent="0.25">
      <c r="A660" t="s">
        <v>1</v>
      </c>
      <c r="B660">
        <v>2022</v>
      </c>
      <c r="C660" s="1">
        <v>3</v>
      </c>
      <c r="D660" s="1">
        <v>2</v>
      </c>
      <c r="E660">
        <v>44028</v>
      </c>
      <c r="F660">
        <v>14120</v>
      </c>
      <c r="G660">
        <v>0</v>
      </c>
      <c r="H660">
        <v>0</v>
      </c>
      <c r="I660" t="s">
        <v>57</v>
      </c>
      <c r="J660" t="s">
        <v>86</v>
      </c>
      <c r="K660" t="s">
        <v>39</v>
      </c>
      <c r="L660" t="s">
        <v>41</v>
      </c>
    </row>
    <row r="661" spans="1:12" x14ac:dyDescent="0.25">
      <c r="A661" t="s">
        <v>1</v>
      </c>
      <c r="B661">
        <v>2022</v>
      </c>
      <c r="C661" s="1">
        <v>4</v>
      </c>
      <c r="D661" s="1">
        <v>2</v>
      </c>
      <c r="E661">
        <v>349607</v>
      </c>
      <c r="F661">
        <v>196028</v>
      </c>
      <c r="G661">
        <v>0</v>
      </c>
      <c r="H661">
        <v>0</v>
      </c>
      <c r="I661" t="s">
        <v>57</v>
      </c>
      <c r="J661" t="s">
        <v>86</v>
      </c>
      <c r="K661" t="s">
        <v>39</v>
      </c>
      <c r="L661" t="s">
        <v>41</v>
      </c>
    </row>
    <row r="662" spans="1:12" x14ac:dyDescent="0.25">
      <c r="A662" t="s">
        <v>1</v>
      </c>
      <c r="B662">
        <v>2022</v>
      </c>
      <c r="C662" s="1">
        <v>4</v>
      </c>
      <c r="D662" s="1">
        <v>3</v>
      </c>
      <c r="E662">
        <v>3057</v>
      </c>
      <c r="F662">
        <v>956</v>
      </c>
      <c r="G662">
        <v>0</v>
      </c>
      <c r="H662">
        <v>0</v>
      </c>
      <c r="I662" t="s">
        <v>57</v>
      </c>
      <c r="J662" t="s">
        <v>86</v>
      </c>
      <c r="K662" t="s">
        <v>39</v>
      </c>
      <c r="L662" t="s">
        <v>41</v>
      </c>
    </row>
    <row r="663" spans="1:12" x14ac:dyDescent="0.25">
      <c r="A663" t="s">
        <v>1</v>
      </c>
      <c r="B663">
        <v>2022</v>
      </c>
      <c r="C663" s="1">
        <v>5</v>
      </c>
      <c r="D663" s="1">
        <v>2</v>
      </c>
      <c r="E663">
        <v>14404</v>
      </c>
      <c r="F663">
        <v>16109</v>
      </c>
      <c r="G663">
        <v>0</v>
      </c>
      <c r="H663">
        <v>0</v>
      </c>
      <c r="I663" t="s">
        <v>57</v>
      </c>
      <c r="J663" t="s">
        <v>86</v>
      </c>
      <c r="K663" t="s">
        <v>39</v>
      </c>
      <c r="L663" t="s">
        <v>41</v>
      </c>
    </row>
    <row r="664" spans="1:12" x14ac:dyDescent="0.25">
      <c r="A664" t="s">
        <v>1</v>
      </c>
      <c r="B664">
        <v>2022</v>
      </c>
      <c r="C664" s="1">
        <v>5</v>
      </c>
      <c r="D664" s="1">
        <v>3</v>
      </c>
      <c r="E664">
        <v>2582</v>
      </c>
      <c r="F664">
        <v>2719</v>
      </c>
      <c r="G664">
        <v>0</v>
      </c>
      <c r="H664">
        <v>0</v>
      </c>
      <c r="I664" t="s">
        <v>57</v>
      </c>
      <c r="J664" t="s">
        <v>86</v>
      </c>
      <c r="K664" t="s">
        <v>39</v>
      </c>
      <c r="L664" t="s">
        <v>41</v>
      </c>
    </row>
    <row r="665" spans="1:12" x14ac:dyDescent="0.25">
      <c r="A665" t="s">
        <v>1</v>
      </c>
      <c r="B665">
        <v>2022</v>
      </c>
      <c r="C665" s="1">
        <v>6</v>
      </c>
      <c r="D665" s="1">
        <v>3</v>
      </c>
      <c r="E665">
        <v>1563</v>
      </c>
      <c r="F665">
        <v>4014</v>
      </c>
      <c r="G665">
        <v>0</v>
      </c>
      <c r="H665">
        <v>0</v>
      </c>
      <c r="I665" t="s">
        <v>57</v>
      </c>
      <c r="J665" t="s">
        <v>86</v>
      </c>
      <c r="K665" t="s">
        <v>39</v>
      </c>
      <c r="L665" t="s">
        <v>41</v>
      </c>
    </row>
    <row r="666" spans="1:12" x14ac:dyDescent="0.25">
      <c r="A666" t="s">
        <v>0</v>
      </c>
      <c r="B666">
        <v>2023</v>
      </c>
      <c r="C666" s="1">
        <v>3</v>
      </c>
      <c r="D666" s="1">
        <v>2</v>
      </c>
      <c r="E666">
        <v>80112.722196099669</v>
      </c>
      <c r="F666">
        <v>10665.942172708124</v>
      </c>
      <c r="G666">
        <v>1</v>
      </c>
      <c r="H666">
        <v>0</v>
      </c>
      <c r="I666" t="s">
        <v>57</v>
      </c>
      <c r="J666" t="s">
        <v>86</v>
      </c>
      <c r="K666" t="s">
        <v>39</v>
      </c>
      <c r="L666" t="s">
        <v>41</v>
      </c>
    </row>
    <row r="667" spans="1:12" x14ac:dyDescent="0.25">
      <c r="A667" t="s">
        <v>0</v>
      </c>
      <c r="B667">
        <v>2023</v>
      </c>
      <c r="C667" s="1">
        <v>4</v>
      </c>
      <c r="D667" s="1">
        <v>2</v>
      </c>
      <c r="E667">
        <v>80851.901701732975</v>
      </c>
      <c r="F667">
        <v>88632.614879000248</v>
      </c>
      <c r="G667">
        <v>1</v>
      </c>
      <c r="H667">
        <v>0</v>
      </c>
      <c r="I667" t="s">
        <v>57</v>
      </c>
      <c r="J667" t="s">
        <v>86</v>
      </c>
      <c r="K667" t="s">
        <v>39</v>
      </c>
      <c r="L667" t="s">
        <v>41</v>
      </c>
    </row>
    <row r="668" spans="1:12" x14ac:dyDescent="0.25">
      <c r="A668" t="s">
        <v>0</v>
      </c>
      <c r="B668">
        <v>2023</v>
      </c>
      <c r="C668" s="1">
        <v>4</v>
      </c>
      <c r="D668" s="1">
        <v>3</v>
      </c>
      <c r="E668">
        <v>8173.7007290861784</v>
      </c>
      <c r="F668">
        <v>656.78902443721086</v>
      </c>
      <c r="G668">
        <v>1</v>
      </c>
      <c r="H668">
        <v>0</v>
      </c>
      <c r="I668" t="s">
        <v>57</v>
      </c>
      <c r="J668" t="s">
        <v>86</v>
      </c>
      <c r="K668" t="s">
        <v>39</v>
      </c>
      <c r="L668" t="s">
        <v>41</v>
      </c>
    </row>
    <row r="669" spans="1:12" x14ac:dyDescent="0.25">
      <c r="A669" t="s">
        <v>0</v>
      </c>
      <c r="B669">
        <v>2023</v>
      </c>
      <c r="C669" s="1">
        <v>5</v>
      </c>
      <c r="D669" s="1">
        <v>2</v>
      </c>
      <c r="E669">
        <v>13571.412769315844</v>
      </c>
      <c r="F669">
        <v>19037.916407582547</v>
      </c>
      <c r="G669">
        <v>1</v>
      </c>
      <c r="H669">
        <v>0</v>
      </c>
      <c r="I669" t="s">
        <v>57</v>
      </c>
      <c r="J669" t="s">
        <v>86</v>
      </c>
      <c r="K669" t="s">
        <v>39</v>
      </c>
      <c r="L669" t="s">
        <v>41</v>
      </c>
    </row>
    <row r="670" spans="1:12" x14ac:dyDescent="0.25">
      <c r="A670" t="s">
        <v>0</v>
      </c>
      <c r="B670">
        <v>2023</v>
      </c>
      <c r="C670" s="1">
        <v>5</v>
      </c>
      <c r="D670" s="1">
        <v>3</v>
      </c>
      <c r="E670">
        <v>16262.651778305073</v>
      </c>
      <c r="F670">
        <v>13689.402079198151</v>
      </c>
      <c r="G670">
        <v>1</v>
      </c>
      <c r="H670">
        <v>0</v>
      </c>
      <c r="I670" t="s">
        <v>57</v>
      </c>
      <c r="J670" t="s">
        <v>86</v>
      </c>
      <c r="K670" t="s">
        <v>39</v>
      </c>
      <c r="L670" t="s">
        <v>41</v>
      </c>
    </row>
    <row r="671" spans="1:12" x14ac:dyDescent="0.25">
      <c r="A671" t="s">
        <v>0</v>
      </c>
      <c r="B671">
        <v>2023</v>
      </c>
      <c r="C671" s="1">
        <v>6</v>
      </c>
      <c r="D671" s="1">
        <v>3</v>
      </c>
      <c r="E671">
        <v>10292.610825460304</v>
      </c>
      <c r="F671">
        <v>8911.7413828729368</v>
      </c>
      <c r="G671">
        <v>1</v>
      </c>
      <c r="H671">
        <v>0</v>
      </c>
      <c r="I671" t="s">
        <v>57</v>
      </c>
      <c r="J671" t="s">
        <v>86</v>
      </c>
      <c r="K671" t="s">
        <v>39</v>
      </c>
      <c r="L671" t="s">
        <v>41</v>
      </c>
    </row>
    <row r="672" spans="1:12" x14ac:dyDescent="0.25">
      <c r="A672" t="s">
        <v>1</v>
      </c>
      <c r="B672">
        <v>2023</v>
      </c>
      <c r="C672" s="1">
        <v>3</v>
      </c>
      <c r="D672" s="1">
        <v>2</v>
      </c>
      <c r="E672">
        <v>29049.024484799829</v>
      </c>
      <c r="F672">
        <v>5404.3314340406623</v>
      </c>
      <c r="G672">
        <v>0</v>
      </c>
      <c r="H672">
        <v>0</v>
      </c>
      <c r="I672" t="s">
        <v>57</v>
      </c>
      <c r="J672" t="s">
        <v>86</v>
      </c>
      <c r="K672" t="s">
        <v>39</v>
      </c>
      <c r="L672" t="s">
        <v>41</v>
      </c>
    </row>
    <row r="673" spans="1:12" x14ac:dyDescent="0.25">
      <c r="A673" t="s">
        <v>1</v>
      </c>
      <c r="B673">
        <v>2023</v>
      </c>
      <c r="C673" s="1">
        <v>4</v>
      </c>
      <c r="D673" s="1">
        <v>2</v>
      </c>
      <c r="E673">
        <v>64744.772186665949</v>
      </c>
      <c r="F673">
        <v>99288.921970025927</v>
      </c>
      <c r="G673">
        <v>0</v>
      </c>
      <c r="H673">
        <v>0</v>
      </c>
      <c r="I673" t="s">
        <v>57</v>
      </c>
      <c r="J673" t="s">
        <v>86</v>
      </c>
      <c r="K673" t="s">
        <v>39</v>
      </c>
      <c r="L673" t="s">
        <v>41</v>
      </c>
    </row>
    <row r="674" spans="1:12" x14ac:dyDescent="0.25">
      <c r="A674" t="s">
        <v>1</v>
      </c>
      <c r="B674">
        <v>2023</v>
      </c>
      <c r="C674" s="1">
        <v>4</v>
      </c>
      <c r="D674" s="1">
        <v>3</v>
      </c>
      <c r="E674">
        <v>3347.3194227887134</v>
      </c>
      <c r="F674">
        <v>608.48766081664644</v>
      </c>
      <c r="G674">
        <v>0</v>
      </c>
      <c r="H674">
        <v>0</v>
      </c>
      <c r="I674" t="s">
        <v>57</v>
      </c>
      <c r="J674" t="s">
        <v>86</v>
      </c>
      <c r="K674" t="s">
        <v>39</v>
      </c>
      <c r="L674" t="s">
        <v>41</v>
      </c>
    </row>
    <row r="675" spans="1:12" x14ac:dyDescent="0.25">
      <c r="A675" t="s">
        <v>1</v>
      </c>
      <c r="B675">
        <v>2023</v>
      </c>
      <c r="C675" s="1">
        <v>5</v>
      </c>
      <c r="D675" s="1">
        <v>2</v>
      </c>
      <c r="E675">
        <v>48052.972727426531</v>
      </c>
      <c r="F675">
        <v>59457.966446357532</v>
      </c>
      <c r="G675">
        <v>0</v>
      </c>
      <c r="H675">
        <v>0</v>
      </c>
      <c r="I675" t="s">
        <v>57</v>
      </c>
      <c r="J675" t="s">
        <v>86</v>
      </c>
      <c r="K675" t="s">
        <v>39</v>
      </c>
      <c r="L675" t="s">
        <v>41</v>
      </c>
    </row>
    <row r="676" spans="1:12" x14ac:dyDescent="0.25">
      <c r="A676" t="s">
        <v>1</v>
      </c>
      <c r="B676">
        <v>2023</v>
      </c>
      <c r="C676" s="1">
        <v>5</v>
      </c>
      <c r="D676" s="1">
        <v>3</v>
      </c>
      <c r="E676">
        <v>7195.5503516130093</v>
      </c>
      <c r="F676">
        <v>9826.5450831799317</v>
      </c>
      <c r="G676">
        <v>0</v>
      </c>
      <c r="H676">
        <v>0</v>
      </c>
      <c r="I676" t="s">
        <v>57</v>
      </c>
      <c r="J676" t="s">
        <v>86</v>
      </c>
      <c r="K676" t="s">
        <v>39</v>
      </c>
      <c r="L676" t="s">
        <v>41</v>
      </c>
    </row>
    <row r="677" spans="1:12" x14ac:dyDescent="0.25">
      <c r="A677" t="s">
        <v>1</v>
      </c>
      <c r="B677">
        <v>2023</v>
      </c>
      <c r="C677" s="1">
        <v>6</v>
      </c>
      <c r="D677" s="1">
        <v>3</v>
      </c>
      <c r="E677">
        <v>2628.3608267059935</v>
      </c>
      <c r="F677">
        <v>4119.0040535643548</v>
      </c>
      <c r="G677">
        <v>0</v>
      </c>
      <c r="H677">
        <v>0</v>
      </c>
      <c r="I677" t="s">
        <v>57</v>
      </c>
      <c r="J677" t="s">
        <v>86</v>
      </c>
      <c r="K677" t="s">
        <v>39</v>
      </c>
      <c r="L677" t="s">
        <v>41</v>
      </c>
    </row>
    <row r="678" spans="1:12" x14ac:dyDescent="0.25">
      <c r="A678" t="s">
        <v>0</v>
      </c>
      <c r="B678">
        <v>2024</v>
      </c>
      <c r="C678" s="1">
        <v>3</v>
      </c>
      <c r="D678" s="1">
        <v>2</v>
      </c>
      <c r="E678">
        <v>44034.592196495687</v>
      </c>
      <c r="F678">
        <v>1833.3676334248605</v>
      </c>
      <c r="G678">
        <v>1</v>
      </c>
      <c r="H678">
        <v>0</v>
      </c>
      <c r="I678" t="s">
        <v>57</v>
      </c>
      <c r="J678" t="s">
        <v>86</v>
      </c>
      <c r="K678" t="s">
        <v>39</v>
      </c>
      <c r="L678" t="s">
        <v>41</v>
      </c>
    </row>
    <row r="679" spans="1:12" x14ac:dyDescent="0.25">
      <c r="A679" t="s">
        <v>0</v>
      </c>
      <c r="B679">
        <v>2024</v>
      </c>
      <c r="C679" s="1">
        <v>4</v>
      </c>
      <c r="D679" s="1">
        <v>2</v>
      </c>
      <c r="E679">
        <v>268331.71659599483</v>
      </c>
      <c r="F679">
        <v>159033.37039591704</v>
      </c>
      <c r="G679">
        <v>1</v>
      </c>
      <c r="H679">
        <v>0</v>
      </c>
      <c r="I679" t="s">
        <v>57</v>
      </c>
      <c r="J679" t="s">
        <v>86</v>
      </c>
      <c r="K679" t="s">
        <v>39</v>
      </c>
      <c r="L679" t="s">
        <v>41</v>
      </c>
    </row>
    <row r="680" spans="1:12" x14ac:dyDescent="0.25">
      <c r="A680" t="s">
        <v>0</v>
      </c>
      <c r="B680">
        <v>2024</v>
      </c>
      <c r="C680" s="1">
        <v>4</v>
      </c>
      <c r="D680" s="1">
        <v>3</v>
      </c>
      <c r="E680">
        <v>5652.1760715499395</v>
      </c>
      <c r="F680">
        <v>820.23780905801345</v>
      </c>
      <c r="G680">
        <v>1</v>
      </c>
      <c r="H680">
        <v>0</v>
      </c>
      <c r="I680" t="s">
        <v>57</v>
      </c>
      <c r="J680" t="s">
        <v>86</v>
      </c>
      <c r="K680" t="s">
        <v>39</v>
      </c>
      <c r="L680" t="s">
        <v>41</v>
      </c>
    </row>
    <row r="681" spans="1:12" x14ac:dyDescent="0.25">
      <c r="A681" t="s">
        <v>0</v>
      </c>
      <c r="B681">
        <v>2024</v>
      </c>
      <c r="C681" s="1">
        <v>5</v>
      </c>
      <c r="D681" s="1">
        <v>2</v>
      </c>
      <c r="E681">
        <v>38399.017398105898</v>
      </c>
      <c r="F681">
        <v>39429.947858773899</v>
      </c>
      <c r="G681">
        <v>1</v>
      </c>
      <c r="H681">
        <v>0</v>
      </c>
      <c r="I681" t="s">
        <v>57</v>
      </c>
      <c r="J681" t="s">
        <v>86</v>
      </c>
      <c r="K681" t="s">
        <v>39</v>
      </c>
      <c r="L681" t="s">
        <v>41</v>
      </c>
    </row>
    <row r="682" spans="1:12" x14ac:dyDescent="0.25">
      <c r="A682" t="s">
        <v>0</v>
      </c>
      <c r="B682">
        <v>2024</v>
      </c>
      <c r="C682" s="1">
        <v>5</v>
      </c>
      <c r="D682" s="1">
        <v>3</v>
      </c>
      <c r="E682">
        <v>14554.771097609648</v>
      </c>
      <c r="F682">
        <v>7208.322237147273</v>
      </c>
      <c r="G682">
        <v>1</v>
      </c>
      <c r="H682">
        <v>0</v>
      </c>
      <c r="I682" t="s">
        <v>57</v>
      </c>
      <c r="J682" t="s">
        <v>86</v>
      </c>
      <c r="K682" t="s">
        <v>39</v>
      </c>
      <c r="L682" t="s">
        <v>41</v>
      </c>
    </row>
    <row r="683" spans="1:12" x14ac:dyDescent="0.25">
      <c r="A683" t="s">
        <v>0</v>
      </c>
      <c r="B683">
        <v>2024</v>
      </c>
      <c r="C683" s="1">
        <v>6</v>
      </c>
      <c r="D683" s="1">
        <v>3</v>
      </c>
      <c r="E683">
        <v>2686.7266402438008</v>
      </c>
      <c r="F683">
        <v>3352.8454258667534</v>
      </c>
      <c r="G683">
        <v>1</v>
      </c>
      <c r="H683">
        <v>0</v>
      </c>
      <c r="I683" t="s">
        <v>57</v>
      </c>
      <c r="J683" t="s">
        <v>86</v>
      </c>
      <c r="K683" t="s">
        <v>39</v>
      </c>
      <c r="L683" t="s">
        <v>41</v>
      </c>
    </row>
    <row r="684" spans="1:12" x14ac:dyDescent="0.25">
      <c r="A684" t="s">
        <v>1</v>
      </c>
      <c r="B684">
        <v>2024</v>
      </c>
      <c r="C684" s="1">
        <v>3</v>
      </c>
      <c r="D684" s="1">
        <v>2</v>
      </c>
      <c r="E684">
        <v>39735.777080015832</v>
      </c>
      <c r="F684">
        <v>3826.1618478795608</v>
      </c>
      <c r="G684">
        <v>0</v>
      </c>
      <c r="H684">
        <v>0</v>
      </c>
      <c r="I684" t="s">
        <v>57</v>
      </c>
      <c r="J684" t="s">
        <v>86</v>
      </c>
      <c r="K684" t="s">
        <v>39</v>
      </c>
      <c r="L684" t="s">
        <v>41</v>
      </c>
    </row>
    <row r="685" spans="1:12" x14ac:dyDescent="0.25">
      <c r="A685" t="s">
        <v>1</v>
      </c>
      <c r="B685">
        <v>2024</v>
      </c>
      <c r="C685" s="1">
        <v>4</v>
      </c>
      <c r="D685" s="1">
        <v>2</v>
      </c>
      <c r="E685">
        <v>61909.641764322092</v>
      </c>
      <c r="F685">
        <v>50613.402972045842</v>
      </c>
      <c r="G685">
        <v>0</v>
      </c>
      <c r="H685">
        <v>0</v>
      </c>
      <c r="I685" t="s">
        <v>57</v>
      </c>
      <c r="J685" t="s">
        <v>86</v>
      </c>
      <c r="K685" t="s">
        <v>39</v>
      </c>
      <c r="L685" t="s">
        <v>41</v>
      </c>
    </row>
    <row r="686" spans="1:12" x14ac:dyDescent="0.25">
      <c r="A686" t="s">
        <v>1</v>
      </c>
      <c r="B686">
        <v>2024</v>
      </c>
      <c r="C686" s="1">
        <v>4</v>
      </c>
      <c r="D686" s="1">
        <v>3</v>
      </c>
      <c r="E686">
        <v>2386.7921965356168</v>
      </c>
      <c r="F686">
        <v>378.60972498212408</v>
      </c>
      <c r="G686">
        <v>0</v>
      </c>
      <c r="H686">
        <v>0</v>
      </c>
      <c r="I686" t="s">
        <v>57</v>
      </c>
      <c r="J686" t="s">
        <v>86</v>
      </c>
      <c r="K686" t="s">
        <v>39</v>
      </c>
      <c r="L686" t="s">
        <v>41</v>
      </c>
    </row>
    <row r="687" spans="1:12" x14ac:dyDescent="0.25">
      <c r="A687" t="s">
        <v>1</v>
      </c>
      <c r="B687">
        <v>2024</v>
      </c>
      <c r="C687" s="1">
        <v>5</v>
      </c>
      <c r="D687" s="1">
        <v>2</v>
      </c>
      <c r="E687">
        <v>14471.975813620307</v>
      </c>
      <c r="F687">
        <v>15769.519127953165</v>
      </c>
      <c r="G687">
        <v>0</v>
      </c>
      <c r="H687">
        <v>0</v>
      </c>
      <c r="I687" t="s">
        <v>57</v>
      </c>
      <c r="J687" t="s">
        <v>86</v>
      </c>
      <c r="K687" t="s">
        <v>39</v>
      </c>
      <c r="L687" t="s">
        <v>41</v>
      </c>
    </row>
    <row r="688" spans="1:12" x14ac:dyDescent="0.25">
      <c r="A688" t="s">
        <v>1</v>
      </c>
      <c r="B688">
        <v>2024</v>
      </c>
      <c r="C688" s="1">
        <v>5</v>
      </c>
      <c r="D688" s="1">
        <v>3</v>
      </c>
      <c r="E688">
        <v>1090.515511575815</v>
      </c>
      <c r="F688">
        <v>3124.6854585110136</v>
      </c>
      <c r="G688">
        <v>0</v>
      </c>
      <c r="H688">
        <v>0</v>
      </c>
      <c r="I688" t="s">
        <v>57</v>
      </c>
      <c r="J688" t="s">
        <v>86</v>
      </c>
      <c r="K688" t="s">
        <v>39</v>
      </c>
      <c r="L688" t="s">
        <v>41</v>
      </c>
    </row>
    <row r="689" spans="1:12" x14ac:dyDescent="0.25">
      <c r="A689" t="s">
        <v>1</v>
      </c>
      <c r="B689">
        <v>2024</v>
      </c>
      <c r="C689" s="1">
        <v>6</v>
      </c>
      <c r="D689" s="1">
        <v>3</v>
      </c>
      <c r="E689">
        <v>400.29763393037445</v>
      </c>
      <c r="F689">
        <v>55.316639130895297</v>
      </c>
      <c r="G689">
        <v>0</v>
      </c>
      <c r="H689">
        <v>0</v>
      </c>
      <c r="I689" t="s">
        <v>57</v>
      </c>
      <c r="J689" t="s">
        <v>86</v>
      </c>
      <c r="K689" t="s">
        <v>39</v>
      </c>
      <c r="L689"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FC3A3-88F2-493C-A72B-B99CE4FEDF34}">
  <dimension ref="A1:E75"/>
  <sheetViews>
    <sheetView topLeftCell="A4" workbookViewId="0">
      <selection activeCell="I25" sqref="I25"/>
    </sheetView>
  </sheetViews>
  <sheetFormatPr defaultRowHeight="15" x14ac:dyDescent="0.25"/>
  <sheetData>
    <row r="1" spans="1:5" x14ac:dyDescent="0.25">
      <c r="A1" t="s">
        <v>8</v>
      </c>
      <c r="B1" t="s">
        <v>46</v>
      </c>
      <c r="C1" t="s">
        <v>47</v>
      </c>
      <c r="D1" t="s">
        <v>48</v>
      </c>
      <c r="E1" t="s">
        <v>49</v>
      </c>
    </row>
    <row r="2" spans="1:5" x14ac:dyDescent="0.25">
      <c r="A2">
        <v>1903</v>
      </c>
      <c r="B2">
        <v>44070</v>
      </c>
      <c r="E2" t="s">
        <v>50</v>
      </c>
    </row>
    <row r="3" spans="1:5" x14ac:dyDescent="0.25">
      <c r="A3">
        <v>1904</v>
      </c>
      <c r="B3">
        <v>44590</v>
      </c>
      <c r="E3" t="s">
        <v>50</v>
      </c>
    </row>
    <row r="4" spans="1:5" x14ac:dyDescent="0.25">
      <c r="A4">
        <v>1905</v>
      </c>
      <c r="B4">
        <v>24440</v>
      </c>
      <c r="E4" t="s">
        <v>50</v>
      </c>
    </row>
    <row r="5" spans="1:5" x14ac:dyDescent="0.25">
      <c r="A5">
        <v>1906</v>
      </c>
      <c r="B5">
        <v>19526</v>
      </c>
      <c r="E5" t="s">
        <v>50</v>
      </c>
    </row>
    <row r="6" spans="1:5" x14ac:dyDescent="0.25">
      <c r="A6">
        <v>1907</v>
      </c>
      <c r="B6">
        <v>13962</v>
      </c>
      <c r="E6" t="s">
        <v>50</v>
      </c>
    </row>
    <row r="7" spans="1:5" x14ac:dyDescent="0.25">
      <c r="A7">
        <v>1908</v>
      </c>
      <c r="B7">
        <v>6526</v>
      </c>
      <c r="E7" t="s">
        <v>50</v>
      </c>
    </row>
    <row r="8" spans="1:5" x14ac:dyDescent="0.25">
      <c r="A8">
        <v>1909</v>
      </c>
    </row>
    <row r="9" spans="1:5" x14ac:dyDescent="0.25">
      <c r="A9">
        <v>1910</v>
      </c>
      <c r="B9">
        <v>36608</v>
      </c>
      <c r="E9" t="s">
        <v>50</v>
      </c>
    </row>
    <row r="10" spans="1:5" x14ac:dyDescent="0.25">
      <c r="A10">
        <v>1911</v>
      </c>
      <c r="B10">
        <v>93847</v>
      </c>
      <c r="E10" t="s">
        <v>50</v>
      </c>
    </row>
    <row r="11" spans="1:5" x14ac:dyDescent="0.25">
      <c r="A11">
        <v>1912</v>
      </c>
    </row>
    <row r="12" spans="1:5" x14ac:dyDescent="0.25">
      <c r="A12">
        <v>1913</v>
      </c>
    </row>
    <row r="13" spans="1:5" x14ac:dyDescent="0.25">
      <c r="A13">
        <v>1914</v>
      </c>
    </row>
    <row r="14" spans="1:5" x14ac:dyDescent="0.25">
      <c r="A14">
        <v>1915</v>
      </c>
    </row>
    <row r="15" spans="1:5" x14ac:dyDescent="0.25">
      <c r="A15">
        <v>1916</v>
      </c>
      <c r="B15">
        <v>18005</v>
      </c>
      <c r="E15" t="s">
        <v>50</v>
      </c>
    </row>
    <row r="16" spans="1:5" x14ac:dyDescent="0.25">
      <c r="A16">
        <v>1917</v>
      </c>
      <c r="B16">
        <v>14196</v>
      </c>
      <c r="E16" t="s">
        <v>50</v>
      </c>
    </row>
    <row r="17" spans="1:5" x14ac:dyDescent="0.25">
      <c r="A17">
        <v>1918</v>
      </c>
      <c r="B17">
        <v>16354</v>
      </c>
      <c r="E17" t="s">
        <v>50</v>
      </c>
    </row>
    <row r="18" spans="1:5" x14ac:dyDescent="0.25">
      <c r="A18">
        <v>1919</v>
      </c>
      <c r="B18">
        <v>32474</v>
      </c>
      <c r="E18" t="s">
        <v>50</v>
      </c>
    </row>
    <row r="19" spans="1:5" x14ac:dyDescent="0.25">
      <c r="A19">
        <v>1920</v>
      </c>
      <c r="B19">
        <v>6006</v>
      </c>
      <c r="E19" t="s">
        <v>50</v>
      </c>
    </row>
    <row r="20" spans="1:5" x14ac:dyDescent="0.25">
      <c r="A20">
        <v>1921</v>
      </c>
      <c r="B20">
        <v>325</v>
      </c>
      <c r="E20" t="s">
        <v>50</v>
      </c>
    </row>
    <row r="21" spans="1:5" x14ac:dyDescent="0.25">
      <c r="A21">
        <v>1922</v>
      </c>
      <c r="B21">
        <v>12350</v>
      </c>
      <c r="E21" t="s">
        <v>50</v>
      </c>
    </row>
    <row r="22" spans="1:5" x14ac:dyDescent="0.25">
      <c r="A22">
        <v>1923</v>
      </c>
      <c r="B22">
        <v>1456</v>
      </c>
      <c r="E22" t="s">
        <v>50</v>
      </c>
    </row>
    <row r="23" spans="1:5" x14ac:dyDescent="0.25">
      <c r="A23">
        <v>1924</v>
      </c>
      <c r="B23">
        <v>2964</v>
      </c>
      <c r="E23" t="s">
        <v>50</v>
      </c>
    </row>
    <row r="24" spans="1:5" x14ac:dyDescent="0.25">
      <c r="A24">
        <v>1925</v>
      </c>
      <c r="B24">
        <v>16081</v>
      </c>
      <c r="E24" t="s">
        <v>50</v>
      </c>
    </row>
    <row r="25" spans="1:5" x14ac:dyDescent="0.25">
      <c r="A25">
        <v>1926</v>
      </c>
      <c r="B25">
        <v>45812</v>
      </c>
      <c r="C25">
        <v>10000</v>
      </c>
      <c r="D25">
        <f>B25-C25</f>
        <v>35812</v>
      </c>
      <c r="E25" t="s">
        <v>78</v>
      </c>
    </row>
    <row r="26" spans="1:5" x14ac:dyDescent="0.25">
      <c r="A26">
        <v>1927</v>
      </c>
      <c r="B26">
        <v>91069</v>
      </c>
      <c r="C26">
        <v>65400</v>
      </c>
      <c r="D26">
        <f t="shared" ref="D26:D33" si="0">B26-C26</f>
        <v>25669</v>
      </c>
      <c r="E26" t="s">
        <v>78</v>
      </c>
    </row>
    <row r="27" spans="1:5" x14ac:dyDescent="0.25">
      <c r="A27">
        <v>1928</v>
      </c>
      <c r="B27">
        <v>38000</v>
      </c>
      <c r="C27">
        <v>23000</v>
      </c>
      <c r="D27">
        <f t="shared" si="0"/>
        <v>15000</v>
      </c>
      <c r="E27" t="s">
        <v>78</v>
      </c>
    </row>
    <row r="28" spans="1:5" x14ac:dyDescent="0.25">
      <c r="A28">
        <v>1929</v>
      </c>
      <c r="C28">
        <v>18000</v>
      </c>
      <c r="E28" t="s">
        <v>78</v>
      </c>
    </row>
    <row r="29" spans="1:5" x14ac:dyDescent="0.25">
      <c r="A29">
        <v>1930</v>
      </c>
      <c r="B29">
        <v>58600</v>
      </c>
      <c r="C29">
        <v>48000</v>
      </c>
      <c r="D29">
        <f t="shared" si="0"/>
        <v>10600</v>
      </c>
      <c r="E29" t="s">
        <v>78</v>
      </c>
    </row>
    <row r="30" spans="1:5" x14ac:dyDescent="0.25">
      <c r="A30">
        <v>1931</v>
      </c>
      <c r="B30">
        <v>59260</v>
      </c>
      <c r="C30">
        <v>39000</v>
      </c>
      <c r="D30">
        <f t="shared" si="0"/>
        <v>20260</v>
      </c>
      <c r="E30" t="s">
        <v>78</v>
      </c>
    </row>
    <row r="31" spans="1:5" x14ac:dyDescent="0.25">
      <c r="A31">
        <v>1932</v>
      </c>
      <c r="B31">
        <v>105000</v>
      </c>
      <c r="C31">
        <v>77000</v>
      </c>
      <c r="D31">
        <f t="shared" si="0"/>
        <v>28000</v>
      </c>
      <c r="E31" t="s">
        <v>78</v>
      </c>
    </row>
    <row r="32" spans="1:5" x14ac:dyDescent="0.25">
      <c r="A32">
        <v>1933</v>
      </c>
      <c r="B32">
        <v>80500</v>
      </c>
      <c r="C32">
        <v>60000</v>
      </c>
      <c r="D32">
        <f t="shared" si="0"/>
        <v>20500</v>
      </c>
      <c r="E32" t="s">
        <v>78</v>
      </c>
    </row>
    <row r="33" spans="1:5" x14ac:dyDescent="0.25">
      <c r="A33">
        <v>1934</v>
      </c>
      <c r="B33">
        <v>81500</v>
      </c>
      <c r="C33">
        <v>75000</v>
      </c>
      <c r="D33">
        <f t="shared" si="0"/>
        <v>6500</v>
      </c>
      <c r="E33" t="s">
        <v>78</v>
      </c>
    </row>
    <row r="34" spans="1:5" x14ac:dyDescent="0.25">
      <c r="A34">
        <v>1935</v>
      </c>
      <c r="B34">
        <v>71020</v>
      </c>
      <c r="E34" t="s">
        <v>78</v>
      </c>
    </row>
    <row r="35" spans="1:5" x14ac:dyDescent="0.25">
      <c r="A35">
        <v>1936</v>
      </c>
      <c r="B35">
        <v>94580</v>
      </c>
      <c r="E35" t="s">
        <v>78</v>
      </c>
    </row>
    <row r="36" spans="1:5" x14ac:dyDescent="0.25">
      <c r="A36">
        <v>1937</v>
      </c>
      <c r="B36">
        <v>61000</v>
      </c>
      <c r="E36" t="s">
        <v>78</v>
      </c>
    </row>
    <row r="37" spans="1:5" x14ac:dyDescent="0.25">
      <c r="A37">
        <v>1938</v>
      </c>
      <c r="B37">
        <v>47300</v>
      </c>
      <c r="E37" t="s">
        <v>78</v>
      </c>
    </row>
    <row r="38" spans="1:5" x14ac:dyDescent="0.25">
      <c r="A38">
        <v>1939</v>
      </c>
      <c r="B38">
        <v>51000</v>
      </c>
      <c r="E38" t="s">
        <v>78</v>
      </c>
    </row>
    <row r="39" spans="1:5" x14ac:dyDescent="0.25">
      <c r="A39">
        <v>1940</v>
      </c>
      <c r="B39">
        <v>26580</v>
      </c>
      <c r="E39" t="s">
        <v>78</v>
      </c>
    </row>
    <row r="40" spans="1:5" x14ac:dyDescent="0.25">
      <c r="A40">
        <v>1941</v>
      </c>
      <c r="B40">
        <v>25000</v>
      </c>
      <c r="E40" t="s">
        <v>78</v>
      </c>
    </row>
    <row r="41" spans="1:5" x14ac:dyDescent="0.25">
      <c r="A41">
        <v>1942</v>
      </c>
      <c r="B41">
        <v>29200</v>
      </c>
      <c r="E41" t="s">
        <v>78</v>
      </c>
    </row>
    <row r="42" spans="1:5" x14ac:dyDescent="0.25">
      <c r="A42">
        <v>1943</v>
      </c>
      <c r="B42">
        <v>38860</v>
      </c>
      <c r="E42" t="s">
        <v>78</v>
      </c>
    </row>
    <row r="43" spans="1:5" x14ac:dyDescent="0.25">
      <c r="A43">
        <v>1944</v>
      </c>
      <c r="B43">
        <v>14600</v>
      </c>
      <c r="E43" t="s">
        <v>78</v>
      </c>
    </row>
    <row r="44" spans="1:5" x14ac:dyDescent="0.25">
      <c r="A44">
        <v>1945</v>
      </c>
      <c r="B44">
        <v>11800</v>
      </c>
      <c r="E44" t="s">
        <v>78</v>
      </c>
    </row>
    <row r="45" spans="1:5" x14ac:dyDescent="0.25">
      <c r="A45">
        <v>1946</v>
      </c>
      <c r="B45">
        <v>13980</v>
      </c>
      <c r="E45" t="s">
        <v>78</v>
      </c>
    </row>
    <row r="46" spans="1:5" x14ac:dyDescent="0.25">
      <c r="A46">
        <v>1947</v>
      </c>
      <c r="B46">
        <v>5440</v>
      </c>
      <c r="E46" t="s">
        <v>78</v>
      </c>
    </row>
    <row r="47" spans="1:5" x14ac:dyDescent="0.25">
      <c r="A47">
        <v>1948</v>
      </c>
      <c r="B47">
        <v>9560</v>
      </c>
      <c r="E47" t="s">
        <v>78</v>
      </c>
    </row>
    <row r="48" spans="1:5" x14ac:dyDescent="0.25">
      <c r="A48">
        <v>1949</v>
      </c>
      <c r="B48">
        <v>35720</v>
      </c>
      <c r="E48" t="s">
        <v>78</v>
      </c>
    </row>
    <row r="49" spans="1:5" x14ac:dyDescent="0.25">
      <c r="A49">
        <v>1950</v>
      </c>
      <c r="B49">
        <v>55190</v>
      </c>
      <c r="E49" t="s">
        <v>78</v>
      </c>
    </row>
    <row r="50" spans="1:5" x14ac:dyDescent="0.25">
      <c r="A50">
        <v>1951</v>
      </c>
      <c r="B50">
        <v>76018</v>
      </c>
      <c r="E50" t="s">
        <v>78</v>
      </c>
    </row>
    <row r="51" spans="1:5" x14ac:dyDescent="0.25">
      <c r="A51">
        <v>1952</v>
      </c>
      <c r="B51">
        <v>50094</v>
      </c>
      <c r="E51" t="s">
        <v>78</v>
      </c>
    </row>
    <row r="52" spans="1:5" x14ac:dyDescent="0.25">
      <c r="A52">
        <v>1953</v>
      </c>
      <c r="B52">
        <v>76328</v>
      </c>
      <c r="E52" t="s">
        <v>78</v>
      </c>
    </row>
    <row r="53" spans="1:5" x14ac:dyDescent="0.25">
      <c r="A53">
        <v>1954</v>
      </c>
      <c r="B53">
        <v>38405</v>
      </c>
      <c r="E53" t="s">
        <v>78</v>
      </c>
    </row>
    <row r="54" spans="1:5" x14ac:dyDescent="0.25">
      <c r="A54">
        <v>1955</v>
      </c>
      <c r="B54">
        <v>28714</v>
      </c>
      <c r="E54" t="s">
        <v>78</v>
      </c>
    </row>
    <row r="55" spans="1:5" x14ac:dyDescent="0.25">
      <c r="A55">
        <v>1956</v>
      </c>
      <c r="B55">
        <v>8934</v>
      </c>
      <c r="E55" t="s">
        <v>78</v>
      </c>
    </row>
    <row r="56" spans="1:5" x14ac:dyDescent="0.25">
      <c r="A56">
        <v>1957</v>
      </c>
      <c r="B56">
        <v>11749</v>
      </c>
      <c r="E56" t="s">
        <v>78</v>
      </c>
    </row>
    <row r="57" spans="1:5" x14ac:dyDescent="0.25">
      <c r="A57">
        <v>1958</v>
      </c>
      <c r="B57">
        <v>8296</v>
      </c>
      <c r="E57" t="s">
        <v>78</v>
      </c>
    </row>
    <row r="58" spans="1:5" x14ac:dyDescent="0.25">
      <c r="A58">
        <v>1959</v>
      </c>
      <c r="B58">
        <v>6966</v>
      </c>
      <c r="E58" t="s">
        <v>78</v>
      </c>
    </row>
    <row r="59" spans="1:5" x14ac:dyDescent="0.25">
      <c r="A59">
        <v>1960</v>
      </c>
      <c r="B59">
        <v>9144</v>
      </c>
      <c r="E59" t="s">
        <v>78</v>
      </c>
    </row>
    <row r="60" spans="1:5" x14ac:dyDescent="0.25">
      <c r="A60">
        <v>1961</v>
      </c>
      <c r="B60">
        <v>21864</v>
      </c>
      <c r="E60" t="s">
        <v>78</v>
      </c>
    </row>
    <row r="61" spans="1:5" x14ac:dyDescent="0.25">
      <c r="A61">
        <v>1962</v>
      </c>
      <c r="B61">
        <v>16299</v>
      </c>
      <c r="E61" t="s">
        <v>78</v>
      </c>
    </row>
    <row r="62" spans="1:5" x14ac:dyDescent="0.25">
      <c r="A62">
        <v>1963</v>
      </c>
      <c r="B62">
        <v>11065</v>
      </c>
      <c r="E62" t="s">
        <v>78</v>
      </c>
    </row>
    <row r="63" spans="1:5" x14ac:dyDescent="0.25">
      <c r="A63">
        <v>1964</v>
      </c>
      <c r="B63">
        <v>11218</v>
      </c>
      <c r="E63" t="s">
        <v>78</v>
      </c>
    </row>
    <row r="64" spans="1:5" x14ac:dyDescent="0.25">
      <c r="A64">
        <v>1965</v>
      </c>
      <c r="B64">
        <v>17657</v>
      </c>
      <c r="E64" t="s">
        <v>78</v>
      </c>
    </row>
    <row r="65" spans="1:5" x14ac:dyDescent="0.25">
      <c r="A65">
        <v>1966</v>
      </c>
      <c r="B65">
        <v>29151</v>
      </c>
      <c r="E65" t="s">
        <v>78</v>
      </c>
    </row>
    <row r="66" spans="1:5" x14ac:dyDescent="0.25">
      <c r="A66">
        <v>1967</v>
      </c>
      <c r="B66">
        <v>31022</v>
      </c>
      <c r="E66" t="s">
        <v>78</v>
      </c>
    </row>
    <row r="67" spans="1:5" x14ac:dyDescent="0.25">
      <c r="A67">
        <v>1968</v>
      </c>
      <c r="B67">
        <v>28828</v>
      </c>
      <c r="E67" t="s">
        <v>78</v>
      </c>
    </row>
    <row r="68" spans="1:5" x14ac:dyDescent="0.25">
      <c r="A68">
        <v>1969</v>
      </c>
      <c r="B68">
        <v>56787</v>
      </c>
      <c r="E68" t="s">
        <v>78</v>
      </c>
    </row>
    <row r="69" spans="1:5" x14ac:dyDescent="0.25">
      <c r="A69">
        <v>1970</v>
      </c>
      <c r="B69">
        <v>45501</v>
      </c>
      <c r="E69" t="s">
        <v>78</v>
      </c>
    </row>
    <row r="70" spans="1:5" x14ac:dyDescent="0.25">
      <c r="A70">
        <v>1971</v>
      </c>
      <c r="B70">
        <v>28578</v>
      </c>
      <c r="E70" t="s">
        <v>78</v>
      </c>
    </row>
    <row r="71" spans="1:5" x14ac:dyDescent="0.25">
      <c r="A71">
        <v>1972</v>
      </c>
      <c r="B71">
        <v>112158</v>
      </c>
      <c r="E71" t="s">
        <v>78</v>
      </c>
    </row>
    <row r="72" spans="1:5" x14ac:dyDescent="0.25">
      <c r="A72">
        <v>1973</v>
      </c>
      <c r="B72">
        <v>228393</v>
      </c>
      <c r="E72" t="s">
        <v>78</v>
      </c>
    </row>
    <row r="73" spans="1:5" x14ac:dyDescent="0.25">
      <c r="A73">
        <v>1974</v>
      </c>
      <c r="B73">
        <v>223215</v>
      </c>
      <c r="E73" t="s">
        <v>78</v>
      </c>
    </row>
    <row r="74" spans="1:5" x14ac:dyDescent="0.25">
      <c r="A74">
        <v>1975</v>
      </c>
      <c r="B74">
        <v>225226</v>
      </c>
      <c r="E74" t="s">
        <v>78</v>
      </c>
    </row>
    <row r="75" spans="1:5" x14ac:dyDescent="0.25">
      <c r="A75">
        <v>1976</v>
      </c>
      <c r="B75">
        <v>728740</v>
      </c>
      <c r="E75"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BF84-AB01-45F2-8A1E-DD5B502642C6}">
  <dimension ref="A1:T127"/>
  <sheetViews>
    <sheetView zoomScale="80" zoomScaleNormal="80" workbookViewId="0">
      <pane ySplit="1" topLeftCell="A86" activePane="bottomLeft" state="frozen"/>
      <selection pane="bottomLeft" activeCell="B127" sqref="B127"/>
    </sheetView>
  </sheetViews>
  <sheetFormatPr defaultRowHeight="15" x14ac:dyDescent="0.25"/>
  <cols>
    <col min="6" max="6" width="15.140625" bestFit="1" customWidth="1"/>
    <col min="8" max="8" width="10.7109375" customWidth="1"/>
  </cols>
  <sheetData>
    <row r="1" spans="1:20" x14ac:dyDescent="0.25">
      <c r="A1" t="s">
        <v>8</v>
      </c>
      <c r="B1" t="s">
        <v>5</v>
      </c>
      <c r="C1" t="s">
        <v>6</v>
      </c>
      <c r="D1" t="s">
        <v>116</v>
      </c>
      <c r="E1" t="s">
        <v>117</v>
      </c>
      <c r="F1" t="s">
        <v>130</v>
      </c>
      <c r="G1" t="s">
        <v>83</v>
      </c>
      <c r="H1" t="s">
        <v>9</v>
      </c>
      <c r="I1" t="s">
        <v>10</v>
      </c>
      <c r="J1" t="s">
        <v>11</v>
      </c>
      <c r="K1" t="s">
        <v>12</v>
      </c>
      <c r="L1" t="s">
        <v>13</v>
      </c>
      <c r="M1" t="s">
        <v>14</v>
      </c>
      <c r="N1" t="s">
        <v>15</v>
      </c>
      <c r="O1" t="s">
        <v>16</v>
      </c>
      <c r="P1" t="s">
        <v>35</v>
      </c>
      <c r="Q1" t="s">
        <v>55</v>
      </c>
      <c r="R1" t="s">
        <v>56</v>
      </c>
      <c r="S1" t="s">
        <v>76</v>
      </c>
      <c r="T1" t="s">
        <v>58</v>
      </c>
    </row>
    <row r="2" spans="1:20" x14ac:dyDescent="0.25">
      <c r="A2">
        <v>1915</v>
      </c>
      <c r="E2">
        <v>7400000</v>
      </c>
    </row>
    <row r="3" spans="1:20" x14ac:dyDescent="0.25">
      <c r="A3">
        <v>1916</v>
      </c>
      <c r="E3">
        <v>4078000</v>
      </c>
    </row>
    <row r="4" spans="1:20" x14ac:dyDescent="0.25">
      <c r="A4">
        <v>1917</v>
      </c>
      <c r="E4">
        <v>6995075</v>
      </c>
    </row>
    <row r="5" spans="1:20" x14ac:dyDescent="0.25">
      <c r="A5">
        <v>1918</v>
      </c>
      <c r="B5">
        <v>7000</v>
      </c>
      <c r="D5">
        <v>0</v>
      </c>
      <c r="E5">
        <v>1793477</v>
      </c>
      <c r="P5" t="s">
        <v>36</v>
      </c>
      <c r="Q5" t="s">
        <v>115</v>
      </c>
    </row>
    <row r="6" spans="1:20" x14ac:dyDescent="0.25">
      <c r="A6">
        <v>1919</v>
      </c>
      <c r="B6">
        <v>8000</v>
      </c>
      <c r="D6">
        <v>0</v>
      </c>
      <c r="E6">
        <v>2234000</v>
      </c>
      <c r="P6" t="s">
        <v>36</v>
      </c>
      <c r="Q6" t="s">
        <v>115</v>
      </c>
    </row>
    <row r="7" spans="1:20" x14ac:dyDescent="0.25">
      <c r="A7">
        <v>1920</v>
      </c>
      <c r="B7">
        <v>38000</v>
      </c>
      <c r="D7">
        <v>0</v>
      </c>
      <c r="E7">
        <v>7972841</v>
      </c>
      <c r="P7" t="s">
        <v>36</v>
      </c>
      <c r="Q7" t="s">
        <v>115</v>
      </c>
    </row>
    <row r="8" spans="1:20" x14ac:dyDescent="0.25">
      <c r="A8">
        <v>1921</v>
      </c>
      <c r="B8">
        <v>1000</v>
      </c>
      <c r="D8">
        <v>0</v>
      </c>
      <c r="E8">
        <f>9056477+46933</f>
        <v>9103410</v>
      </c>
      <c r="P8" t="s">
        <v>36</v>
      </c>
      <c r="Q8" t="s">
        <v>115</v>
      </c>
    </row>
    <row r="9" spans="1:20" x14ac:dyDescent="0.25">
      <c r="A9">
        <v>1922</v>
      </c>
      <c r="B9">
        <v>70000</v>
      </c>
      <c r="D9">
        <v>0</v>
      </c>
      <c r="E9">
        <f>4797962+2485+478</f>
        <v>4800925</v>
      </c>
      <c r="P9" t="s">
        <v>36</v>
      </c>
      <c r="Q9" t="s">
        <v>115</v>
      </c>
    </row>
    <row r="10" spans="1:20" x14ac:dyDescent="0.25">
      <c r="A10">
        <v>1923</v>
      </c>
      <c r="B10">
        <v>90000</v>
      </c>
      <c r="D10">
        <v>0</v>
      </c>
      <c r="E10">
        <f>3235450+39111+46</f>
        <v>3274607</v>
      </c>
      <c r="P10" t="s">
        <v>36</v>
      </c>
      <c r="Q10" t="s">
        <v>115</v>
      </c>
    </row>
    <row r="11" spans="1:20" x14ac:dyDescent="0.25">
      <c r="A11">
        <v>1924</v>
      </c>
      <c r="B11">
        <v>120000</v>
      </c>
      <c r="D11">
        <v>0</v>
      </c>
      <c r="E11">
        <f>3434484+52337</f>
        <v>3486821</v>
      </c>
      <c r="P11" t="s">
        <v>36</v>
      </c>
      <c r="Q11" t="s">
        <v>115</v>
      </c>
    </row>
    <row r="12" spans="1:20" x14ac:dyDescent="0.25">
      <c r="A12">
        <v>1925</v>
      </c>
      <c r="B12">
        <v>80000</v>
      </c>
      <c r="D12">
        <v>0</v>
      </c>
      <c r="E12">
        <f>3232314+19077</f>
        <v>3251391</v>
      </c>
      <c r="P12" t="s">
        <v>36</v>
      </c>
      <c r="Q12" t="s">
        <v>115</v>
      </c>
    </row>
    <row r="13" spans="1:20" x14ac:dyDescent="0.25">
      <c r="A13">
        <v>1926</v>
      </c>
      <c r="B13">
        <v>65000</v>
      </c>
      <c r="C13">
        <v>35412</v>
      </c>
      <c r="D13">
        <v>0</v>
      </c>
      <c r="E13">
        <f>3202631+17728</f>
        <v>3220359</v>
      </c>
      <c r="P13" t="s">
        <v>36</v>
      </c>
      <c r="Q13" t="s">
        <v>115</v>
      </c>
      <c r="R13" t="s">
        <v>78</v>
      </c>
      <c r="S13" t="s">
        <v>77</v>
      </c>
    </row>
    <row r="14" spans="1:20" x14ac:dyDescent="0.25">
      <c r="A14">
        <v>1927</v>
      </c>
      <c r="B14">
        <v>70000</v>
      </c>
      <c r="C14">
        <v>25669</v>
      </c>
      <c r="D14">
        <v>0</v>
      </c>
      <c r="E14">
        <f>3239661+5353</f>
        <v>3245014</v>
      </c>
      <c r="P14" t="s">
        <v>36</v>
      </c>
      <c r="Q14" t="s">
        <v>115</v>
      </c>
      <c r="R14" t="s">
        <v>78</v>
      </c>
      <c r="S14" t="s">
        <v>77</v>
      </c>
    </row>
    <row r="15" spans="1:20" x14ac:dyDescent="0.25">
      <c r="A15">
        <v>1928</v>
      </c>
      <c r="B15">
        <v>70000</v>
      </c>
      <c r="C15">
        <v>15000</v>
      </c>
      <c r="D15">
        <v>0</v>
      </c>
      <c r="E15">
        <v>3007880</v>
      </c>
      <c r="P15" t="s">
        <v>36</v>
      </c>
      <c r="Q15" t="s">
        <v>115</v>
      </c>
      <c r="R15" t="s">
        <v>78</v>
      </c>
      <c r="S15" t="s">
        <v>77</v>
      </c>
    </row>
    <row r="16" spans="1:20" x14ac:dyDescent="0.25">
      <c r="A16">
        <v>1929</v>
      </c>
      <c r="B16">
        <v>135000</v>
      </c>
      <c r="D16">
        <v>0</v>
      </c>
      <c r="E16">
        <v>3278881</v>
      </c>
      <c r="P16" t="s">
        <v>36</v>
      </c>
      <c r="Q16" t="s">
        <v>115</v>
      </c>
    </row>
    <row r="17" spans="1:19" x14ac:dyDescent="0.25">
      <c r="A17">
        <v>1930</v>
      </c>
      <c r="B17">
        <v>40000</v>
      </c>
      <c r="C17">
        <v>10600</v>
      </c>
      <c r="D17">
        <v>0</v>
      </c>
      <c r="E17">
        <f>1040000+2074368+20878</f>
        <v>3135246</v>
      </c>
      <c r="P17" t="s">
        <v>36</v>
      </c>
      <c r="Q17" t="s">
        <v>115</v>
      </c>
      <c r="R17" t="s">
        <v>78</v>
      </c>
      <c r="S17" t="s">
        <v>77</v>
      </c>
    </row>
    <row r="18" spans="1:19" x14ac:dyDescent="0.25">
      <c r="A18">
        <v>1931</v>
      </c>
      <c r="B18">
        <v>50000</v>
      </c>
      <c r="C18">
        <v>20260</v>
      </c>
      <c r="D18">
        <v>0</v>
      </c>
      <c r="E18">
        <f>2483198+55413+24363+1596000</f>
        <v>4158974</v>
      </c>
      <c r="P18" t="s">
        <v>36</v>
      </c>
      <c r="Q18" t="s">
        <v>115</v>
      </c>
      <c r="R18" t="s">
        <v>78</v>
      </c>
      <c r="S18" t="s">
        <v>77</v>
      </c>
    </row>
    <row r="19" spans="1:19" x14ac:dyDescent="0.25">
      <c r="A19">
        <v>1932</v>
      </c>
      <c r="B19">
        <v>35000</v>
      </c>
      <c r="C19">
        <v>28000</v>
      </c>
      <c r="D19">
        <v>0</v>
      </c>
      <c r="E19">
        <f>960000+2092557-240000+22987+18339+5381</f>
        <v>2859264</v>
      </c>
      <c r="P19" t="s">
        <v>36</v>
      </c>
      <c r="Q19" t="s">
        <v>115</v>
      </c>
      <c r="R19" t="s">
        <v>78</v>
      </c>
      <c r="S19" t="s">
        <v>77</v>
      </c>
    </row>
    <row r="20" spans="1:19" x14ac:dyDescent="0.25">
      <c r="A20">
        <v>1933</v>
      </c>
      <c r="B20">
        <v>7500</v>
      </c>
      <c r="C20">
        <v>20500</v>
      </c>
      <c r="D20">
        <v>0</v>
      </c>
      <c r="E20">
        <v>1995414</v>
      </c>
      <c r="P20" t="s">
        <v>36</v>
      </c>
      <c r="Q20" t="s">
        <v>115</v>
      </c>
      <c r="R20" t="s">
        <v>78</v>
      </c>
      <c r="S20" t="s">
        <v>77</v>
      </c>
    </row>
    <row r="21" spans="1:19" x14ac:dyDescent="0.25">
      <c r="A21">
        <v>1934</v>
      </c>
      <c r="B21">
        <v>15000</v>
      </c>
      <c r="C21">
        <v>6500</v>
      </c>
      <c r="D21">
        <v>0</v>
      </c>
      <c r="E21">
        <v>2910449</v>
      </c>
      <c r="P21" t="s">
        <v>36</v>
      </c>
      <c r="Q21" t="s">
        <v>115</v>
      </c>
      <c r="R21" t="s">
        <v>78</v>
      </c>
      <c r="S21" t="s">
        <v>77</v>
      </c>
    </row>
    <row r="22" spans="1:19" x14ac:dyDescent="0.25">
      <c r="A22">
        <v>1935</v>
      </c>
      <c r="B22">
        <v>45000</v>
      </c>
      <c r="D22">
        <v>0</v>
      </c>
      <c r="E22">
        <v>4897121</v>
      </c>
      <c r="P22" t="s">
        <v>36</v>
      </c>
      <c r="Q22" t="s">
        <v>115</v>
      </c>
    </row>
    <row r="23" spans="1:19" x14ac:dyDescent="0.25">
      <c r="A23">
        <v>1936</v>
      </c>
      <c r="B23">
        <v>2000</v>
      </c>
      <c r="D23">
        <v>0</v>
      </c>
      <c r="E23">
        <v>5090972</v>
      </c>
      <c r="P23" t="s">
        <v>36</v>
      </c>
      <c r="Q23" t="s">
        <v>115</v>
      </c>
    </row>
    <row r="24" spans="1:19" x14ac:dyDescent="0.25">
      <c r="A24">
        <v>1937</v>
      </c>
      <c r="B24">
        <v>38000</v>
      </c>
      <c r="D24">
        <v>0</v>
      </c>
      <c r="E24">
        <v>0</v>
      </c>
      <c r="F24">
        <v>0</v>
      </c>
      <c r="P24" t="s">
        <v>36</v>
      </c>
      <c r="Q24" t="s">
        <v>115</v>
      </c>
    </row>
    <row r="25" spans="1:19" x14ac:dyDescent="0.25">
      <c r="A25">
        <v>1938</v>
      </c>
      <c r="B25">
        <v>10000</v>
      </c>
      <c r="D25">
        <v>0</v>
      </c>
      <c r="E25">
        <v>0</v>
      </c>
      <c r="F25">
        <v>0</v>
      </c>
      <c r="P25" t="s">
        <v>36</v>
      </c>
      <c r="Q25" t="s">
        <v>115</v>
      </c>
    </row>
    <row r="26" spans="1:19" x14ac:dyDescent="0.25">
      <c r="A26">
        <v>1939</v>
      </c>
      <c r="B26">
        <v>14000</v>
      </c>
      <c r="D26">
        <v>0</v>
      </c>
      <c r="E26">
        <v>0</v>
      </c>
      <c r="F26">
        <v>0</v>
      </c>
      <c r="P26" t="s">
        <v>36</v>
      </c>
      <c r="Q26" t="s">
        <v>80</v>
      </c>
    </row>
    <row r="27" spans="1:19" x14ac:dyDescent="0.25">
      <c r="A27">
        <v>1940</v>
      </c>
      <c r="B27">
        <v>60000</v>
      </c>
      <c r="D27">
        <v>0</v>
      </c>
      <c r="E27">
        <v>0</v>
      </c>
      <c r="F27">
        <v>0</v>
      </c>
      <c r="P27" t="s">
        <v>36</v>
      </c>
      <c r="Q27" t="s">
        <v>80</v>
      </c>
    </row>
    <row r="28" spans="1:19" x14ac:dyDescent="0.25">
      <c r="A28">
        <v>1941</v>
      </c>
      <c r="B28">
        <v>2000</v>
      </c>
      <c r="D28">
        <v>0</v>
      </c>
      <c r="E28">
        <v>0</v>
      </c>
      <c r="F28">
        <v>0</v>
      </c>
      <c r="P28" t="s">
        <v>36</v>
      </c>
      <c r="Q28" t="s">
        <v>80</v>
      </c>
    </row>
    <row r="29" spans="1:19" x14ac:dyDescent="0.25">
      <c r="A29">
        <v>1942</v>
      </c>
      <c r="B29">
        <v>7000</v>
      </c>
      <c r="D29">
        <v>0</v>
      </c>
      <c r="E29">
        <v>0</v>
      </c>
      <c r="F29">
        <v>0</v>
      </c>
      <c r="P29" t="s">
        <v>36</v>
      </c>
      <c r="Q29" t="s">
        <v>80</v>
      </c>
    </row>
    <row r="30" spans="1:19" x14ac:dyDescent="0.25">
      <c r="A30">
        <v>1943</v>
      </c>
      <c r="B30">
        <v>5000</v>
      </c>
      <c r="D30">
        <v>0</v>
      </c>
      <c r="E30">
        <v>0</v>
      </c>
      <c r="F30">
        <v>0</v>
      </c>
      <c r="P30" t="s">
        <v>36</v>
      </c>
      <c r="Q30" t="s">
        <v>80</v>
      </c>
    </row>
    <row r="31" spans="1:19" x14ac:dyDescent="0.25">
      <c r="A31">
        <v>1944</v>
      </c>
      <c r="B31">
        <v>5000</v>
      </c>
      <c r="D31">
        <v>0</v>
      </c>
      <c r="E31">
        <v>0</v>
      </c>
      <c r="F31">
        <v>0</v>
      </c>
      <c r="P31" t="s">
        <v>36</v>
      </c>
      <c r="Q31" t="s">
        <v>80</v>
      </c>
    </row>
    <row r="32" spans="1:19" x14ac:dyDescent="0.25">
      <c r="A32">
        <v>1945</v>
      </c>
      <c r="B32">
        <v>14000</v>
      </c>
      <c r="D32">
        <v>0</v>
      </c>
      <c r="E32">
        <v>0</v>
      </c>
      <c r="F32">
        <v>0</v>
      </c>
      <c r="P32" t="s">
        <v>36</v>
      </c>
      <c r="Q32" t="s">
        <v>80</v>
      </c>
    </row>
    <row r="33" spans="1:17" x14ac:dyDescent="0.25">
      <c r="A33">
        <v>1946</v>
      </c>
      <c r="B33">
        <v>14000</v>
      </c>
      <c r="D33">
        <v>0</v>
      </c>
      <c r="E33">
        <v>0</v>
      </c>
      <c r="F33">
        <v>0</v>
      </c>
      <c r="P33" t="s">
        <v>36</v>
      </c>
      <c r="Q33" t="s">
        <v>80</v>
      </c>
    </row>
    <row r="34" spans="1:17" x14ac:dyDescent="0.25">
      <c r="A34">
        <v>1947</v>
      </c>
      <c r="B34">
        <v>7000</v>
      </c>
      <c r="D34">
        <v>0</v>
      </c>
      <c r="E34">
        <v>0</v>
      </c>
      <c r="F34">
        <v>0</v>
      </c>
      <c r="P34" t="s">
        <v>36</v>
      </c>
      <c r="Q34" t="s">
        <v>80</v>
      </c>
    </row>
    <row r="35" spans="1:17" x14ac:dyDescent="0.25">
      <c r="A35">
        <v>1948</v>
      </c>
      <c r="B35">
        <v>7000</v>
      </c>
      <c r="D35">
        <v>0</v>
      </c>
      <c r="E35">
        <v>0</v>
      </c>
      <c r="F35">
        <v>0</v>
      </c>
      <c r="P35" t="s">
        <v>36</v>
      </c>
      <c r="Q35" t="s">
        <v>80</v>
      </c>
    </row>
    <row r="36" spans="1:17" x14ac:dyDescent="0.25">
      <c r="A36">
        <v>1949</v>
      </c>
      <c r="B36">
        <v>30000</v>
      </c>
      <c r="D36">
        <v>0</v>
      </c>
      <c r="E36">
        <v>0</v>
      </c>
      <c r="F36">
        <v>0</v>
      </c>
      <c r="P36" t="s">
        <v>36</v>
      </c>
      <c r="Q36" t="s">
        <v>80</v>
      </c>
    </row>
    <row r="37" spans="1:17" x14ac:dyDescent="0.25">
      <c r="A37">
        <v>1950</v>
      </c>
      <c r="B37">
        <v>14000</v>
      </c>
      <c r="D37">
        <v>0</v>
      </c>
      <c r="E37">
        <v>0</v>
      </c>
      <c r="F37">
        <v>0</v>
      </c>
      <c r="P37" t="s">
        <v>36</v>
      </c>
      <c r="Q37" t="s">
        <v>80</v>
      </c>
    </row>
    <row r="38" spans="1:17" x14ac:dyDescent="0.25">
      <c r="A38">
        <v>1951</v>
      </c>
      <c r="B38">
        <v>14000</v>
      </c>
      <c r="D38">
        <v>0</v>
      </c>
      <c r="E38">
        <v>0</v>
      </c>
      <c r="F38">
        <v>0</v>
      </c>
      <c r="P38" t="s">
        <v>36</v>
      </c>
      <c r="Q38" t="s">
        <v>80</v>
      </c>
    </row>
    <row r="39" spans="1:17" x14ac:dyDescent="0.25">
      <c r="A39">
        <v>1952</v>
      </c>
      <c r="B39">
        <v>14000</v>
      </c>
      <c r="D39">
        <v>0</v>
      </c>
      <c r="E39">
        <v>0</v>
      </c>
      <c r="F39">
        <v>0</v>
      </c>
      <c r="P39" t="s">
        <v>36</v>
      </c>
      <c r="Q39" t="s">
        <v>80</v>
      </c>
    </row>
    <row r="40" spans="1:17" x14ac:dyDescent="0.25">
      <c r="A40">
        <v>1953</v>
      </c>
      <c r="B40">
        <v>14000</v>
      </c>
      <c r="D40">
        <v>0</v>
      </c>
      <c r="E40">
        <v>0</v>
      </c>
      <c r="F40">
        <v>0</v>
      </c>
      <c r="P40" t="s">
        <v>36</v>
      </c>
      <c r="Q40" t="s">
        <v>80</v>
      </c>
    </row>
    <row r="41" spans="1:17" x14ac:dyDescent="0.25">
      <c r="A41">
        <v>1954</v>
      </c>
      <c r="B41">
        <v>30000</v>
      </c>
      <c r="D41">
        <v>0</v>
      </c>
      <c r="E41">
        <v>0</v>
      </c>
      <c r="F41">
        <v>0</v>
      </c>
      <c r="P41" t="s">
        <v>36</v>
      </c>
      <c r="Q41" t="s">
        <v>80</v>
      </c>
    </row>
    <row r="42" spans="1:17" x14ac:dyDescent="0.25">
      <c r="A42">
        <v>1955</v>
      </c>
      <c r="B42">
        <v>14000</v>
      </c>
      <c r="D42">
        <v>0</v>
      </c>
      <c r="E42">
        <v>0</v>
      </c>
      <c r="F42">
        <v>0</v>
      </c>
      <c r="P42" t="s">
        <v>36</v>
      </c>
      <c r="Q42" t="s">
        <v>80</v>
      </c>
    </row>
    <row r="43" spans="1:17" x14ac:dyDescent="0.25">
      <c r="A43">
        <v>1956</v>
      </c>
      <c r="B43">
        <v>7000</v>
      </c>
      <c r="D43">
        <v>0</v>
      </c>
      <c r="E43">
        <v>0</v>
      </c>
      <c r="F43">
        <v>0</v>
      </c>
      <c r="P43" t="s">
        <v>36</v>
      </c>
      <c r="Q43" t="s">
        <v>80</v>
      </c>
    </row>
    <row r="44" spans="1:17" x14ac:dyDescent="0.25">
      <c r="A44">
        <v>1957</v>
      </c>
      <c r="B44">
        <v>7000</v>
      </c>
      <c r="D44">
        <v>0</v>
      </c>
      <c r="E44">
        <v>0</v>
      </c>
      <c r="F44">
        <v>0</v>
      </c>
      <c r="P44" t="s">
        <v>36</v>
      </c>
      <c r="Q44" t="s">
        <v>80</v>
      </c>
    </row>
    <row r="45" spans="1:17" x14ac:dyDescent="0.25">
      <c r="A45">
        <v>1958</v>
      </c>
      <c r="B45">
        <v>14000</v>
      </c>
      <c r="D45">
        <v>0</v>
      </c>
      <c r="E45">
        <v>0</v>
      </c>
      <c r="F45">
        <v>0</v>
      </c>
      <c r="P45" t="s">
        <v>36</v>
      </c>
      <c r="Q45" t="s">
        <v>80</v>
      </c>
    </row>
    <row r="46" spans="1:17" x14ac:dyDescent="0.25">
      <c r="A46">
        <v>1959</v>
      </c>
      <c r="B46">
        <v>14000</v>
      </c>
      <c r="D46">
        <v>0</v>
      </c>
      <c r="E46">
        <v>0</v>
      </c>
      <c r="F46">
        <v>0</v>
      </c>
      <c r="P46" t="s">
        <v>36</v>
      </c>
      <c r="Q46" t="s">
        <v>80</v>
      </c>
    </row>
    <row r="47" spans="1:17" x14ac:dyDescent="0.25">
      <c r="A47">
        <v>1960</v>
      </c>
      <c r="B47">
        <v>10000</v>
      </c>
      <c r="D47">
        <v>0</v>
      </c>
      <c r="E47">
        <v>0</v>
      </c>
      <c r="F47">
        <v>0</v>
      </c>
      <c r="P47" t="s">
        <v>36</v>
      </c>
      <c r="Q47" t="s">
        <v>80</v>
      </c>
    </row>
    <row r="48" spans="1:17" x14ac:dyDescent="0.25">
      <c r="A48">
        <v>1961</v>
      </c>
      <c r="B48">
        <v>14000</v>
      </c>
      <c r="D48">
        <v>0</v>
      </c>
      <c r="E48">
        <v>0</v>
      </c>
      <c r="F48">
        <v>0</v>
      </c>
      <c r="P48" t="s">
        <v>36</v>
      </c>
      <c r="Q48" t="s">
        <v>80</v>
      </c>
    </row>
    <row r="49" spans="1:20" x14ac:dyDescent="0.25">
      <c r="A49">
        <v>1962</v>
      </c>
      <c r="B49">
        <v>30000</v>
      </c>
      <c r="D49">
        <v>0</v>
      </c>
      <c r="E49">
        <v>0</v>
      </c>
      <c r="F49">
        <v>0</v>
      </c>
      <c r="P49" t="s">
        <v>36</v>
      </c>
      <c r="Q49" t="s">
        <v>80</v>
      </c>
    </row>
    <row r="50" spans="1:20" x14ac:dyDescent="0.25">
      <c r="A50">
        <v>1963</v>
      </c>
      <c r="B50">
        <v>18000</v>
      </c>
      <c r="D50">
        <v>0</v>
      </c>
      <c r="E50">
        <v>0</v>
      </c>
      <c r="F50">
        <v>0</v>
      </c>
      <c r="P50" t="s">
        <v>36</v>
      </c>
      <c r="Q50" t="s">
        <v>80</v>
      </c>
    </row>
    <row r="51" spans="1:20" x14ac:dyDescent="0.25">
      <c r="A51">
        <v>1964</v>
      </c>
      <c r="B51">
        <v>30000</v>
      </c>
      <c r="D51">
        <v>0</v>
      </c>
      <c r="E51">
        <v>0</v>
      </c>
      <c r="F51">
        <v>0</v>
      </c>
      <c r="P51" t="s">
        <v>36</v>
      </c>
      <c r="Q51" t="s">
        <v>80</v>
      </c>
    </row>
    <row r="52" spans="1:20" x14ac:dyDescent="0.25">
      <c r="A52">
        <v>1965</v>
      </c>
      <c r="B52">
        <v>18000</v>
      </c>
      <c r="D52">
        <v>0</v>
      </c>
      <c r="E52">
        <v>0</v>
      </c>
      <c r="F52">
        <v>0</v>
      </c>
      <c r="P52" t="s">
        <v>36</v>
      </c>
      <c r="Q52" t="s">
        <v>80</v>
      </c>
    </row>
    <row r="53" spans="1:20" x14ac:dyDescent="0.25">
      <c r="A53">
        <v>1966</v>
      </c>
      <c r="B53">
        <v>80000</v>
      </c>
      <c r="D53">
        <v>0</v>
      </c>
      <c r="E53">
        <v>0</v>
      </c>
      <c r="F53">
        <v>0</v>
      </c>
      <c r="P53" t="s">
        <v>36</v>
      </c>
      <c r="Q53" t="s">
        <v>80</v>
      </c>
    </row>
    <row r="54" spans="1:20" x14ac:dyDescent="0.25">
      <c r="A54">
        <v>1967</v>
      </c>
      <c r="B54">
        <v>80000</v>
      </c>
      <c r="D54">
        <v>0</v>
      </c>
      <c r="E54">
        <v>0</v>
      </c>
      <c r="F54">
        <v>0</v>
      </c>
      <c r="P54" t="s">
        <v>36</v>
      </c>
      <c r="Q54" t="s">
        <v>80</v>
      </c>
    </row>
    <row r="55" spans="1:20" x14ac:dyDescent="0.25">
      <c r="A55">
        <v>1968</v>
      </c>
      <c r="B55">
        <v>30000</v>
      </c>
      <c r="D55">
        <v>0</v>
      </c>
      <c r="E55">
        <v>0</v>
      </c>
      <c r="F55">
        <v>0</v>
      </c>
      <c r="P55" t="s">
        <v>36</v>
      </c>
      <c r="Q55" t="s">
        <v>80</v>
      </c>
    </row>
    <row r="56" spans="1:20" x14ac:dyDescent="0.25">
      <c r="A56">
        <v>1969</v>
      </c>
      <c r="B56">
        <v>18000</v>
      </c>
      <c r="D56">
        <v>0</v>
      </c>
      <c r="E56">
        <v>0</v>
      </c>
      <c r="F56">
        <v>0</v>
      </c>
      <c r="P56" t="s">
        <v>36</v>
      </c>
      <c r="Q56" t="s">
        <v>80</v>
      </c>
    </row>
    <row r="57" spans="1:20" x14ac:dyDescent="0.25">
      <c r="A57">
        <v>1970</v>
      </c>
      <c r="B57">
        <v>9000</v>
      </c>
      <c r="C57">
        <v>5317</v>
      </c>
      <c r="D57">
        <v>0</v>
      </c>
      <c r="E57">
        <v>0</v>
      </c>
      <c r="F57">
        <v>0</v>
      </c>
      <c r="P57" t="s">
        <v>37</v>
      </c>
      <c r="Q57" t="s">
        <v>80</v>
      </c>
      <c r="R57" t="s">
        <v>78</v>
      </c>
      <c r="S57" t="s">
        <v>81</v>
      </c>
    </row>
    <row r="58" spans="1:20" x14ac:dyDescent="0.25">
      <c r="A58">
        <v>1971</v>
      </c>
      <c r="B58">
        <v>7500</v>
      </c>
      <c r="C58">
        <v>1022</v>
      </c>
      <c r="D58">
        <v>0</v>
      </c>
      <c r="E58">
        <v>0</v>
      </c>
      <c r="F58">
        <v>0</v>
      </c>
      <c r="P58" t="s">
        <v>37</v>
      </c>
      <c r="Q58" t="s">
        <v>80</v>
      </c>
      <c r="R58" t="s">
        <v>78</v>
      </c>
      <c r="S58" t="s">
        <v>81</v>
      </c>
    </row>
    <row r="59" spans="1:20" x14ac:dyDescent="0.25">
      <c r="A59">
        <v>1972</v>
      </c>
      <c r="B59">
        <v>3500</v>
      </c>
      <c r="C59">
        <v>907</v>
      </c>
      <c r="D59">
        <v>0</v>
      </c>
      <c r="E59">
        <v>0</v>
      </c>
      <c r="F59">
        <v>0</v>
      </c>
      <c r="G59" t="s">
        <v>17</v>
      </c>
      <c r="H59">
        <v>43</v>
      </c>
      <c r="I59">
        <v>0</v>
      </c>
      <c r="J59">
        <v>0.91</v>
      </c>
      <c r="K59">
        <v>0.05</v>
      </c>
      <c r="L59">
        <v>0</v>
      </c>
      <c r="M59">
        <v>0</v>
      </c>
      <c r="N59">
        <v>0.02</v>
      </c>
      <c r="O59">
        <v>0.02</v>
      </c>
      <c r="P59" t="s">
        <v>37</v>
      </c>
      <c r="Q59" t="s">
        <v>80</v>
      </c>
      <c r="R59" t="s">
        <v>78</v>
      </c>
      <c r="S59" t="s">
        <v>81</v>
      </c>
      <c r="T59" t="s">
        <v>39</v>
      </c>
    </row>
    <row r="60" spans="1:20" x14ac:dyDescent="0.25">
      <c r="A60">
        <v>1973</v>
      </c>
      <c r="B60">
        <v>40000</v>
      </c>
      <c r="C60">
        <v>18495</v>
      </c>
      <c r="D60">
        <v>0</v>
      </c>
      <c r="E60">
        <v>0</v>
      </c>
      <c r="F60">
        <v>0</v>
      </c>
      <c r="G60" t="s">
        <v>17</v>
      </c>
      <c r="H60">
        <v>99</v>
      </c>
      <c r="I60">
        <v>0</v>
      </c>
      <c r="J60">
        <v>0.66</v>
      </c>
      <c r="K60">
        <v>0.31</v>
      </c>
      <c r="L60">
        <v>0</v>
      </c>
      <c r="M60">
        <v>0</v>
      </c>
      <c r="N60">
        <v>0.03</v>
      </c>
      <c r="O60">
        <v>0</v>
      </c>
      <c r="P60" t="s">
        <v>37</v>
      </c>
      <c r="Q60" t="s">
        <v>80</v>
      </c>
      <c r="R60" t="s">
        <v>78</v>
      </c>
      <c r="S60" t="s">
        <v>81</v>
      </c>
      <c r="T60" t="s">
        <v>39</v>
      </c>
    </row>
    <row r="61" spans="1:20" x14ac:dyDescent="0.25">
      <c r="A61">
        <v>1974</v>
      </c>
      <c r="B61">
        <v>6000</v>
      </c>
      <c r="C61">
        <v>2936</v>
      </c>
      <c r="D61">
        <v>0</v>
      </c>
      <c r="E61">
        <v>0</v>
      </c>
      <c r="F61">
        <v>0</v>
      </c>
      <c r="G61" t="s">
        <v>17</v>
      </c>
      <c r="H61">
        <v>113</v>
      </c>
      <c r="I61">
        <v>0</v>
      </c>
      <c r="J61">
        <v>0.56999999999999995</v>
      </c>
      <c r="K61">
        <v>0.43</v>
      </c>
      <c r="L61">
        <v>0</v>
      </c>
      <c r="M61">
        <v>0</v>
      </c>
      <c r="N61">
        <v>0</v>
      </c>
      <c r="O61">
        <v>0</v>
      </c>
      <c r="P61" t="s">
        <v>37</v>
      </c>
      <c r="Q61" t="s">
        <v>80</v>
      </c>
      <c r="R61" t="s">
        <v>78</v>
      </c>
      <c r="S61" t="s">
        <v>81</v>
      </c>
      <c r="T61" t="s">
        <v>39</v>
      </c>
    </row>
    <row r="62" spans="1:20" x14ac:dyDescent="0.25">
      <c r="A62">
        <v>1975</v>
      </c>
      <c r="B62">
        <v>10000</v>
      </c>
      <c r="C62">
        <v>7635</v>
      </c>
      <c r="D62">
        <v>0</v>
      </c>
      <c r="E62">
        <v>0</v>
      </c>
      <c r="F62">
        <v>0</v>
      </c>
      <c r="G62" t="s">
        <v>17</v>
      </c>
      <c r="H62">
        <v>195</v>
      </c>
      <c r="I62">
        <v>0</v>
      </c>
      <c r="J62">
        <v>0.57425742574257421</v>
      </c>
      <c r="K62">
        <v>0.40594059405940591</v>
      </c>
      <c r="L62">
        <v>0</v>
      </c>
      <c r="M62">
        <v>0</v>
      </c>
      <c r="N62">
        <v>9.9009900990099011E-3</v>
      </c>
      <c r="O62">
        <v>9.9009900990099011E-3</v>
      </c>
      <c r="P62" t="s">
        <v>37</v>
      </c>
      <c r="Q62" t="s">
        <v>80</v>
      </c>
      <c r="R62" t="s">
        <v>78</v>
      </c>
      <c r="S62" t="s">
        <v>81</v>
      </c>
      <c r="T62" t="s">
        <v>39</v>
      </c>
    </row>
    <row r="63" spans="1:20" x14ac:dyDescent="0.25">
      <c r="A63">
        <v>1976</v>
      </c>
      <c r="B63">
        <v>3500</v>
      </c>
      <c r="C63">
        <v>5325</v>
      </c>
      <c r="D63">
        <v>1</v>
      </c>
      <c r="E63">
        <v>0</v>
      </c>
      <c r="F63">
        <v>0</v>
      </c>
      <c r="G63" t="s">
        <v>17</v>
      </c>
      <c r="H63">
        <v>191</v>
      </c>
      <c r="I63">
        <v>0</v>
      </c>
      <c r="J63">
        <v>0.73195876288659789</v>
      </c>
      <c r="K63">
        <v>0.26804123711340205</v>
      </c>
      <c r="L63">
        <v>0</v>
      </c>
      <c r="M63">
        <v>0</v>
      </c>
      <c r="N63">
        <v>0</v>
      </c>
      <c r="O63">
        <v>0</v>
      </c>
      <c r="P63" t="s">
        <v>37</v>
      </c>
      <c r="Q63" t="s">
        <v>80</v>
      </c>
      <c r="R63" t="s">
        <v>78</v>
      </c>
      <c r="S63" t="s">
        <v>81</v>
      </c>
      <c r="T63" t="s">
        <v>39</v>
      </c>
    </row>
    <row r="64" spans="1:20" x14ac:dyDescent="0.25">
      <c r="A64">
        <v>1977</v>
      </c>
      <c r="B64">
        <v>4800</v>
      </c>
      <c r="C64">
        <v>26060</v>
      </c>
      <c r="D64">
        <v>1</v>
      </c>
      <c r="E64">
        <v>0</v>
      </c>
      <c r="F64">
        <v>0</v>
      </c>
      <c r="G64" t="s">
        <v>17</v>
      </c>
      <c r="H64">
        <v>221</v>
      </c>
      <c r="I64">
        <v>0</v>
      </c>
      <c r="J64">
        <v>0.72</v>
      </c>
      <c r="K64">
        <v>0.27</v>
      </c>
      <c r="L64">
        <v>0</v>
      </c>
      <c r="M64">
        <v>0</v>
      </c>
      <c r="N64">
        <v>0.01</v>
      </c>
      <c r="O64">
        <v>0</v>
      </c>
      <c r="P64" t="s">
        <v>37</v>
      </c>
      <c r="Q64" t="s">
        <v>80</v>
      </c>
      <c r="R64" t="s">
        <v>78</v>
      </c>
      <c r="S64" t="s">
        <v>81</v>
      </c>
      <c r="T64" t="s">
        <v>39</v>
      </c>
    </row>
    <row r="65" spans="1:20" x14ac:dyDescent="0.25">
      <c r="A65">
        <v>1978</v>
      </c>
      <c r="B65">
        <v>7000</v>
      </c>
      <c r="C65">
        <v>3832</v>
      </c>
      <c r="D65">
        <v>1</v>
      </c>
      <c r="E65">
        <v>0</v>
      </c>
      <c r="F65">
        <v>0</v>
      </c>
      <c r="G65" t="s">
        <v>17</v>
      </c>
      <c r="H65">
        <v>214</v>
      </c>
      <c r="I65">
        <v>0</v>
      </c>
      <c r="J65">
        <v>0.19801980198019803</v>
      </c>
      <c r="K65">
        <v>0.78217821782178221</v>
      </c>
      <c r="L65">
        <v>0</v>
      </c>
      <c r="M65">
        <v>0</v>
      </c>
      <c r="N65">
        <v>1.9801980198019802E-2</v>
      </c>
      <c r="O65">
        <v>0</v>
      </c>
      <c r="P65" t="s">
        <v>37</v>
      </c>
      <c r="Q65" t="s">
        <v>80</v>
      </c>
      <c r="R65" t="s">
        <v>78</v>
      </c>
      <c r="S65" t="s">
        <v>81</v>
      </c>
      <c r="T65" t="s">
        <v>39</v>
      </c>
    </row>
    <row r="66" spans="1:20" x14ac:dyDescent="0.25">
      <c r="A66">
        <v>1979</v>
      </c>
      <c r="B66">
        <v>20000</v>
      </c>
      <c r="C66">
        <v>123488</v>
      </c>
      <c r="D66">
        <v>1</v>
      </c>
      <c r="E66">
        <v>0</v>
      </c>
      <c r="F66">
        <v>0</v>
      </c>
      <c r="G66" t="s">
        <v>17</v>
      </c>
      <c r="H66">
        <v>83</v>
      </c>
      <c r="I66">
        <v>0</v>
      </c>
      <c r="J66">
        <v>0.85</v>
      </c>
      <c r="K66">
        <v>0.08</v>
      </c>
      <c r="L66">
        <v>0</v>
      </c>
      <c r="M66">
        <v>0</v>
      </c>
      <c r="N66">
        <v>7.0000000000000007E-2</v>
      </c>
      <c r="O66">
        <v>0</v>
      </c>
      <c r="P66" t="s">
        <v>37</v>
      </c>
      <c r="Q66" t="s">
        <v>80</v>
      </c>
      <c r="R66" t="s">
        <v>78</v>
      </c>
      <c r="S66" t="s">
        <v>81</v>
      </c>
      <c r="T66" t="s">
        <v>39</v>
      </c>
    </row>
    <row r="67" spans="1:20" x14ac:dyDescent="0.25">
      <c r="A67">
        <v>1980</v>
      </c>
      <c r="B67">
        <v>20706</v>
      </c>
      <c r="C67">
        <v>47163</v>
      </c>
      <c r="D67">
        <v>1</v>
      </c>
      <c r="E67">
        <v>0</v>
      </c>
      <c r="F67">
        <v>0</v>
      </c>
      <c r="G67" t="s">
        <v>17</v>
      </c>
      <c r="H67">
        <v>187</v>
      </c>
      <c r="I67">
        <v>0</v>
      </c>
      <c r="J67">
        <v>0.53921568627450989</v>
      </c>
      <c r="K67">
        <v>0.44117647058823528</v>
      </c>
      <c r="L67">
        <v>0</v>
      </c>
      <c r="M67">
        <v>0</v>
      </c>
      <c r="N67">
        <v>1.9607843137254902E-2</v>
      </c>
      <c r="O67">
        <v>0</v>
      </c>
      <c r="Q67" t="s">
        <v>80</v>
      </c>
      <c r="R67" t="s">
        <v>79</v>
      </c>
      <c r="S67" t="s">
        <v>81</v>
      </c>
      <c r="T67" t="s">
        <v>39</v>
      </c>
    </row>
    <row r="68" spans="1:20" x14ac:dyDescent="0.25">
      <c r="A68">
        <v>1981</v>
      </c>
      <c r="B68">
        <v>58000</v>
      </c>
      <c r="C68">
        <v>117758</v>
      </c>
      <c r="D68">
        <v>1</v>
      </c>
      <c r="E68">
        <v>0</v>
      </c>
      <c r="F68">
        <v>0</v>
      </c>
      <c r="G68" t="s">
        <v>17</v>
      </c>
      <c r="H68">
        <v>288</v>
      </c>
      <c r="I68">
        <v>0</v>
      </c>
      <c r="J68">
        <v>0.48484848484848486</v>
      </c>
      <c r="K68">
        <v>0.51515151515151514</v>
      </c>
      <c r="L68">
        <v>0</v>
      </c>
      <c r="M68">
        <v>0</v>
      </c>
      <c r="N68">
        <v>0</v>
      </c>
      <c r="O68">
        <v>0</v>
      </c>
      <c r="Q68" t="s">
        <v>80</v>
      </c>
      <c r="R68" t="s">
        <v>79</v>
      </c>
      <c r="S68" t="s">
        <v>81</v>
      </c>
      <c r="T68" t="s">
        <v>39</v>
      </c>
    </row>
    <row r="69" spans="1:20" x14ac:dyDescent="0.25">
      <c r="A69">
        <v>1982</v>
      </c>
      <c r="B69">
        <v>36700</v>
      </c>
      <c r="C69">
        <v>10962</v>
      </c>
      <c r="D69">
        <v>1</v>
      </c>
      <c r="E69">
        <v>0</v>
      </c>
      <c r="F69">
        <v>0</v>
      </c>
      <c r="G69" t="s">
        <v>17</v>
      </c>
      <c r="H69">
        <v>294</v>
      </c>
      <c r="I69">
        <v>0</v>
      </c>
      <c r="J69">
        <v>0.25</v>
      </c>
      <c r="K69">
        <v>0.75</v>
      </c>
      <c r="L69">
        <v>0</v>
      </c>
      <c r="M69">
        <v>0</v>
      </c>
      <c r="N69">
        <v>0</v>
      </c>
      <c r="O69">
        <v>0</v>
      </c>
      <c r="P69" t="s">
        <v>37</v>
      </c>
      <c r="Q69" t="s">
        <v>44</v>
      </c>
      <c r="R69" t="s">
        <v>79</v>
      </c>
      <c r="S69" t="s">
        <v>81</v>
      </c>
      <c r="T69" t="s">
        <v>39</v>
      </c>
    </row>
    <row r="70" spans="1:20" x14ac:dyDescent="0.25">
      <c r="A70">
        <v>1983</v>
      </c>
      <c r="B70">
        <v>31000</v>
      </c>
      <c r="C70">
        <v>4227</v>
      </c>
      <c r="D70">
        <v>1</v>
      </c>
      <c r="E70">
        <v>0</v>
      </c>
      <c r="F70">
        <v>0</v>
      </c>
      <c r="G70" t="s">
        <v>17</v>
      </c>
      <c r="H70">
        <v>293</v>
      </c>
      <c r="I70">
        <v>1.0101010101010102E-2</v>
      </c>
      <c r="J70">
        <v>0.32323232323232326</v>
      </c>
      <c r="K70">
        <v>0.66666666666666674</v>
      </c>
      <c r="L70">
        <v>0</v>
      </c>
      <c r="M70">
        <v>0</v>
      </c>
      <c r="N70">
        <v>0</v>
      </c>
      <c r="O70">
        <v>0</v>
      </c>
      <c r="P70" t="s">
        <v>38</v>
      </c>
      <c r="Q70" t="s">
        <v>44</v>
      </c>
      <c r="R70" t="s">
        <v>79</v>
      </c>
      <c r="S70" t="s">
        <v>81</v>
      </c>
      <c r="T70" t="s">
        <v>39</v>
      </c>
    </row>
    <row r="71" spans="1:20" x14ac:dyDescent="0.25">
      <c r="A71">
        <v>1984</v>
      </c>
      <c r="B71">
        <v>73400</v>
      </c>
      <c r="C71">
        <v>6132</v>
      </c>
      <c r="D71">
        <v>1</v>
      </c>
      <c r="E71">
        <v>0</v>
      </c>
      <c r="F71">
        <v>0</v>
      </c>
      <c r="G71" t="s">
        <v>17</v>
      </c>
      <c r="H71">
        <v>159</v>
      </c>
      <c r="I71">
        <v>0</v>
      </c>
      <c r="J71">
        <v>0.33333333333333331</v>
      </c>
      <c r="K71">
        <v>0.54545454545454541</v>
      </c>
      <c r="L71">
        <v>0</v>
      </c>
      <c r="M71">
        <v>0</v>
      </c>
      <c r="N71">
        <v>1.01010101010101E-2</v>
      </c>
      <c r="O71">
        <v>0.1111111111111111</v>
      </c>
      <c r="P71" t="s">
        <v>38</v>
      </c>
      <c r="Q71" t="s">
        <v>44</v>
      </c>
      <c r="R71" t="s">
        <v>86</v>
      </c>
      <c r="S71" t="s">
        <v>81</v>
      </c>
      <c r="T71" t="s">
        <v>39</v>
      </c>
    </row>
    <row r="72" spans="1:20" x14ac:dyDescent="0.25">
      <c r="A72">
        <v>1985</v>
      </c>
      <c r="B72">
        <v>18500</v>
      </c>
      <c r="C72">
        <v>449</v>
      </c>
      <c r="D72">
        <v>1</v>
      </c>
      <c r="E72">
        <v>0</v>
      </c>
      <c r="F72">
        <v>0</v>
      </c>
      <c r="G72" t="s">
        <v>17</v>
      </c>
      <c r="H72">
        <v>82</v>
      </c>
      <c r="I72">
        <v>0</v>
      </c>
      <c r="J72">
        <v>0.13</v>
      </c>
      <c r="K72">
        <v>0.87</v>
      </c>
      <c r="L72">
        <v>0</v>
      </c>
      <c r="M72">
        <v>0</v>
      </c>
      <c r="N72">
        <v>0</v>
      </c>
      <c r="O72">
        <v>0</v>
      </c>
      <c r="P72" t="s">
        <v>38</v>
      </c>
      <c r="Q72" t="s">
        <v>44</v>
      </c>
      <c r="R72" t="s">
        <v>86</v>
      </c>
      <c r="S72" t="s">
        <v>81</v>
      </c>
      <c r="T72" t="s">
        <v>39</v>
      </c>
    </row>
    <row r="73" spans="1:20" x14ac:dyDescent="0.25">
      <c r="A73">
        <v>1986</v>
      </c>
      <c r="B73">
        <v>3900</v>
      </c>
      <c r="C73">
        <v>30</v>
      </c>
      <c r="D73">
        <v>1</v>
      </c>
      <c r="E73">
        <v>0</v>
      </c>
      <c r="F73">
        <v>0</v>
      </c>
      <c r="G73" t="s">
        <v>17</v>
      </c>
      <c r="H73">
        <v>122</v>
      </c>
      <c r="I73">
        <v>0</v>
      </c>
      <c r="J73">
        <v>0.09</v>
      </c>
      <c r="K73">
        <v>0.85</v>
      </c>
      <c r="L73">
        <v>0</v>
      </c>
      <c r="M73">
        <v>0</v>
      </c>
      <c r="N73">
        <v>0.03</v>
      </c>
      <c r="O73">
        <v>0.03</v>
      </c>
      <c r="P73" t="s">
        <v>38</v>
      </c>
      <c r="Q73" t="s">
        <v>44</v>
      </c>
      <c r="R73" t="s">
        <v>86</v>
      </c>
      <c r="S73" t="s">
        <v>81</v>
      </c>
      <c r="T73" t="s">
        <v>39</v>
      </c>
    </row>
    <row r="74" spans="1:20" x14ac:dyDescent="0.25">
      <c r="A74">
        <v>1987</v>
      </c>
      <c r="B74">
        <v>30800</v>
      </c>
      <c r="C74">
        <v>8877</v>
      </c>
      <c r="D74">
        <v>1</v>
      </c>
      <c r="E74">
        <v>0</v>
      </c>
      <c r="F74">
        <v>0</v>
      </c>
      <c r="G74" t="s">
        <v>17</v>
      </c>
      <c r="H74">
        <v>446</v>
      </c>
      <c r="I74">
        <v>0</v>
      </c>
      <c r="J74">
        <v>0.78</v>
      </c>
      <c r="K74">
        <v>0.19</v>
      </c>
      <c r="L74">
        <v>0</v>
      </c>
      <c r="M74">
        <v>0</v>
      </c>
      <c r="N74">
        <v>0.02</v>
      </c>
      <c r="O74">
        <v>0.01</v>
      </c>
      <c r="P74" t="s">
        <v>38</v>
      </c>
      <c r="Q74" t="s">
        <v>44</v>
      </c>
      <c r="R74" t="s">
        <v>86</v>
      </c>
      <c r="S74" t="s">
        <v>81</v>
      </c>
      <c r="T74" t="s">
        <v>39</v>
      </c>
    </row>
    <row r="75" spans="1:20" x14ac:dyDescent="0.25">
      <c r="A75">
        <v>1988</v>
      </c>
      <c r="B75">
        <v>40300</v>
      </c>
      <c r="C75">
        <v>1794</v>
      </c>
      <c r="D75">
        <v>1</v>
      </c>
      <c r="E75">
        <v>0</v>
      </c>
      <c r="F75">
        <v>0</v>
      </c>
      <c r="G75" t="s">
        <v>17</v>
      </c>
      <c r="H75">
        <v>151</v>
      </c>
      <c r="I75">
        <v>0</v>
      </c>
      <c r="J75">
        <v>0.3</v>
      </c>
      <c r="K75">
        <v>0.69</v>
      </c>
      <c r="L75">
        <v>0.01</v>
      </c>
      <c r="M75">
        <v>0</v>
      </c>
      <c r="N75">
        <v>0</v>
      </c>
      <c r="O75">
        <v>0</v>
      </c>
      <c r="P75" t="s">
        <v>38</v>
      </c>
      <c r="Q75" t="s">
        <v>44</v>
      </c>
      <c r="R75" t="s">
        <v>86</v>
      </c>
      <c r="S75" t="s">
        <v>81</v>
      </c>
      <c r="T75" t="s">
        <v>39</v>
      </c>
    </row>
    <row r="76" spans="1:20" x14ac:dyDescent="0.25">
      <c r="A76">
        <v>1989</v>
      </c>
      <c r="B76">
        <v>40600</v>
      </c>
      <c r="C76">
        <v>56</v>
      </c>
      <c r="D76">
        <v>1</v>
      </c>
      <c r="E76">
        <v>0</v>
      </c>
      <c r="F76">
        <v>0</v>
      </c>
      <c r="G76" t="s">
        <v>17</v>
      </c>
      <c r="H76">
        <v>309</v>
      </c>
      <c r="I76">
        <v>0</v>
      </c>
      <c r="J76">
        <v>0.59</v>
      </c>
      <c r="K76">
        <v>0.39</v>
      </c>
      <c r="L76">
        <v>0</v>
      </c>
      <c r="M76">
        <v>0</v>
      </c>
      <c r="N76">
        <v>0.01</v>
      </c>
      <c r="O76">
        <v>0.01</v>
      </c>
      <c r="P76" t="s">
        <v>38</v>
      </c>
      <c r="Q76" t="s">
        <v>44</v>
      </c>
      <c r="R76" t="s">
        <v>86</v>
      </c>
      <c r="S76" t="s">
        <v>81</v>
      </c>
      <c r="T76" t="s">
        <v>39</v>
      </c>
    </row>
    <row r="77" spans="1:20" x14ac:dyDescent="0.25">
      <c r="A77">
        <v>1990</v>
      </c>
      <c r="B77">
        <v>31400</v>
      </c>
      <c r="C77">
        <v>801</v>
      </c>
      <c r="D77">
        <v>1</v>
      </c>
      <c r="E77">
        <v>0</v>
      </c>
      <c r="F77">
        <v>0</v>
      </c>
      <c r="G77" t="s">
        <v>17</v>
      </c>
      <c r="H77">
        <v>312</v>
      </c>
      <c r="I77">
        <v>0</v>
      </c>
      <c r="J77">
        <v>0.20202020202020204</v>
      </c>
      <c r="K77">
        <v>0.79797979797979801</v>
      </c>
      <c r="L77">
        <v>0</v>
      </c>
      <c r="M77">
        <v>0</v>
      </c>
      <c r="N77">
        <v>0</v>
      </c>
      <c r="O77">
        <v>0</v>
      </c>
      <c r="P77" t="s">
        <v>38</v>
      </c>
      <c r="Q77" t="s">
        <v>44</v>
      </c>
      <c r="R77" t="s">
        <v>86</v>
      </c>
      <c r="S77" t="s">
        <v>81</v>
      </c>
      <c r="T77" t="s">
        <v>39</v>
      </c>
    </row>
    <row r="78" spans="1:20" x14ac:dyDescent="0.25">
      <c r="A78">
        <v>1991</v>
      </c>
      <c r="B78">
        <v>38100</v>
      </c>
      <c r="C78">
        <v>11195</v>
      </c>
      <c r="D78">
        <v>1</v>
      </c>
      <c r="E78">
        <v>0</v>
      </c>
      <c r="F78">
        <v>0</v>
      </c>
      <c r="G78" t="s">
        <v>17</v>
      </c>
      <c r="H78">
        <v>325</v>
      </c>
      <c r="I78">
        <v>0</v>
      </c>
      <c r="J78">
        <v>0.71</v>
      </c>
      <c r="K78">
        <v>0.28999999999999998</v>
      </c>
      <c r="L78">
        <v>0</v>
      </c>
      <c r="M78">
        <v>0</v>
      </c>
      <c r="N78">
        <v>0</v>
      </c>
      <c r="O78">
        <v>0</v>
      </c>
      <c r="P78" t="s">
        <v>38</v>
      </c>
      <c r="Q78" t="s">
        <v>44</v>
      </c>
      <c r="R78" t="s">
        <v>86</v>
      </c>
      <c r="S78" t="s">
        <v>81</v>
      </c>
      <c r="T78" t="s">
        <v>39</v>
      </c>
    </row>
    <row r="79" spans="1:20" x14ac:dyDescent="0.25">
      <c r="A79">
        <v>1992</v>
      </c>
      <c r="B79">
        <v>27700</v>
      </c>
      <c r="C79">
        <v>9072</v>
      </c>
      <c r="D79">
        <v>1</v>
      </c>
      <c r="E79">
        <v>70000</v>
      </c>
      <c r="F79">
        <v>70</v>
      </c>
      <c r="G79" t="s">
        <v>17</v>
      </c>
      <c r="H79">
        <v>312</v>
      </c>
      <c r="I79">
        <v>0</v>
      </c>
      <c r="J79">
        <v>0.46</v>
      </c>
      <c r="K79">
        <v>0.54</v>
      </c>
      <c r="L79">
        <v>0</v>
      </c>
      <c r="M79">
        <v>0</v>
      </c>
      <c r="N79">
        <v>0</v>
      </c>
      <c r="O79">
        <v>0</v>
      </c>
      <c r="P79" t="s">
        <v>38</v>
      </c>
      <c r="Q79" t="s">
        <v>44</v>
      </c>
      <c r="R79" t="s">
        <v>86</v>
      </c>
      <c r="S79" t="s">
        <v>81</v>
      </c>
      <c r="T79" t="s">
        <v>39</v>
      </c>
    </row>
    <row r="80" spans="1:20" s="6" customFormat="1" x14ac:dyDescent="0.25">
      <c r="A80" s="6">
        <v>1993</v>
      </c>
      <c r="B80" s="6">
        <v>180500</v>
      </c>
      <c r="C80" s="6">
        <v>36739</v>
      </c>
      <c r="D80" s="6">
        <v>1</v>
      </c>
      <c r="E80" s="6">
        <v>659000</v>
      </c>
      <c r="F80" s="6">
        <v>659</v>
      </c>
      <c r="G80" s="6" t="s">
        <v>17</v>
      </c>
      <c r="H80" s="6">
        <v>234</v>
      </c>
      <c r="I80" s="6">
        <v>0</v>
      </c>
      <c r="J80" s="6">
        <v>0.16</v>
      </c>
      <c r="K80" s="6">
        <v>0.84</v>
      </c>
      <c r="L80" s="6">
        <v>0</v>
      </c>
      <c r="M80" s="6">
        <v>0</v>
      </c>
      <c r="N80" s="6">
        <v>0</v>
      </c>
      <c r="O80" s="6">
        <v>0</v>
      </c>
      <c r="P80" s="6" t="s">
        <v>38</v>
      </c>
      <c r="Q80" s="6" t="s">
        <v>44</v>
      </c>
      <c r="R80" s="6" t="s">
        <v>86</v>
      </c>
      <c r="S80" s="6" t="s">
        <v>81</v>
      </c>
      <c r="T80" s="6" t="s">
        <v>39</v>
      </c>
    </row>
    <row r="81" spans="1:20" x14ac:dyDescent="0.25">
      <c r="A81">
        <v>1994</v>
      </c>
      <c r="B81">
        <v>17400</v>
      </c>
      <c r="C81">
        <v>35198</v>
      </c>
      <c r="D81">
        <v>1</v>
      </c>
      <c r="E81" s="6">
        <v>658000</v>
      </c>
      <c r="F81" s="6">
        <v>658</v>
      </c>
      <c r="G81" t="s">
        <v>18</v>
      </c>
      <c r="H81">
        <v>254</v>
      </c>
      <c r="I81">
        <v>0.09</v>
      </c>
      <c r="J81">
        <v>0.68</v>
      </c>
      <c r="K81">
        <v>0.2</v>
      </c>
      <c r="L81">
        <v>0.03</v>
      </c>
      <c r="M81">
        <v>0</v>
      </c>
      <c r="N81">
        <v>0</v>
      </c>
      <c r="O81">
        <v>0</v>
      </c>
      <c r="P81" t="s">
        <v>38</v>
      </c>
      <c r="Q81" t="s">
        <v>44</v>
      </c>
      <c r="R81" t="s">
        <v>86</v>
      </c>
      <c r="S81" t="s">
        <v>81</v>
      </c>
      <c r="T81" t="s">
        <v>39</v>
      </c>
    </row>
    <row r="82" spans="1:20" x14ac:dyDescent="0.25">
      <c r="A82">
        <v>1995</v>
      </c>
      <c r="B82">
        <v>4400</v>
      </c>
      <c r="C82">
        <v>89</v>
      </c>
      <c r="D82">
        <v>1</v>
      </c>
      <c r="E82" s="6">
        <v>206000</v>
      </c>
      <c r="F82" s="6">
        <v>206</v>
      </c>
      <c r="G82" t="s">
        <v>18</v>
      </c>
      <c r="H82">
        <v>70</v>
      </c>
      <c r="I82">
        <v>0</v>
      </c>
      <c r="J82">
        <v>0.16</v>
      </c>
      <c r="K82">
        <v>0.82</v>
      </c>
      <c r="L82">
        <v>0.02</v>
      </c>
      <c r="M82">
        <v>0</v>
      </c>
      <c r="N82">
        <v>0</v>
      </c>
      <c r="O82">
        <v>0</v>
      </c>
      <c r="P82" t="s">
        <v>38</v>
      </c>
      <c r="Q82" t="s">
        <v>44</v>
      </c>
      <c r="R82" t="s">
        <v>86</v>
      </c>
      <c r="S82" t="s">
        <v>81</v>
      </c>
      <c r="T82" t="s">
        <v>39</v>
      </c>
    </row>
    <row r="83" spans="1:20" x14ac:dyDescent="0.25">
      <c r="A83">
        <v>1996</v>
      </c>
      <c r="B83">
        <v>59900</v>
      </c>
      <c r="C83">
        <v>1911</v>
      </c>
      <c r="D83">
        <v>1</v>
      </c>
      <c r="E83" s="6">
        <v>862000</v>
      </c>
      <c r="F83" s="6">
        <v>862</v>
      </c>
      <c r="G83" t="s">
        <v>17</v>
      </c>
      <c r="H83">
        <v>85</v>
      </c>
      <c r="I83">
        <v>0</v>
      </c>
      <c r="J83">
        <v>0.86</v>
      </c>
      <c r="K83">
        <v>0.14000000000000001</v>
      </c>
      <c r="L83">
        <v>0</v>
      </c>
      <c r="M83">
        <v>0</v>
      </c>
      <c r="N83">
        <v>0</v>
      </c>
      <c r="O83">
        <v>0</v>
      </c>
      <c r="P83" t="s">
        <v>38</v>
      </c>
      <c r="Q83" t="s">
        <v>44</v>
      </c>
      <c r="R83" t="s">
        <v>86</v>
      </c>
      <c r="S83" t="s">
        <v>81</v>
      </c>
      <c r="T83" t="s">
        <v>39</v>
      </c>
    </row>
    <row r="84" spans="1:20" x14ac:dyDescent="0.25">
      <c r="A84">
        <v>1996</v>
      </c>
      <c r="B84">
        <v>59900</v>
      </c>
      <c r="C84">
        <v>1911</v>
      </c>
      <c r="D84">
        <v>1</v>
      </c>
      <c r="E84" s="6">
        <v>862000</v>
      </c>
      <c r="F84" s="6">
        <v>862</v>
      </c>
      <c r="G84" t="s">
        <v>19</v>
      </c>
      <c r="H84">
        <v>168</v>
      </c>
      <c r="I84">
        <v>0</v>
      </c>
      <c r="J84">
        <v>0.89</v>
      </c>
      <c r="K84">
        <v>0.11</v>
      </c>
      <c r="L84">
        <v>0</v>
      </c>
      <c r="M84">
        <v>0</v>
      </c>
      <c r="N84">
        <v>0</v>
      </c>
      <c r="O84">
        <v>0</v>
      </c>
      <c r="P84" t="s">
        <v>38</v>
      </c>
      <c r="Q84" t="s">
        <v>44</v>
      </c>
      <c r="R84" t="s">
        <v>86</v>
      </c>
      <c r="S84" t="s">
        <v>81</v>
      </c>
      <c r="T84" t="s">
        <v>39</v>
      </c>
    </row>
    <row r="85" spans="1:20" x14ac:dyDescent="0.25">
      <c r="A85">
        <v>1997</v>
      </c>
      <c r="B85">
        <v>46200</v>
      </c>
      <c r="C85">
        <v>13413</v>
      </c>
      <c r="D85">
        <v>1</v>
      </c>
      <c r="E85" s="6">
        <v>1025000</v>
      </c>
      <c r="F85" s="6">
        <v>1025</v>
      </c>
      <c r="G85" t="s">
        <v>42</v>
      </c>
      <c r="H85">
        <v>97</v>
      </c>
      <c r="I85">
        <v>0</v>
      </c>
      <c r="J85">
        <v>0.1111111111111111</v>
      </c>
      <c r="K85">
        <v>0.81818181818181812</v>
      </c>
      <c r="L85">
        <v>2.02020202020202E-2</v>
      </c>
      <c r="M85">
        <v>0</v>
      </c>
      <c r="N85">
        <v>5.0505050505050504E-2</v>
      </c>
      <c r="O85">
        <v>0</v>
      </c>
      <c r="P85" t="s">
        <v>38</v>
      </c>
      <c r="Q85" t="s">
        <v>44</v>
      </c>
      <c r="R85" t="s">
        <v>86</v>
      </c>
      <c r="S85" t="s">
        <v>82</v>
      </c>
      <c r="T85" t="s">
        <v>39</v>
      </c>
    </row>
    <row r="86" spans="1:20" x14ac:dyDescent="0.25">
      <c r="A86">
        <v>1998</v>
      </c>
      <c r="B86">
        <v>92100</v>
      </c>
      <c r="C86">
        <v>27201</v>
      </c>
      <c r="D86">
        <v>0</v>
      </c>
      <c r="E86" s="6">
        <v>860000</v>
      </c>
      <c r="F86" s="6">
        <v>860</v>
      </c>
      <c r="G86" t="s">
        <v>20</v>
      </c>
      <c r="H86">
        <v>111</v>
      </c>
      <c r="I86">
        <v>0.01</v>
      </c>
      <c r="J86">
        <v>0.22</v>
      </c>
      <c r="K86">
        <v>0.7</v>
      </c>
      <c r="L86">
        <v>0</v>
      </c>
      <c r="M86">
        <v>0</v>
      </c>
      <c r="N86">
        <v>0.01</v>
      </c>
      <c r="O86">
        <v>0.06</v>
      </c>
      <c r="P86" t="s">
        <v>38</v>
      </c>
      <c r="Q86" t="s">
        <v>44</v>
      </c>
      <c r="R86" t="s">
        <v>86</v>
      </c>
      <c r="S86" t="s">
        <v>82</v>
      </c>
      <c r="T86" t="s">
        <v>39</v>
      </c>
    </row>
    <row r="87" spans="1:20" x14ac:dyDescent="0.25">
      <c r="A87">
        <v>1998</v>
      </c>
      <c r="B87">
        <v>92100</v>
      </c>
      <c r="C87">
        <v>27201</v>
      </c>
      <c r="D87">
        <v>0</v>
      </c>
      <c r="E87" s="6">
        <v>860000</v>
      </c>
      <c r="F87" s="6">
        <v>860</v>
      </c>
      <c r="G87" t="s">
        <v>17</v>
      </c>
      <c r="H87">
        <v>253</v>
      </c>
      <c r="I87">
        <v>0</v>
      </c>
      <c r="J87">
        <v>3.0303030303030304E-2</v>
      </c>
      <c r="K87">
        <v>0.95959595959595956</v>
      </c>
      <c r="L87">
        <v>0</v>
      </c>
      <c r="M87">
        <v>0</v>
      </c>
      <c r="N87">
        <v>0</v>
      </c>
      <c r="O87">
        <v>1.0101010101010102E-2</v>
      </c>
      <c r="P87" t="s">
        <v>38</v>
      </c>
      <c r="Q87" t="s">
        <v>44</v>
      </c>
      <c r="R87" t="s">
        <v>86</v>
      </c>
      <c r="S87" t="s">
        <v>82</v>
      </c>
      <c r="T87" t="s">
        <v>39</v>
      </c>
    </row>
    <row r="88" spans="1:20" x14ac:dyDescent="0.25">
      <c r="A88">
        <v>1999</v>
      </c>
      <c r="B88">
        <v>13400</v>
      </c>
      <c r="C88">
        <v>1309</v>
      </c>
      <c r="D88">
        <v>1</v>
      </c>
      <c r="E88" s="6">
        <v>1200000</v>
      </c>
      <c r="F88" s="6">
        <v>1200</v>
      </c>
      <c r="G88" t="s">
        <v>17</v>
      </c>
      <c r="H88">
        <v>33</v>
      </c>
      <c r="I88">
        <v>0</v>
      </c>
      <c r="J88">
        <v>0.19801980198019803</v>
      </c>
      <c r="K88">
        <v>0.65346534653465349</v>
      </c>
      <c r="L88">
        <v>8.9108910891089105E-2</v>
      </c>
      <c r="M88">
        <v>0</v>
      </c>
      <c r="N88">
        <v>5.9405940594059403E-2</v>
      </c>
      <c r="O88">
        <v>0</v>
      </c>
      <c r="P88" t="s">
        <v>38</v>
      </c>
      <c r="Q88" t="s">
        <v>44</v>
      </c>
      <c r="R88" t="s">
        <v>86</v>
      </c>
      <c r="S88" t="s">
        <v>82</v>
      </c>
      <c r="T88" t="s">
        <v>39</v>
      </c>
    </row>
    <row r="89" spans="1:20" x14ac:dyDescent="0.25">
      <c r="A89">
        <v>2000</v>
      </c>
      <c r="B89">
        <v>25100</v>
      </c>
      <c r="C89">
        <v>254</v>
      </c>
      <c r="D89">
        <v>0</v>
      </c>
      <c r="E89" s="6">
        <v>1900000</v>
      </c>
      <c r="F89" s="6">
        <v>1900</v>
      </c>
      <c r="G89" t="s">
        <v>19</v>
      </c>
      <c r="H89">
        <v>247</v>
      </c>
      <c r="I89">
        <v>0</v>
      </c>
      <c r="J89">
        <v>0.92</v>
      </c>
      <c r="K89">
        <v>0.08</v>
      </c>
      <c r="L89">
        <v>0</v>
      </c>
      <c r="M89">
        <v>0</v>
      </c>
      <c r="N89">
        <v>0</v>
      </c>
      <c r="O89">
        <v>0</v>
      </c>
      <c r="P89" t="s">
        <v>38</v>
      </c>
      <c r="Q89" t="s">
        <v>44</v>
      </c>
      <c r="R89" t="s">
        <v>86</v>
      </c>
      <c r="S89" t="s">
        <v>82</v>
      </c>
      <c r="T89" t="s">
        <v>39</v>
      </c>
    </row>
    <row r="90" spans="1:20" x14ac:dyDescent="0.25">
      <c r="A90">
        <v>2001</v>
      </c>
      <c r="B90">
        <v>19900</v>
      </c>
      <c r="C90">
        <v>2040</v>
      </c>
      <c r="D90">
        <v>0</v>
      </c>
      <c r="E90" s="6">
        <v>2100000</v>
      </c>
      <c r="F90" s="6">
        <v>2100</v>
      </c>
      <c r="G90" t="s">
        <v>20</v>
      </c>
      <c r="H90">
        <v>95</v>
      </c>
      <c r="I90">
        <v>0</v>
      </c>
      <c r="J90">
        <v>0.28000000000000003</v>
      </c>
      <c r="K90">
        <v>0.64</v>
      </c>
      <c r="L90">
        <v>0</v>
      </c>
      <c r="M90">
        <v>0</v>
      </c>
      <c r="N90">
        <v>0.02</v>
      </c>
      <c r="O90">
        <v>0.06</v>
      </c>
      <c r="P90" t="s">
        <v>38</v>
      </c>
      <c r="Q90" t="s">
        <v>44</v>
      </c>
      <c r="R90" t="s">
        <v>86</v>
      </c>
      <c r="S90" t="s">
        <v>82</v>
      </c>
      <c r="T90" t="s">
        <v>39</v>
      </c>
    </row>
    <row r="91" spans="1:20" x14ac:dyDescent="0.25">
      <c r="A91">
        <v>2001</v>
      </c>
      <c r="B91">
        <v>19900</v>
      </c>
      <c r="C91">
        <v>2040</v>
      </c>
      <c r="D91">
        <v>0</v>
      </c>
      <c r="E91" s="6">
        <v>2100000</v>
      </c>
      <c r="F91" s="6">
        <v>2100</v>
      </c>
      <c r="G91" t="s">
        <v>19</v>
      </c>
      <c r="H91">
        <v>135</v>
      </c>
      <c r="I91">
        <v>0</v>
      </c>
      <c r="J91">
        <v>0.28712871287128711</v>
      </c>
      <c r="K91">
        <v>0.69306930693069302</v>
      </c>
      <c r="L91">
        <v>9.9009900990099011E-3</v>
      </c>
      <c r="M91">
        <v>0</v>
      </c>
      <c r="N91">
        <v>0</v>
      </c>
      <c r="O91">
        <v>9.9009900990099011E-3</v>
      </c>
      <c r="P91" t="s">
        <v>38</v>
      </c>
      <c r="Q91" t="s">
        <v>44</v>
      </c>
      <c r="R91" t="s">
        <v>86</v>
      </c>
      <c r="S91" t="s">
        <v>82</v>
      </c>
      <c r="T91" t="s">
        <v>39</v>
      </c>
    </row>
    <row r="92" spans="1:20" x14ac:dyDescent="0.25">
      <c r="A92">
        <v>2002</v>
      </c>
      <c r="B92">
        <v>17700</v>
      </c>
      <c r="C92">
        <v>3912</v>
      </c>
      <c r="D92">
        <v>0</v>
      </c>
      <c r="E92" s="6">
        <v>2300000</v>
      </c>
      <c r="F92" s="6">
        <v>2300</v>
      </c>
      <c r="G92" t="s">
        <v>20</v>
      </c>
      <c r="H92">
        <v>152</v>
      </c>
      <c r="I92" s="5">
        <v>0</v>
      </c>
      <c r="J92" s="5">
        <v>0.30263157889999998</v>
      </c>
      <c r="K92" s="5">
        <v>0.60526315789999996</v>
      </c>
      <c r="L92" s="5">
        <v>0</v>
      </c>
      <c r="M92" s="5">
        <v>0</v>
      </c>
      <c r="N92" s="5">
        <v>6.5789474000000001E-3</v>
      </c>
      <c r="O92" s="5">
        <v>8.5526315800000002E-2</v>
      </c>
      <c r="P92" t="s">
        <v>38</v>
      </c>
      <c r="Q92" t="s">
        <v>94</v>
      </c>
      <c r="R92" t="s">
        <v>86</v>
      </c>
      <c r="S92" t="s">
        <v>82</v>
      </c>
      <c r="T92" t="s">
        <v>39</v>
      </c>
    </row>
    <row r="93" spans="1:20" x14ac:dyDescent="0.25">
      <c r="A93">
        <v>2003</v>
      </c>
      <c r="B93">
        <v>3300</v>
      </c>
      <c r="C93">
        <v>237</v>
      </c>
      <c r="D93">
        <v>0</v>
      </c>
      <c r="E93" s="6">
        <v>783000</v>
      </c>
      <c r="F93" s="6">
        <v>783</v>
      </c>
      <c r="G93" t="s">
        <v>42</v>
      </c>
      <c r="H93">
        <v>109</v>
      </c>
      <c r="I93">
        <v>0</v>
      </c>
      <c r="J93">
        <v>0.42202000000000001</v>
      </c>
      <c r="K93">
        <v>0.27522999999999997</v>
      </c>
      <c r="L93">
        <v>0</v>
      </c>
      <c r="M93">
        <v>0</v>
      </c>
      <c r="N93">
        <v>0.30275000000000002</v>
      </c>
      <c r="O93">
        <v>0</v>
      </c>
      <c r="P93" t="s">
        <v>38</v>
      </c>
      <c r="Q93" t="s">
        <v>94</v>
      </c>
      <c r="R93" t="s">
        <v>86</v>
      </c>
      <c r="S93" t="s">
        <v>82</v>
      </c>
    </row>
    <row r="94" spans="1:20" x14ac:dyDescent="0.25">
      <c r="A94">
        <v>2004</v>
      </c>
      <c r="B94">
        <v>2600</v>
      </c>
      <c r="C94">
        <v>10</v>
      </c>
      <c r="D94">
        <v>0</v>
      </c>
      <c r="E94" s="6">
        <v>755300</v>
      </c>
      <c r="F94" s="6">
        <v>755</v>
      </c>
      <c r="H94">
        <v>0</v>
      </c>
      <c r="P94" t="s">
        <v>38</v>
      </c>
      <c r="Q94" t="s">
        <v>94</v>
      </c>
      <c r="R94" t="s">
        <v>86</v>
      </c>
      <c r="S94" t="s">
        <v>82</v>
      </c>
    </row>
    <row r="95" spans="1:20" x14ac:dyDescent="0.25">
      <c r="A95">
        <v>2005</v>
      </c>
      <c r="B95">
        <v>1300</v>
      </c>
      <c r="C95">
        <v>301</v>
      </c>
      <c r="D95">
        <v>0</v>
      </c>
      <c r="E95" s="6">
        <v>97750</v>
      </c>
      <c r="F95" s="6">
        <v>98</v>
      </c>
      <c r="H95">
        <v>0</v>
      </c>
      <c r="P95" t="s">
        <v>38</v>
      </c>
      <c r="Q95" t="s">
        <v>94</v>
      </c>
      <c r="R95" t="s">
        <v>86</v>
      </c>
      <c r="S95" t="s">
        <v>82</v>
      </c>
    </row>
    <row r="96" spans="1:20" x14ac:dyDescent="0.25">
      <c r="A96">
        <v>2006</v>
      </c>
      <c r="B96">
        <v>3600</v>
      </c>
      <c r="C96">
        <v>297</v>
      </c>
      <c r="D96">
        <v>0</v>
      </c>
      <c r="E96" s="6">
        <v>1558240</v>
      </c>
      <c r="F96" s="6">
        <v>1558</v>
      </c>
      <c r="H96">
        <v>0</v>
      </c>
      <c r="P96" t="s">
        <v>38</v>
      </c>
      <c r="Q96" t="s">
        <v>94</v>
      </c>
      <c r="R96" t="s">
        <v>86</v>
      </c>
      <c r="S96" t="s">
        <v>82</v>
      </c>
    </row>
    <row r="97" spans="1:20" x14ac:dyDescent="0.25">
      <c r="A97">
        <v>2007</v>
      </c>
      <c r="B97">
        <v>12500</v>
      </c>
      <c r="C97">
        <v>281</v>
      </c>
      <c r="D97">
        <v>1</v>
      </c>
      <c r="E97" s="6">
        <v>0</v>
      </c>
      <c r="F97" s="6">
        <v>0</v>
      </c>
      <c r="G97" t="s">
        <v>17</v>
      </c>
      <c r="H97">
        <v>53</v>
      </c>
      <c r="I97">
        <v>0</v>
      </c>
      <c r="J97">
        <v>5.9405940594059403E-2</v>
      </c>
      <c r="K97">
        <v>0.86138613861386137</v>
      </c>
      <c r="L97">
        <v>1.9801980198019802E-2</v>
      </c>
      <c r="M97">
        <v>0</v>
      </c>
      <c r="N97">
        <v>5.9405940594059403E-2</v>
      </c>
      <c r="O97">
        <v>0</v>
      </c>
      <c r="P97" t="s">
        <v>38</v>
      </c>
      <c r="Q97" t="s">
        <v>44</v>
      </c>
      <c r="R97" t="s">
        <v>86</v>
      </c>
      <c r="S97" t="s">
        <v>82</v>
      </c>
      <c r="T97" t="s">
        <v>39</v>
      </c>
    </row>
    <row r="98" spans="1:20" x14ac:dyDescent="0.25">
      <c r="A98">
        <v>2007</v>
      </c>
      <c r="B98">
        <v>12500</v>
      </c>
      <c r="C98">
        <v>281</v>
      </c>
      <c r="D98">
        <v>1</v>
      </c>
      <c r="E98" s="6">
        <v>0</v>
      </c>
      <c r="F98" s="6">
        <v>0</v>
      </c>
      <c r="G98" t="s">
        <v>21</v>
      </c>
      <c r="H98">
        <v>41</v>
      </c>
      <c r="I98">
        <v>0</v>
      </c>
      <c r="J98">
        <v>0.02</v>
      </c>
      <c r="K98">
        <v>0.93</v>
      </c>
      <c r="L98">
        <v>0</v>
      </c>
      <c r="M98">
        <v>0</v>
      </c>
      <c r="N98">
        <v>0.05</v>
      </c>
      <c r="O98">
        <v>0</v>
      </c>
      <c r="P98" t="s">
        <v>38</v>
      </c>
      <c r="Q98" t="s">
        <v>44</v>
      </c>
      <c r="R98" t="s">
        <v>86</v>
      </c>
      <c r="S98" t="s">
        <v>82</v>
      </c>
      <c r="T98" t="s">
        <v>39</v>
      </c>
    </row>
    <row r="99" spans="1:20" x14ac:dyDescent="0.25">
      <c r="A99">
        <v>2008</v>
      </c>
      <c r="B99">
        <v>13100</v>
      </c>
      <c r="C99">
        <v>0</v>
      </c>
      <c r="D99">
        <v>0</v>
      </c>
      <c r="E99" s="6">
        <v>0</v>
      </c>
      <c r="F99" s="6">
        <v>0</v>
      </c>
      <c r="G99" t="s">
        <v>17</v>
      </c>
      <c r="H99">
        <v>52</v>
      </c>
      <c r="I99">
        <v>0.06</v>
      </c>
      <c r="J99">
        <v>0.66</v>
      </c>
      <c r="K99">
        <v>0.28000000000000003</v>
      </c>
      <c r="L99">
        <v>0</v>
      </c>
      <c r="M99">
        <v>0</v>
      </c>
      <c r="N99">
        <v>0</v>
      </c>
      <c r="O99">
        <v>0</v>
      </c>
      <c r="P99" t="s">
        <v>38</v>
      </c>
      <c r="Q99" t="s">
        <v>44</v>
      </c>
      <c r="R99" t="s">
        <v>86</v>
      </c>
      <c r="S99" t="s">
        <v>5</v>
      </c>
      <c r="T99" t="s">
        <v>39</v>
      </c>
    </row>
    <row r="100" spans="1:20" x14ac:dyDescent="0.25">
      <c r="A100">
        <v>2009</v>
      </c>
      <c r="B100">
        <v>30000</v>
      </c>
      <c r="D100">
        <v>0</v>
      </c>
      <c r="E100" s="6">
        <v>0</v>
      </c>
      <c r="F100" s="6">
        <v>0</v>
      </c>
      <c r="G100" t="s">
        <v>45</v>
      </c>
      <c r="H100">
        <v>93</v>
      </c>
      <c r="I100">
        <v>0</v>
      </c>
      <c r="J100">
        <v>0.56000000000000005</v>
      </c>
      <c r="K100">
        <v>0.44</v>
      </c>
      <c r="L100">
        <v>0</v>
      </c>
      <c r="M100">
        <v>0</v>
      </c>
      <c r="N100">
        <v>0</v>
      </c>
      <c r="O100">
        <v>0</v>
      </c>
      <c r="Q100" t="s">
        <v>44</v>
      </c>
      <c r="R100" t="s">
        <v>86</v>
      </c>
      <c r="T100" t="s">
        <v>39</v>
      </c>
    </row>
    <row r="101" spans="1:20" x14ac:dyDescent="0.25">
      <c r="A101">
        <v>2009</v>
      </c>
      <c r="B101">
        <v>30000</v>
      </c>
      <c r="D101">
        <v>0</v>
      </c>
      <c r="E101" s="6">
        <v>0</v>
      </c>
      <c r="F101" s="6">
        <v>0</v>
      </c>
      <c r="G101" t="s">
        <v>22</v>
      </c>
      <c r="H101">
        <v>92</v>
      </c>
      <c r="I101">
        <v>7.0000000000000007E-2</v>
      </c>
      <c r="J101">
        <v>0.39</v>
      </c>
      <c r="K101">
        <v>0.53</v>
      </c>
      <c r="L101">
        <v>0.01</v>
      </c>
      <c r="M101">
        <v>0</v>
      </c>
      <c r="N101">
        <v>0</v>
      </c>
      <c r="O101">
        <v>0</v>
      </c>
      <c r="Q101" t="s">
        <v>44</v>
      </c>
      <c r="R101" t="s">
        <v>86</v>
      </c>
      <c r="T101" t="s">
        <v>39</v>
      </c>
    </row>
    <row r="102" spans="1:20" x14ac:dyDescent="0.25">
      <c r="A102">
        <v>2009</v>
      </c>
      <c r="B102">
        <v>30000</v>
      </c>
      <c r="D102">
        <v>0</v>
      </c>
      <c r="E102" s="6">
        <v>0</v>
      </c>
      <c r="F102" s="6">
        <v>0</v>
      </c>
      <c r="G102" t="s">
        <v>23</v>
      </c>
      <c r="H102">
        <v>118</v>
      </c>
      <c r="I102">
        <v>0</v>
      </c>
      <c r="J102">
        <v>0.62</v>
      </c>
      <c r="K102">
        <v>0.37</v>
      </c>
      <c r="L102">
        <v>0</v>
      </c>
      <c r="M102">
        <v>0</v>
      </c>
      <c r="N102">
        <v>0</v>
      </c>
      <c r="O102">
        <v>0.01</v>
      </c>
      <c r="Q102" t="s">
        <v>44</v>
      </c>
      <c r="R102" t="s">
        <v>86</v>
      </c>
      <c r="T102" t="s">
        <v>39</v>
      </c>
    </row>
    <row r="103" spans="1:20" x14ac:dyDescent="0.25">
      <c r="A103">
        <v>2010</v>
      </c>
      <c r="B103">
        <v>30000</v>
      </c>
      <c r="D103">
        <v>0</v>
      </c>
      <c r="E103" s="6">
        <v>0</v>
      </c>
      <c r="F103" s="6">
        <v>0</v>
      </c>
      <c r="G103" t="s">
        <v>24</v>
      </c>
      <c r="H103">
        <v>67</v>
      </c>
      <c r="I103">
        <v>1.0101010101010102E-2</v>
      </c>
      <c r="J103">
        <v>0.88888888888888895</v>
      </c>
      <c r="K103">
        <v>0.10101010101010102</v>
      </c>
      <c r="L103">
        <v>0</v>
      </c>
      <c r="M103">
        <v>0</v>
      </c>
      <c r="N103">
        <v>0</v>
      </c>
      <c r="O103">
        <v>0</v>
      </c>
      <c r="Q103" t="s">
        <v>44</v>
      </c>
      <c r="R103" t="s">
        <v>86</v>
      </c>
      <c r="T103" t="s">
        <v>39</v>
      </c>
    </row>
    <row r="104" spans="1:20" x14ac:dyDescent="0.25">
      <c r="A104">
        <v>2011</v>
      </c>
      <c r="B104">
        <v>20423</v>
      </c>
      <c r="C104" s="2">
        <v>6965</v>
      </c>
      <c r="D104">
        <v>0</v>
      </c>
      <c r="E104" s="6">
        <v>0</v>
      </c>
      <c r="F104" s="6">
        <v>0</v>
      </c>
      <c r="G104" t="s">
        <v>25</v>
      </c>
      <c r="H104">
        <v>37</v>
      </c>
      <c r="I104">
        <v>0.03</v>
      </c>
      <c r="J104">
        <v>0.05</v>
      </c>
      <c r="K104">
        <v>0.92</v>
      </c>
      <c r="L104">
        <v>0</v>
      </c>
      <c r="M104">
        <v>0</v>
      </c>
      <c r="N104">
        <v>0</v>
      </c>
      <c r="O104">
        <v>0</v>
      </c>
      <c r="Q104" t="s">
        <v>44</v>
      </c>
      <c r="R104" t="s">
        <v>86</v>
      </c>
      <c r="S104" t="s">
        <v>41</v>
      </c>
      <c r="T104" t="s">
        <v>39</v>
      </c>
    </row>
    <row r="105" spans="1:20" x14ac:dyDescent="0.25">
      <c r="A105">
        <v>2011</v>
      </c>
      <c r="B105">
        <v>20423</v>
      </c>
      <c r="C105" s="2">
        <v>6965</v>
      </c>
      <c r="D105">
        <v>0</v>
      </c>
      <c r="E105" s="6">
        <v>0</v>
      </c>
      <c r="F105" s="6">
        <v>0</v>
      </c>
      <c r="G105" t="s">
        <v>26</v>
      </c>
      <c r="H105">
        <v>25</v>
      </c>
      <c r="I105">
        <v>0</v>
      </c>
      <c r="J105">
        <v>0.24</v>
      </c>
      <c r="K105">
        <v>0.76</v>
      </c>
      <c r="L105">
        <v>0</v>
      </c>
      <c r="M105">
        <v>0</v>
      </c>
      <c r="N105">
        <v>0</v>
      </c>
      <c r="O105">
        <v>0</v>
      </c>
      <c r="Q105" t="s">
        <v>44</v>
      </c>
      <c r="R105" t="s">
        <v>86</v>
      </c>
      <c r="S105" t="s">
        <v>41</v>
      </c>
      <c r="T105" t="s">
        <v>39</v>
      </c>
    </row>
    <row r="106" spans="1:20" x14ac:dyDescent="0.25">
      <c r="A106">
        <v>2012</v>
      </c>
      <c r="B106">
        <v>17133</v>
      </c>
      <c r="C106">
        <v>5942</v>
      </c>
      <c r="D106">
        <v>0</v>
      </c>
      <c r="E106" s="6">
        <v>0</v>
      </c>
      <c r="F106" s="6">
        <v>0</v>
      </c>
      <c r="G106" t="s">
        <v>17</v>
      </c>
      <c r="H106">
        <v>47</v>
      </c>
      <c r="I106">
        <v>0</v>
      </c>
      <c r="J106">
        <v>0.62</v>
      </c>
      <c r="K106">
        <v>0.34</v>
      </c>
      <c r="L106">
        <v>0</v>
      </c>
      <c r="M106">
        <v>0</v>
      </c>
      <c r="N106">
        <v>0.04</v>
      </c>
      <c r="O106">
        <v>0</v>
      </c>
      <c r="Q106" t="s">
        <v>44</v>
      </c>
      <c r="R106" t="s">
        <v>86</v>
      </c>
      <c r="S106" t="s">
        <v>41</v>
      </c>
      <c r="T106" t="s">
        <v>39</v>
      </c>
    </row>
    <row r="107" spans="1:20" x14ac:dyDescent="0.25">
      <c r="A107">
        <v>2013</v>
      </c>
      <c r="B107">
        <v>12500</v>
      </c>
      <c r="C107">
        <v>1125</v>
      </c>
      <c r="D107">
        <v>0</v>
      </c>
      <c r="E107" s="6">
        <v>0</v>
      </c>
      <c r="F107" s="6">
        <v>0</v>
      </c>
      <c r="G107" t="s">
        <v>17</v>
      </c>
      <c r="H107">
        <v>36</v>
      </c>
      <c r="I107">
        <v>0.03</v>
      </c>
      <c r="J107">
        <v>0.67</v>
      </c>
      <c r="K107">
        <v>0.11</v>
      </c>
      <c r="L107">
        <v>0</v>
      </c>
      <c r="M107">
        <v>0</v>
      </c>
      <c r="N107">
        <v>0.08</v>
      </c>
      <c r="O107">
        <v>0.11</v>
      </c>
      <c r="Q107" t="s">
        <v>44</v>
      </c>
      <c r="R107" t="s">
        <v>86</v>
      </c>
      <c r="S107" t="s">
        <v>41</v>
      </c>
      <c r="T107" t="s">
        <v>39</v>
      </c>
    </row>
    <row r="108" spans="1:20" x14ac:dyDescent="0.25">
      <c r="A108">
        <v>2014</v>
      </c>
      <c r="B108">
        <v>11837</v>
      </c>
      <c r="C108">
        <v>21656</v>
      </c>
      <c r="D108">
        <v>0</v>
      </c>
      <c r="E108" s="6">
        <v>0</v>
      </c>
      <c r="F108" s="6">
        <v>0</v>
      </c>
      <c r="G108" t="s">
        <v>17</v>
      </c>
      <c r="H108">
        <v>76</v>
      </c>
      <c r="I108">
        <v>0</v>
      </c>
      <c r="J108">
        <v>0.3</v>
      </c>
      <c r="K108">
        <v>0.7</v>
      </c>
      <c r="L108">
        <v>0</v>
      </c>
      <c r="M108">
        <v>0</v>
      </c>
      <c r="N108">
        <v>0</v>
      </c>
      <c r="O108">
        <v>0</v>
      </c>
      <c r="Q108" t="s">
        <v>44</v>
      </c>
      <c r="R108" t="s">
        <v>86</v>
      </c>
      <c r="S108" t="s">
        <v>41</v>
      </c>
      <c r="T108" t="s">
        <v>39</v>
      </c>
    </row>
    <row r="109" spans="1:20" x14ac:dyDescent="0.25">
      <c r="A109">
        <v>2014</v>
      </c>
      <c r="B109">
        <v>11837</v>
      </c>
      <c r="C109">
        <v>21656</v>
      </c>
      <c r="D109">
        <v>0</v>
      </c>
      <c r="E109" s="6">
        <v>0</v>
      </c>
      <c r="F109" s="6">
        <v>0</v>
      </c>
      <c r="G109" t="s">
        <v>34</v>
      </c>
      <c r="H109">
        <v>33</v>
      </c>
      <c r="I109">
        <v>0</v>
      </c>
      <c r="J109">
        <f>4/H109</f>
        <v>0.12121212121212122</v>
      </c>
      <c r="K109">
        <f>28/H109</f>
        <v>0.84848484848484851</v>
      </c>
      <c r="L109">
        <v>0</v>
      </c>
      <c r="M109">
        <v>0</v>
      </c>
      <c r="N109">
        <f>1/H109</f>
        <v>3.0303030303030304E-2</v>
      </c>
      <c r="O109">
        <v>0</v>
      </c>
      <c r="Q109" t="s">
        <v>44</v>
      </c>
      <c r="R109" t="s">
        <v>86</v>
      </c>
      <c r="S109" t="s">
        <v>41</v>
      </c>
      <c r="T109" t="s">
        <v>39</v>
      </c>
    </row>
    <row r="110" spans="1:20" x14ac:dyDescent="0.25">
      <c r="A110">
        <v>2015</v>
      </c>
      <c r="B110">
        <v>6400</v>
      </c>
      <c r="C110">
        <v>5192</v>
      </c>
      <c r="D110">
        <v>0</v>
      </c>
      <c r="E110" s="6">
        <v>0</v>
      </c>
      <c r="F110" s="6">
        <v>0</v>
      </c>
      <c r="G110" t="s">
        <v>27</v>
      </c>
      <c r="H110">
        <v>2</v>
      </c>
      <c r="I110">
        <v>0</v>
      </c>
      <c r="J110">
        <v>1</v>
      </c>
      <c r="K110">
        <v>0</v>
      </c>
      <c r="L110">
        <v>0</v>
      </c>
      <c r="M110">
        <v>0</v>
      </c>
      <c r="N110">
        <v>0</v>
      </c>
      <c r="O110">
        <v>0</v>
      </c>
      <c r="Q110" t="s">
        <v>44</v>
      </c>
      <c r="R110" t="s">
        <v>86</v>
      </c>
      <c r="S110" t="s">
        <v>41</v>
      </c>
      <c r="T110" t="s">
        <v>39</v>
      </c>
    </row>
    <row r="111" spans="1:20" x14ac:dyDescent="0.25">
      <c r="A111">
        <v>2015</v>
      </c>
      <c r="B111">
        <v>6400</v>
      </c>
      <c r="C111">
        <v>5192</v>
      </c>
      <c r="D111">
        <v>0</v>
      </c>
      <c r="E111" s="6">
        <v>0</v>
      </c>
      <c r="F111" s="6">
        <v>0</v>
      </c>
      <c r="G111" t="s">
        <v>34</v>
      </c>
      <c r="H111">
        <v>8</v>
      </c>
      <c r="I111">
        <v>0</v>
      </c>
      <c r="J111">
        <v>1</v>
      </c>
      <c r="K111">
        <v>0</v>
      </c>
      <c r="L111">
        <v>0</v>
      </c>
      <c r="M111">
        <v>0</v>
      </c>
      <c r="N111">
        <v>0</v>
      </c>
      <c r="O111">
        <v>0</v>
      </c>
      <c r="Q111" t="s">
        <v>44</v>
      </c>
      <c r="R111" t="s">
        <v>86</v>
      </c>
      <c r="S111" t="s">
        <v>41</v>
      </c>
      <c r="T111" t="s">
        <v>39</v>
      </c>
    </row>
    <row r="112" spans="1:20" x14ac:dyDescent="0.25">
      <c r="A112">
        <v>2016</v>
      </c>
      <c r="B112">
        <v>10700</v>
      </c>
      <c r="C112">
        <v>23111</v>
      </c>
      <c r="D112">
        <v>0</v>
      </c>
      <c r="E112" s="6">
        <v>0</v>
      </c>
      <c r="F112" s="6">
        <v>0</v>
      </c>
      <c r="G112" t="s">
        <v>28</v>
      </c>
      <c r="H112">
        <v>60</v>
      </c>
      <c r="I112">
        <v>0</v>
      </c>
      <c r="J112">
        <v>7.0000000000000007E-2</v>
      </c>
      <c r="K112">
        <v>0.93</v>
      </c>
      <c r="L112">
        <v>0</v>
      </c>
      <c r="M112">
        <v>0</v>
      </c>
      <c r="N112">
        <v>0</v>
      </c>
      <c r="O112">
        <v>0</v>
      </c>
      <c r="Q112" t="s">
        <v>44</v>
      </c>
      <c r="R112" t="s">
        <v>86</v>
      </c>
      <c r="S112" t="s">
        <v>41</v>
      </c>
      <c r="T112" t="s">
        <v>39</v>
      </c>
    </row>
    <row r="113" spans="1:20" x14ac:dyDescent="0.25">
      <c r="A113">
        <v>2016</v>
      </c>
      <c r="B113">
        <v>10700</v>
      </c>
      <c r="C113">
        <v>23111</v>
      </c>
      <c r="D113">
        <v>0</v>
      </c>
      <c r="E113" s="6">
        <v>0</v>
      </c>
      <c r="F113" s="6">
        <v>0</v>
      </c>
      <c r="G113" t="s">
        <v>29</v>
      </c>
      <c r="H113">
        <v>59</v>
      </c>
      <c r="I113">
        <v>0</v>
      </c>
      <c r="J113">
        <v>6.9306930693069313E-2</v>
      </c>
      <c r="K113">
        <v>0.91089108910891092</v>
      </c>
      <c r="L113">
        <v>0</v>
      </c>
      <c r="M113">
        <v>0</v>
      </c>
      <c r="N113">
        <v>1.9801980198019802E-2</v>
      </c>
      <c r="O113">
        <v>0</v>
      </c>
      <c r="Q113" t="s">
        <v>44</v>
      </c>
      <c r="R113" t="s">
        <v>86</v>
      </c>
      <c r="S113" t="s">
        <v>41</v>
      </c>
      <c r="T113" t="s">
        <v>39</v>
      </c>
    </row>
    <row r="114" spans="1:20" x14ac:dyDescent="0.25">
      <c r="A114">
        <v>2017</v>
      </c>
      <c r="B114">
        <v>22704</v>
      </c>
      <c r="C114">
        <v>3217</v>
      </c>
      <c r="D114">
        <v>0</v>
      </c>
      <c r="E114" s="6">
        <v>0</v>
      </c>
      <c r="F114" s="6">
        <v>0</v>
      </c>
      <c r="G114" t="s">
        <v>30</v>
      </c>
      <c r="H114">
        <v>44</v>
      </c>
      <c r="I114">
        <v>0</v>
      </c>
      <c r="J114">
        <v>0.59</v>
      </c>
      <c r="K114">
        <v>0.36</v>
      </c>
      <c r="L114">
        <v>0.05</v>
      </c>
      <c r="M114">
        <v>0</v>
      </c>
      <c r="N114">
        <v>0</v>
      </c>
      <c r="O114">
        <v>0</v>
      </c>
      <c r="Q114" t="s">
        <v>44</v>
      </c>
      <c r="R114" t="s">
        <v>86</v>
      </c>
      <c r="S114" t="s">
        <v>41</v>
      </c>
      <c r="T114" t="s">
        <v>39</v>
      </c>
    </row>
    <row r="115" spans="1:20" x14ac:dyDescent="0.25">
      <c r="A115">
        <v>2017</v>
      </c>
      <c r="B115">
        <v>22704</v>
      </c>
      <c r="C115">
        <v>3217</v>
      </c>
      <c r="D115">
        <v>0</v>
      </c>
      <c r="E115" s="6">
        <v>0</v>
      </c>
      <c r="F115" s="6">
        <v>0</v>
      </c>
      <c r="G115" t="s">
        <v>34</v>
      </c>
      <c r="H115">
        <v>28</v>
      </c>
      <c r="I115">
        <v>0</v>
      </c>
      <c r="J115">
        <f>20/H115</f>
        <v>0.7142857142857143</v>
      </c>
      <c r="K115">
        <f>8/H115</f>
        <v>0.2857142857142857</v>
      </c>
      <c r="L115">
        <v>0</v>
      </c>
      <c r="M115">
        <v>0</v>
      </c>
      <c r="N115">
        <v>0</v>
      </c>
      <c r="O115">
        <v>0</v>
      </c>
      <c r="Q115" t="s">
        <v>44</v>
      </c>
      <c r="R115" t="s">
        <v>86</v>
      </c>
      <c r="S115" t="s">
        <v>41</v>
      </c>
      <c r="T115" t="s">
        <v>39</v>
      </c>
    </row>
    <row r="116" spans="1:20" x14ac:dyDescent="0.25">
      <c r="A116">
        <v>2018</v>
      </c>
      <c r="B116">
        <v>12203</v>
      </c>
      <c r="C116">
        <v>626</v>
      </c>
      <c r="D116">
        <v>0</v>
      </c>
      <c r="E116" s="6">
        <v>0</v>
      </c>
      <c r="F116" s="6">
        <v>0</v>
      </c>
      <c r="G116" t="s">
        <v>31</v>
      </c>
      <c r="H116">
        <v>28</v>
      </c>
      <c r="I116">
        <v>0</v>
      </c>
      <c r="J116">
        <v>0.11</v>
      </c>
      <c r="K116">
        <v>0.89</v>
      </c>
      <c r="L116">
        <v>0</v>
      </c>
      <c r="M116">
        <v>0</v>
      </c>
      <c r="N116">
        <v>0</v>
      </c>
      <c r="O116">
        <v>0</v>
      </c>
      <c r="Q116" t="s">
        <v>44</v>
      </c>
      <c r="R116" t="s">
        <v>86</v>
      </c>
      <c r="S116" t="s">
        <v>41</v>
      </c>
      <c r="T116" t="s">
        <v>39</v>
      </c>
    </row>
    <row r="117" spans="1:20" x14ac:dyDescent="0.25">
      <c r="A117">
        <v>2018</v>
      </c>
      <c r="B117">
        <v>12203</v>
      </c>
      <c r="C117">
        <v>626</v>
      </c>
      <c r="D117">
        <v>0</v>
      </c>
      <c r="E117" s="6">
        <v>0</v>
      </c>
      <c r="F117" s="6">
        <v>0</v>
      </c>
      <c r="G117" t="s">
        <v>34</v>
      </c>
      <c r="H117">
        <v>33</v>
      </c>
      <c r="I117">
        <v>0</v>
      </c>
      <c r="J117">
        <f>11/H117</f>
        <v>0.33333333333333331</v>
      </c>
      <c r="K117">
        <f>22/H117</f>
        <v>0.66666666666666663</v>
      </c>
      <c r="L117">
        <v>0</v>
      </c>
      <c r="M117">
        <v>0</v>
      </c>
      <c r="N117">
        <v>0</v>
      </c>
      <c r="O117">
        <v>0</v>
      </c>
      <c r="Q117" t="s">
        <v>44</v>
      </c>
      <c r="R117" t="s">
        <v>86</v>
      </c>
      <c r="S117" t="s">
        <v>41</v>
      </c>
      <c r="T117" t="s">
        <v>39</v>
      </c>
    </row>
    <row r="118" spans="1:20" x14ac:dyDescent="0.25">
      <c r="A118">
        <v>2019</v>
      </c>
      <c r="B118">
        <v>13549</v>
      </c>
      <c r="C118">
        <v>154</v>
      </c>
      <c r="D118">
        <v>0</v>
      </c>
      <c r="E118" s="6">
        <v>0</v>
      </c>
      <c r="F118" s="6">
        <v>0</v>
      </c>
      <c r="G118" t="s">
        <v>32</v>
      </c>
      <c r="H118">
        <v>16</v>
      </c>
      <c r="I118">
        <v>0</v>
      </c>
      <c r="J118">
        <v>0</v>
      </c>
      <c r="K118">
        <v>1</v>
      </c>
      <c r="L118">
        <v>0</v>
      </c>
      <c r="M118">
        <v>0</v>
      </c>
      <c r="N118">
        <v>0</v>
      </c>
      <c r="O118">
        <v>0</v>
      </c>
      <c r="Q118" t="s">
        <v>44</v>
      </c>
      <c r="R118" t="s">
        <v>86</v>
      </c>
      <c r="S118" t="s">
        <v>41</v>
      </c>
      <c r="T118" t="s">
        <v>39</v>
      </c>
    </row>
    <row r="119" spans="1:20" x14ac:dyDescent="0.25">
      <c r="A119">
        <v>2019</v>
      </c>
      <c r="B119">
        <v>13549</v>
      </c>
      <c r="C119">
        <v>154</v>
      </c>
      <c r="D119">
        <v>0</v>
      </c>
      <c r="E119" s="6">
        <v>0</v>
      </c>
      <c r="F119" s="6">
        <v>0</v>
      </c>
      <c r="G119" t="s">
        <v>34</v>
      </c>
      <c r="H119">
        <v>5</v>
      </c>
      <c r="I119">
        <v>0</v>
      </c>
      <c r="J119">
        <v>0</v>
      </c>
      <c r="K119">
        <v>1</v>
      </c>
      <c r="L119">
        <v>0</v>
      </c>
      <c r="M119">
        <v>0</v>
      </c>
      <c r="N119">
        <v>0</v>
      </c>
      <c r="O119">
        <v>0</v>
      </c>
      <c r="Q119" t="s">
        <v>44</v>
      </c>
      <c r="R119" t="s">
        <v>86</v>
      </c>
      <c r="S119" t="s">
        <v>41</v>
      </c>
      <c r="T119" t="s">
        <v>39</v>
      </c>
    </row>
    <row r="120" spans="1:20" x14ac:dyDescent="0.25">
      <c r="A120">
        <v>2020</v>
      </c>
      <c r="B120">
        <v>4589</v>
      </c>
      <c r="C120">
        <v>443</v>
      </c>
      <c r="D120">
        <v>0</v>
      </c>
      <c r="E120" s="6">
        <v>0</v>
      </c>
      <c r="F120" s="6">
        <v>0</v>
      </c>
      <c r="G120" t="s">
        <v>34</v>
      </c>
      <c r="H120">
        <v>10</v>
      </c>
      <c r="I120">
        <v>0</v>
      </c>
      <c r="J120">
        <f>7/H120</f>
        <v>0.7</v>
      </c>
      <c r="K120">
        <f>2/H120</f>
        <v>0.2</v>
      </c>
      <c r="L120">
        <f>1/H120</f>
        <v>0.1</v>
      </c>
      <c r="M120">
        <v>0</v>
      </c>
      <c r="N120">
        <v>0</v>
      </c>
      <c r="O120">
        <v>0</v>
      </c>
      <c r="Q120" t="s">
        <v>44</v>
      </c>
      <c r="R120" t="s">
        <v>86</v>
      </c>
      <c r="S120" t="s">
        <v>41</v>
      </c>
      <c r="T120" t="s">
        <v>39</v>
      </c>
    </row>
    <row r="121" spans="1:20" x14ac:dyDescent="0.25">
      <c r="A121">
        <v>2021</v>
      </c>
      <c r="B121">
        <v>14520</v>
      </c>
      <c r="C121">
        <v>4359</v>
      </c>
      <c r="D121">
        <v>0</v>
      </c>
      <c r="E121" s="6">
        <v>0</v>
      </c>
      <c r="F121" s="6">
        <v>0</v>
      </c>
      <c r="G121" t="s">
        <v>33</v>
      </c>
      <c r="H121">
        <v>7</v>
      </c>
      <c r="I121">
        <v>0</v>
      </c>
      <c r="J121">
        <v>1</v>
      </c>
      <c r="K121">
        <v>0</v>
      </c>
      <c r="L121">
        <v>0</v>
      </c>
      <c r="M121">
        <v>0</v>
      </c>
      <c r="N121">
        <v>0</v>
      </c>
      <c r="O121">
        <v>0</v>
      </c>
      <c r="Q121" t="s">
        <v>44</v>
      </c>
      <c r="R121" t="s">
        <v>86</v>
      </c>
      <c r="S121" t="s">
        <v>41</v>
      </c>
      <c r="T121" t="s">
        <v>39</v>
      </c>
    </row>
    <row r="122" spans="1:20" x14ac:dyDescent="0.25">
      <c r="A122">
        <v>2021</v>
      </c>
      <c r="B122">
        <v>14520</v>
      </c>
      <c r="C122">
        <v>4359</v>
      </c>
      <c r="D122">
        <v>0</v>
      </c>
      <c r="E122" s="6">
        <v>0</v>
      </c>
      <c r="F122" s="6">
        <v>0</v>
      </c>
      <c r="G122" t="s">
        <v>34</v>
      </c>
      <c r="H122">
        <v>155</v>
      </c>
      <c r="I122">
        <v>0</v>
      </c>
      <c r="J122">
        <f>129/H122</f>
        <v>0.83225806451612905</v>
      </c>
      <c r="K122">
        <f>23/H122</f>
        <v>0.14838709677419354</v>
      </c>
      <c r="L122">
        <v>0</v>
      </c>
      <c r="M122">
        <v>0</v>
      </c>
      <c r="N122">
        <f>1/H122</f>
        <v>6.4516129032258064E-3</v>
      </c>
      <c r="O122">
        <f>2/H122</f>
        <v>1.2903225806451613E-2</v>
      </c>
      <c r="Q122" t="s">
        <v>44</v>
      </c>
      <c r="R122" t="s">
        <v>86</v>
      </c>
      <c r="S122" t="s">
        <v>41</v>
      </c>
      <c r="T122" t="s">
        <v>39</v>
      </c>
    </row>
    <row r="123" spans="1:20" x14ac:dyDescent="0.25">
      <c r="A123">
        <v>2022</v>
      </c>
      <c r="B123">
        <v>18646</v>
      </c>
      <c r="C123">
        <v>7731</v>
      </c>
      <c r="D123">
        <v>0</v>
      </c>
      <c r="E123" s="6">
        <v>0</v>
      </c>
      <c r="F123" s="6">
        <v>0</v>
      </c>
      <c r="G123" t="s">
        <v>34</v>
      </c>
      <c r="H123">
        <v>67</v>
      </c>
      <c r="I123">
        <v>0</v>
      </c>
      <c r="J123">
        <v>0.35820895522388058</v>
      </c>
      <c r="K123">
        <v>0.62686567164179108</v>
      </c>
      <c r="L123">
        <v>0</v>
      </c>
      <c r="M123">
        <v>0</v>
      </c>
      <c r="N123">
        <v>0</v>
      </c>
      <c r="O123">
        <v>1.4925373134328358E-2</v>
      </c>
      <c r="Q123" t="s">
        <v>44</v>
      </c>
      <c r="R123" t="s">
        <v>86</v>
      </c>
      <c r="S123" t="s">
        <v>41</v>
      </c>
      <c r="T123" t="s">
        <v>39</v>
      </c>
    </row>
    <row r="124" spans="1:20" x14ac:dyDescent="0.25">
      <c r="A124">
        <v>2022</v>
      </c>
      <c r="B124">
        <v>18646</v>
      </c>
      <c r="C124">
        <v>7731</v>
      </c>
      <c r="D124">
        <v>0</v>
      </c>
      <c r="E124" s="6">
        <v>0</v>
      </c>
      <c r="F124" s="6">
        <v>0</v>
      </c>
      <c r="G124" t="s">
        <v>32</v>
      </c>
      <c r="H124">
        <v>15</v>
      </c>
      <c r="I124">
        <v>0</v>
      </c>
      <c r="J124">
        <v>0.33333333333333331</v>
      </c>
      <c r="K124">
        <v>0.66666666666666663</v>
      </c>
      <c r="L124">
        <v>0</v>
      </c>
      <c r="M124">
        <v>0</v>
      </c>
      <c r="N124">
        <v>0</v>
      </c>
      <c r="O124">
        <v>0</v>
      </c>
      <c r="Q124" t="s">
        <v>44</v>
      </c>
      <c r="R124" t="s">
        <v>86</v>
      </c>
      <c r="S124" t="s">
        <v>41</v>
      </c>
      <c r="T124" t="s">
        <v>39</v>
      </c>
    </row>
    <row r="125" spans="1:20" x14ac:dyDescent="0.25">
      <c r="A125">
        <v>2023</v>
      </c>
      <c r="B125">
        <v>13113</v>
      </c>
      <c r="C125">
        <v>8196</v>
      </c>
      <c r="D125">
        <v>0</v>
      </c>
      <c r="E125" s="6">
        <v>0</v>
      </c>
      <c r="F125" s="6">
        <v>0</v>
      </c>
      <c r="G125" t="s">
        <v>34</v>
      </c>
      <c r="H125">
        <v>151</v>
      </c>
      <c r="I125">
        <v>0</v>
      </c>
      <c r="J125">
        <v>0.19867549668874171</v>
      </c>
      <c r="K125">
        <v>0.7814569536423841</v>
      </c>
      <c r="L125">
        <v>0</v>
      </c>
      <c r="M125">
        <v>0</v>
      </c>
      <c r="N125">
        <v>6.6225165562913907E-3</v>
      </c>
      <c r="O125">
        <v>1.3245033112582781E-2</v>
      </c>
      <c r="Q125" t="s">
        <v>44</v>
      </c>
      <c r="R125" t="s">
        <v>86</v>
      </c>
      <c r="S125" t="s">
        <v>41</v>
      </c>
      <c r="T125" t="s">
        <v>39</v>
      </c>
    </row>
    <row r="126" spans="1:20" x14ac:dyDescent="0.25">
      <c r="A126">
        <v>2023</v>
      </c>
      <c r="B126">
        <v>13113</v>
      </c>
      <c r="C126">
        <v>8196</v>
      </c>
      <c r="D126">
        <v>0</v>
      </c>
      <c r="E126" s="6">
        <v>0</v>
      </c>
      <c r="F126" s="6">
        <v>0</v>
      </c>
      <c r="G126" t="s">
        <v>32</v>
      </c>
      <c r="H126">
        <v>7</v>
      </c>
      <c r="I126">
        <v>0</v>
      </c>
      <c r="J126">
        <v>0.14285714285714285</v>
      </c>
      <c r="K126">
        <v>0.8571428571428571</v>
      </c>
      <c r="L126">
        <v>0</v>
      </c>
      <c r="M126">
        <v>0</v>
      </c>
      <c r="N126">
        <v>0</v>
      </c>
      <c r="O126">
        <v>0</v>
      </c>
      <c r="Q126" t="s">
        <v>44</v>
      </c>
      <c r="R126" t="s">
        <v>86</v>
      </c>
      <c r="S126" t="s">
        <v>41</v>
      </c>
      <c r="T126" t="s">
        <v>39</v>
      </c>
    </row>
    <row r="127" spans="1:20" x14ac:dyDescent="0.25">
      <c r="A127">
        <v>2024</v>
      </c>
      <c r="B127">
        <v>3537</v>
      </c>
      <c r="C127">
        <v>4769</v>
      </c>
      <c r="D127">
        <v>0</v>
      </c>
      <c r="E127" s="6">
        <v>0</v>
      </c>
      <c r="F127" s="6">
        <v>0</v>
      </c>
      <c r="G127" t="s">
        <v>6</v>
      </c>
      <c r="H127">
        <v>86</v>
      </c>
      <c r="I127">
        <v>8.4276426679508784E-4</v>
      </c>
      <c r="J127">
        <v>0.32915964363111005</v>
      </c>
      <c r="K127">
        <v>0.53720202263424033</v>
      </c>
      <c r="L127">
        <v>0</v>
      </c>
      <c r="M127">
        <v>0</v>
      </c>
      <c r="N127">
        <v>0.13279556946785456</v>
      </c>
      <c r="O127">
        <v>0</v>
      </c>
      <c r="Q127" t="s">
        <v>44</v>
      </c>
      <c r="R127" t="s">
        <v>86</v>
      </c>
      <c r="S127" t="s">
        <v>41</v>
      </c>
      <c r="T127" t="s">
        <v>39</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C0BAD-3412-4CD1-924D-26A01469586A}">
  <dimension ref="A1:L280"/>
  <sheetViews>
    <sheetView tabSelected="1" workbookViewId="0">
      <pane ySplit="1" topLeftCell="A164" activePane="bottomLeft" state="frozen"/>
      <selection pane="bottomLeft" activeCell="H193" sqref="H193"/>
    </sheetView>
  </sheetViews>
  <sheetFormatPr defaultRowHeight="15" x14ac:dyDescent="0.25"/>
  <cols>
    <col min="3" max="3" width="20.28515625" bestFit="1" customWidth="1"/>
    <col min="4" max="4" width="23.85546875" customWidth="1"/>
    <col min="5" max="5" width="9.5703125" customWidth="1"/>
  </cols>
  <sheetData>
    <row r="1" spans="1:6" x14ac:dyDescent="0.25">
      <c r="A1" t="s">
        <v>8</v>
      </c>
      <c r="B1" t="s">
        <v>2</v>
      </c>
      <c r="C1" t="s">
        <v>55</v>
      </c>
      <c r="D1" t="s">
        <v>5</v>
      </c>
      <c r="E1" t="s">
        <v>102</v>
      </c>
      <c r="F1" t="s">
        <v>103</v>
      </c>
    </row>
    <row r="2" spans="1:6" x14ac:dyDescent="0.25">
      <c r="A2">
        <v>2024</v>
      </c>
      <c r="B2" t="s">
        <v>0</v>
      </c>
      <c r="C2" t="s">
        <v>57</v>
      </c>
      <c r="E2">
        <v>0.05</v>
      </c>
    </row>
    <row r="3" spans="1:6" x14ac:dyDescent="0.25">
      <c r="A3">
        <v>2023</v>
      </c>
      <c r="B3" t="s">
        <v>0</v>
      </c>
      <c r="C3" t="s">
        <v>57</v>
      </c>
      <c r="D3" s="1">
        <v>209265.00000000006</v>
      </c>
      <c r="E3">
        <v>0.05</v>
      </c>
    </row>
    <row r="4" spans="1:6" x14ac:dyDescent="0.25">
      <c r="A4">
        <v>2022</v>
      </c>
      <c r="B4" t="s">
        <v>0</v>
      </c>
      <c r="C4" t="s">
        <v>57</v>
      </c>
      <c r="D4" s="1">
        <v>235763</v>
      </c>
      <c r="E4">
        <v>0.05</v>
      </c>
    </row>
    <row r="5" spans="1:6" x14ac:dyDescent="0.25">
      <c r="A5">
        <v>2021</v>
      </c>
      <c r="B5" t="s">
        <v>0</v>
      </c>
      <c r="C5" t="s">
        <v>57</v>
      </c>
      <c r="D5" s="1">
        <v>225180</v>
      </c>
      <c r="E5">
        <v>0.05</v>
      </c>
    </row>
    <row r="6" spans="1:6" x14ac:dyDescent="0.25">
      <c r="A6">
        <v>2020</v>
      </c>
      <c r="B6" t="s">
        <v>0</v>
      </c>
      <c r="C6" t="s">
        <v>57</v>
      </c>
      <c r="D6" s="1">
        <v>139976.06</v>
      </c>
      <c r="E6">
        <v>0.05</v>
      </c>
    </row>
    <row r="7" spans="1:6" x14ac:dyDescent="0.25">
      <c r="A7">
        <v>2019</v>
      </c>
      <c r="B7" t="s">
        <v>0</v>
      </c>
      <c r="C7" t="s">
        <v>57</v>
      </c>
      <c r="D7" s="1">
        <v>48820.01</v>
      </c>
      <c r="E7">
        <v>0.05</v>
      </c>
    </row>
    <row r="8" spans="1:6" x14ac:dyDescent="0.25">
      <c r="A8">
        <v>2018</v>
      </c>
      <c r="B8" t="s">
        <v>0</v>
      </c>
      <c r="C8" t="s">
        <v>57</v>
      </c>
      <c r="D8" s="1">
        <v>38619.789999999994</v>
      </c>
      <c r="E8">
        <v>0.05</v>
      </c>
    </row>
    <row r="9" spans="1:6" x14ac:dyDescent="0.25">
      <c r="A9">
        <v>2017</v>
      </c>
      <c r="B9" t="s">
        <v>0</v>
      </c>
      <c r="C9" t="s">
        <v>57</v>
      </c>
      <c r="D9" s="1">
        <v>138816.99999999994</v>
      </c>
      <c r="E9">
        <v>0.05</v>
      </c>
    </row>
    <row r="10" spans="1:6" x14ac:dyDescent="0.25">
      <c r="A10">
        <v>2016</v>
      </c>
      <c r="B10" t="s">
        <v>0</v>
      </c>
      <c r="C10" t="s">
        <v>57</v>
      </c>
      <c r="D10" s="1">
        <v>224362.25999999998</v>
      </c>
      <c r="E10">
        <v>0.05</v>
      </c>
    </row>
    <row r="11" spans="1:6" x14ac:dyDescent="0.25">
      <c r="A11">
        <v>2015</v>
      </c>
      <c r="B11" t="s">
        <v>0</v>
      </c>
      <c r="C11" t="s">
        <v>57</v>
      </c>
      <c r="D11" s="1">
        <v>427539.07000000007</v>
      </c>
      <c r="E11">
        <v>0.05</v>
      </c>
    </row>
    <row r="12" spans="1:6" x14ac:dyDescent="0.25">
      <c r="A12">
        <v>2014</v>
      </c>
      <c r="B12" t="s">
        <v>0</v>
      </c>
      <c r="C12" t="s">
        <v>57</v>
      </c>
      <c r="D12" s="1">
        <v>162685.75797453261</v>
      </c>
      <c r="E12">
        <v>0.05</v>
      </c>
    </row>
    <row r="13" spans="1:6" x14ac:dyDescent="0.25">
      <c r="A13">
        <v>2013</v>
      </c>
      <c r="B13" t="s">
        <v>0</v>
      </c>
      <c r="C13" t="s">
        <v>57</v>
      </c>
      <c r="D13" s="1">
        <v>184732.50000000006</v>
      </c>
      <c r="E13">
        <v>0.05</v>
      </c>
    </row>
    <row r="14" spans="1:6" x14ac:dyDescent="0.25">
      <c r="A14">
        <v>2012</v>
      </c>
      <c r="B14" t="s">
        <v>0</v>
      </c>
      <c r="C14" t="s">
        <v>57</v>
      </c>
      <c r="D14" s="1">
        <v>149343.99999999991</v>
      </c>
      <c r="E14">
        <v>0.05</v>
      </c>
    </row>
    <row r="15" spans="1:6" x14ac:dyDescent="0.25">
      <c r="A15">
        <v>2011</v>
      </c>
      <c r="B15" t="s">
        <v>0</v>
      </c>
      <c r="C15" t="s">
        <v>57</v>
      </c>
      <c r="D15" s="1">
        <v>445819.99999999988</v>
      </c>
      <c r="E15">
        <v>0.05</v>
      </c>
    </row>
    <row r="16" spans="1:6" x14ac:dyDescent="0.25">
      <c r="A16">
        <v>2010</v>
      </c>
      <c r="B16" t="s">
        <v>0</v>
      </c>
      <c r="C16" t="s">
        <v>57</v>
      </c>
      <c r="D16" s="1">
        <v>343998.99999999994</v>
      </c>
      <c r="E16">
        <v>0.05</v>
      </c>
    </row>
    <row r="17" spans="1:6" x14ac:dyDescent="0.25">
      <c r="A17">
        <v>2009</v>
      </c>
      <c r="B17" t="s">
        <v>0</v>
      </c>
      <c r="C17" t="s">
        <v>57</v>
      </c>
      <c r="D17" s="1">
        <v>222241.28766492326</v>
      </c>
      <c r="E17">
        <v>7.0000000000000007E-2</v>
      </c>
    </row>
    <row r="18" spans="1:6" x14ac:dyDescent="0.25">
      <c r="A18">
        <v>2008</v>
      </c>
      <c r="B18" t="s">
        <v>0</v>
      </c>
      <c r="C18" t="s">
        <v>73</v>
      </c>
      <c r="D18" s="1">
        <v>74024.006756756746</v>
      </c>
      <c r="E18">
        <v>7.0000000000000007E-2</v>
      </c>
      <c r="F18" t="s">
        <v>125</v>
      </c>
    </row>
    <row r="19" spans="1:6" x14ac:dyDescent="0.25">
      <c r="A19">
        <v>2007</v>
      </c>
      <c r="B19" t="s">
        <v>0</v>
      </c>
      <c r="C19" t="s">
        <v>73</v>
      </c>
      <c r="D19" s="1">
        <v>77622.000000000058</v>
      </c>
      <c r="E19">
        <v>7.0000000000000007E-2</v>
      </c>
    </row>
    <row r="20" spans="1:6" x14ac:dyDescent="0.25">
      <c r="A20">
        <v>2006</v>
      </c>
      <c r="B20" t="s">
        <v>0</v>
      </c>
      <c r="C20" t="s">
        <v>73</v>
      </c>
      <c r="D20" s="1">
        <v>136246.72968558595</v>
      </c>
      <c r="E20">
        <v>7.0000000000000007E-2</v>
      </c>
    </row>
    <row r="21" spans="1:6" x14ac:dyDescent="0.25">
      <c r="A21">
        <v>2005</v>
      </c>
      <c r="B21" t="s">
        <v>0</v>
      </c>
      <c r="C21" t="s">
        <v>73</v>
      </c>
      <c r="D21" s="1">
        <v>194678.14078321864</v>
      </c>
      <c r="E21">
        <v>7.0000000000000007E-2</v>
      </c>
    </row>
    <row r="22" spans="1:6" x14ac:dyDescent="0.25">
      <c r="A22">
        <v>2004</v>
      </c>
      <c r="B22" t="s">
        <v>0</v>
      </c>
      <c r="C22" t="s">
        <v>73</v>
      </c>
      <c r="D22" s="1">
        <v>224638.00000000003</v>
      </c>
      <c r="E22">
        <v>7.0000000000000007E-2</v>
      </c>
    </row>
    <row r="23" spans="1:6" x14ac:dyDescent="0.25">
      <c r="A23">
        <v>2003</v>
      </c>
      <c r="B23" t="s">
        <v>0</v>
      </c>
      <c r="C23" t="s">
        <v>73</v>
      </c>
      <c r="D23" s="1">
        <v>250967.63070786477</v>
      </c>
      <c r="E23">
        <v>0.1</v>
      </c>
    </row>
    <row r="24" spans="1:6" x14ac:dyDescent="0.25">
      <c r="A24">
        <v>2002</v>
      </c>
      <c r="B24" t="s">
        <v>0</v>
      </c>
      <c r="C24" t="s">
        <v>73</v>
      </c>
      <c r="D24" s="1">
        <v>284855.78066405328</v>
      </c>
      <c r="E24">
        <v>0.1</v>
      </c>
    </row>
    <row r="25" spans="1:6" x14ac:dyDescent="0.25">
      <c r="A25">
        <v>2001</v>
      </c>
      <c r="B25" t="s">
        <v>0</v>
      </c>
      <c r="C25" t="s">
        <v>73</v>
      </c>
      <c r="D25" s="1">
        <v>408826.86224323697</v>
      </c>
      <c r="E25">
        <v>0.1</v>
      </c>
    </row>
    <row r="26" spans="1:6" x14ac:dyDescent="0.25">
      <c r="A26">
        <v>2000</v>
      </c>
      <c r="B26" t="s">
        <v>0</v>
      </c>
      <c r="C26" t="s">
        <v>73</v>
      </c>
      <c r="D26" s="1">
        <v>71659.000000000044</v>
      </c>
      <c r="E26">
        <v>0.1</v>
      </c>
    </row>
    <row r="27" spans="1:6" x14ac:dyDescent="0.25">
      <c r="A27">
        <v>1999</v>
      </c>
      <c r="B27" t="s">
        <v>0</v>
      </c>
      <c r="C27" t="s">
        <v>73</v>
      </c>
      <c r="D27" s="1">
        <v>211111.27927667467</v>
      </c>
      <c r="E27">
        <v>0.1</v>
      </c>
    </row>
    <row r="28" spans="1:6" x14ac:dyDescent="0.25">
      <c r="A28">
        <v>1998</v>
      </c>
      <c r="B28" t="s">
        <v>0</v>
      </c>
      <c r="C28" t="s">
        <v>73</v>
      </c>
      <c r="D28" s="1">
        <v>274013.00000000006</v>
      </c>
      <c r="E28">
        <v>0.1</v>
      </c>
    </row>
    <row r="29" spans="1:6" x14ac:dyDescent="0.25">
      <c r="A29">
        <v>1997</v>
      </c>
      <c r="B29" t="s">
        <v>0</v>
      </c>
      <c r="C29" t="s">
        <v>73</v>
      </c>
      <c r="D29" s="1">
        <v>178115.99999999994</v>
      </c>
      <c r="E29">
        <v>0.1</v>
      </c>
    </row>
    <row r="30" spans="1:6" x14ac:dyDescent="0.25">
      <c r="A30">
        <v>1996</v>
      </c>
      <c r="B30" t="s">
        <v>0</v>
      </c>
      <c r="C30" t="s">
        <v>73</v>
      </c>
      <c r="D30" s="1">
        <v>186382</v>
      </c>
      <c r="E30">
        <v>0.1</v>
      </c>
    </row>
    <row r="31" spans="1:6" x14ac:dyDescent="0.25">
      <c r="A31">
        <v>1995</v>
      </c>
      <c r="B31" t="s">
        <v>0</v>
      </c>
      <c r="C31" t="s">
        <v>73</v>
      </c>
      <c r="D31" s="1">
        <v>64011.000000000007</v>
      </c>
      <c r="E31">
        <v>0.12</v>
      </c>
    </row>
    <row r="32" spans="1:6" x14ac:dyDescent="0.25">
      <c r="A32">
        <v>1994</v>
      </c>
      <c r="B32" t="s">
        <v>0</v>
      </c>
      <c r="C32" t="s">
        <v>73</v>
      </c>
      <c r="D32" s="1">
        <v>113493.00000000006</v>
      </c>
      <c r="E32">
        <v>0.12</v>
      </c>
    </row>
    <row r="33" spans="1:5" x14ac:dyDescent="0.25">
      <c r="A33">
        <v>1993</v>
      </c>
      <c r="B33" t="s">
        <v>0</v>
      </c>
      <c r="C33" t="s">
        <v>73</v>
      </c>
      <c r="D33" s="1">
        <v>241761</v>
      </c>
      <c r="E33">
        <v>0.12</v>
      </c>
    </row>
    <row r="34" spans="1:5" x14ac:dyDescent="0.25">
      <c r="A34">
        <v>1992</v>
      </c>
      <c r="B34" t="s">
        <v>0</v>
      </c>
      <c r="C34" t="s">
        <v>73</v>
      </c>
      <c r="D34" s="1">
        <v>188153.00000000003</v>
      </c>
      <c r="E34">
        <v>0.12</v>
      </c>
    </row>
    <row r="35" spans="1:5" x14ac:dyDescent="0.25">
      <c r="A35">
        <v>1991</v>
      </c>
      <c r="B35" t="s">
        <v>0</v>
      </c>
      <c r="C35" t="s">
        <v>73</v>
      </c>
      <c r="D35" s="1">
        <v>433390.00000000017</v>
      </c>
      <c r="E35">
        <v>0.12</v>
      </c>
    </row>
    <row r="36" spans="1:5" x14ac:dyDescent="0.25">
      <c r="A36">
        <v>1990</v>
      </c>
      <c r="B36" t="s">
        <v>0</v>
      </c>
      <c r="C36" t="s">
        <v>73</v>
      </c>
      <c r="D36" s="1">
        <v>179091</v>
      </c>
      <c r="E36">
        <v>0.12</v>
      </c>
    </row>
    <row r="37" spans="1:5" x14ac:dyDescent="0.25">
      <c r="A37">
        <v>1989</v>
      </c>
      <c r="B37" t="s">
        <v>0</v>
      </c>
      <c r="C37" t="s">
        <v>73</v>
      </c>
      <c r="D37" s="1">
        <v>241263.00000000006</v>
      </c>
      <c r="E37">
        <v>0.12</v>
      </c>
    </row>
    <row r="38" spans="1:5" x14ac:dyDescent="0.25">
      <c r="A38">
        <v>1988</v>
      </c>
      <c r="B38" t="s">
        <v>0</v>
      </c>
      <c r="C38" t="s">
        <v>73</v>
      </c>
      <c r="D38" s="1">
        <v>206676.00000000009</v>
      </c>
      <c r="E38">
        <v>0.12</v>
      </c>
    </row>
    <row r="39" spans="1:5" x14ac:dyDescent="0.25">
      <c r="A39">
        <v>1987</v>
      </c>
      <c r="B39" t="s">
        <v>0</v>
      </c>
      <c r="C39" t="s">
        <v>73</v>
      </c>
      <c r="D39" s="1">
        <v>290714.99999999994</v>
      </c>
      <c r="E39">
        <v>0.12</v>
      </c>
    </row>
    <row r="40" spans="1:5" x14ac:dyDescent="0.25">
      <c r="A40">
        <v>1986</v>
      </c>
      <c r="B40" t="s">
        <v>0</v>
      </c>
      <c r="C40" t="s">
        <v>73</v>
      </c>
      <c r="D40" s="1">
        <v>137807</v>
      </c>
      <c r="E40">
        <v>0.12</v>
      </c>
    </row>
    <row r="41" spans="1:5" x14ac:dyDescent="0.25">
      <c r="A41">
        <v>1985</v>
      </c>
      <c r="B41" t="s">
        <v>0</v>
      </c>
      <c r="C41" t="s">
        <v>73</v>
      </c>
      <c r="D41" s="1">
        <v>120274.00000000001</v>
      </c>
      <c r="E41">
        <v>0.12</v>
      </c>
    </row>
    <row r="42" spans="1:5" x14ac:dyDescent="0.25">
      <c r="A42">
        <v>1984</v>
      </c>
      <c r="B42" t="s">
        <v>0</v>
      </c>
      <c r="C42" t="s">
        <v>73</v>
      </c>
      <c r="D42" s="1">
        <v>133310.00000000003</v>
      </c>
      <c r="E42">
        <v>0.12</v>
      </c>
    </row>
    <row r="43" spans="1:5" x14ac:dyDescent="0.25">
      <c r="A43">
        <v>1983</v>
      </c>
      <c r="B43" t="s">
        <v>0</v>
      </c>
      <c r="C43" t="s">
        <v>73</v>
      </c>
      <c r="D43" s="1">
        <v>348101.99999999994</v>
      </c>
      <c r="E43">
        <v>0.12</v>
      </c>
    </row>
    <row r="44" spans="1:5" x14ac:dyDescent="0.25">
      <c r="A44">
        <v>1982</v>
      </c>
      <c r="B44" t="s">
        <v>0</v>
      </c>
      <c r="C44" t="s">
        <v>73</v>
      </c>
      <c r="D44" s="1">
        <v>179420.00000000003</v>
      </c>
      <c r="E44">
        <v>0.12</v>
      </c>
    </row>
    <row r="45" spans="1:5" x14ac:dyDescent="0.25">
      <c r="A45">
        <v>1981</v>
      </c>
      <c r="B45" t="s">
        <v>0</v>
      </c>
      <c r="C45" t="s">
        <v>73</v>
      </c>
      <c r="D45" s="1">
        <v>213537.99999999997</v>
      </c>
      <c r="E45">
        <v>0.12</v>
      </c>
    </row>
    <row r="46" spans="1:5" x14ac:dyDescent="0.25">
      <c r="A46">
        <v>1980</v>
      </c>
      <c r="B46" t="s">
        <v>0</v>
      </c>
      <c r="C46" t="s">
        <v>73</v>
      </c>
      <c r="D46" s="1">
        <v>256516.00000000003</v>
      </c>
      <c r="E46">
        <v>0.12</v>
      </c>
    </row>
    <row r="47" spans="1:5" x14ac:dyDescent="0.25">
      <c r="A47">
        <v>1979</v>
      </c>
      <c r="B47" t="s">
        <v>0</v>
      </c>
      <c r="C47" t="s">
        <v>73</v>
      </c>
      <c r="D47" s="1">
        <v>263995</v>
      </c>
      <c r="E47">
        <v>0.12</v>
      </c>
    </row>
    <row r="48" spans="1:5" x14ac:dyDescent="0.25">
      <c r="A48">
        <v>1978</v>
      </c>
      <c r="B48" t="s">
        <v>0</v>
      </c>
      <c r="C48" t="s">
        <v>73</v>
      </c>
      <c r="D48" s="1">
        <v>114400</v>
      </c>
      <c r="E48">
        <v>0.12</v>
      </c>
    </row>
    <row r="49" spans="1:12" x14ac:dyDescent="0.25">
      <c r="A49">
        <v>1977</v>
      </c>
      <c r="B49" t="s">
        <v>0</v>
      </c>
      <c r="C49" t="s">
        <v>73</v>
      </c>
      <c r="D49" s="1">
        <v>212200.00000000003</v>
      </c>
      <c r="E49">
        <v>0.12</v>
      </c>
      <c r="L49" s="7" t="s">
        <v>126</v>
      </c>
    </row>
    <row r="50" spans="1:12" x14ac:dyDescent="0.25">
      <c r="A50">
        <v>1976</v>
      </c>
      <c r="B50" t="s">
        <v>0</v>
      </c>
      <c r="C50" t="s">
        <v>80</v>
      </c>
      <c r="D50" s="1">
        <v>100600</v>
      </c>
      <c r="E50">
        <v>1</v>
      </c>
      <c r="L50" t="s">
        <v>127</v>
      </c>
    </row>
    <row r="51" spans="1:12" x14ac:dyDescent="0.25">
      <c r="A51">
        <v>1975</v>
      </c>
      <c r="B51" t="s">
        <v>0</v>
      </c>
      <c r="C51" t="s">
        <v>80</v>
      </c>
      <c r="D51" s="1">
        <v>138100</v>
      </c>
      <c r="E51">
        <v>1</v>
      </c>
    </row>
    <row r="52" spans="1:12" x14ac:dyDescent="0.25">
      <c r="A52">
        <v>1974</v>
      </c>
      <c r="B52" t="s">
        <v>0</v>
      </c>
      <c r="C52" t="s">
        <v>80</v>
      </c>
      <c r="D52" s="1">
        <v>56300</v>
      </c>
      <c r="E52">
        <v>1</v>
      </c>
    </row>
    <row r="53" spans="1:12" x14ac:dyDescent="0.25">
      <c r="A53">
        <v>1973</v>
      </c>
      <c r="B53" t="s">
        <v>0</v>
      </c>
      <c r="C53" t="s">
        <v>80</v>
      </c>
      <c r="D53" s="1">
        <v>216100</v>
      </c>
      <c r="E53">
        <v>1</v>
      </c>
      <c r="L53" s="7" t="s">
        <v>122</v>
      </c>
    </row>
    <row r="54" spans="1:12" x14ac:dyDescent="0.25">
      <c r="A54">
        <v>1972</v>
      </c>
      <c r="B54" t="s">
        <v>0</v>
      </c>
      <c r="C54" t="s">
        <v>80</v>
      </c>
      <c r="D54" s="1">
        <v>93300</v>
      </c>
      <c r="E54">
        <v>1</v>
      </c>
      <c r="L54" t="s">
        <v>120</v>
      </c>
    </row>
    <row r="55" spans="1:12" x14ac:dyDescent="0.25">
      <c r="A55">
        <v>1971</v>
      </c>
      <c r="B55" t="s">
        <v>0</v>
      </c>
      <c r="C55" t="s">
        <v>80</v>
      </c>
      <c r="D55" s="1">
        <v>39200</v>
      </c>
      <c r="E55">
        <v>1</v>
      </c>
      <c r="L55" t="s">
        <v>123</v>
      </c>
    </row>
    <row r="56" spans="1:12" x14ac:dyDescent="0.25">
      <c r="A56">
        <v>1970</v>
      </c>
      <c r="B56" t="s">
        <v>0</v>
      </c>
      <c r="C56" t="s">
        <v>80</v>
      </c>
      <c r="D56" s="1">
        <v>15100</v>
      </c>
      <c r="E56">
        <v>1</v>
      </c>
      <c r="L56" t="s">
        <v>121</v>
      </c>
    </row>
    <row r="57" spans="1:12" x14ac:dyDescent="0.25">
      <c r="A57">
        <v>1969</v>
      </c>
      <c r="B57" t="s">
        <v>0</v>
      </c>
      <c r="C57" t="s">
        <v>80</v>
      </c>
      <c r="D57" s="1">
        <v>72900</v>
      </c>
      <c r="E57">
        <v>1</v>
      </c>
      <c r="L57" t="s">
        <v>124</v>
      </c>
    </row>
    <row r="58" spans="1:12" x14ac:dyDescent="0.25">
      <c r="A58">
        <v>1968</v>
      </c>
      <c r="B58" t="s">
        <v>0</v>
      </c>
      <c r="C58" t="s">
        <v>80</v>
      </c>
      <c r="D58" s="1">
        <v>78600</v>
      </c>
      <c r="E58">
        <v>1</v>
      </c>
    </row>
    <row r="59" spans="1:12" x14ac:dyDescent="0.25">
      <c r="A59">
        <v>1967</v>
      </c>
      <c r="B59" t="s">
        <v>0</v>
      </c>
      <c r="C59" t="s">
        <v>80</v>
      </c>
      <c r="D59" s="1">
        <v>33500</v>
      </c>
      <c r="E59">
        <v>1</v>
      </c>
    </row>
    <row r="60" spans="1:12" x14ac:dyDescent="0.25">
      <c r="A60">
        <v>1966</v>
      </c>
      <c r="B60" t="s">
        <v>0</v>
      </c>
      <c r="C60" t="s">
        <v>80</v>
      </c>
      <c r="D60" s="1">
        <v>68000</v>
      </c>
      <c r="E60">
        <v>1</v>
      </c>
    </row>
    <row r="61" spans="1:12" x14ac:dyDescent="0.25">
      <c r="A61">
        <v>1965</v>
      </c>
      <c r="B61" t="s">
        <v>0</v>
      </c>
      <c r="C61" t="s">
        <v>80</v>
      </c>
      <c r="D61" s="1">
        <v>23000</v>
      </c>
      <c r="E61">
        <v>1</v>
      </c>
    </row>
    <row r="62" spans="1:12" x14ac:dyDescent="0.25">
      <c r="A62">
        <v>1964</v>
      </c>
      <c r="B62" t="s">
        <v>0</v>
      </c>
      <c r="C62" t="s">
        <v>80</v>
      </c>
      <c r="D62" s="1">
        <v>70000</v>
      </c>
      <c r="E62">
        <v>1</v>
      </c>
    </row>
    <row r="63" spans="1:12" x14ac:dyDescent="0.25">
      <c r="A63">
        <v>1963</v>
      </c>
      <c r="B63" t="s">
        <v>0</v>
      </c>
      <c r="C63" t="s">
        <v>80</v>
      </c>
      <c r="D63" s="1">
        <v>6000</v>
      </c>
      <c r="E63">
        <v>1</v>
      </c>
    </row>
    <row r="64" spans="1:12" x14ac:dyDescent="0.25">
      <c r="A64">
        <v>1962</v>
      </c>
      <c r="B64" t="s">
        <v>0</v>
      </c>
      <c r="C64" t="s">
        <v>80</v>
      </c>
      <c r="D64" s="1">
        <v>13000</v>
      </c>
      <c r="E64">
        <v>1</v>
      </c>
    </row>
    <row r="65" spans="1:5" x14ac:dyDescent="0.25">
      <c r="A65">
        <v>1961</v>
      </c>
      <c r="B65" t="s">
        <v>0</v>
      </c>
      <c r="C65" t="s">
        <v>80</v>
      </c>
      <c r="D65" s="1">
        <v>18000</v>
      </c>
      <c r="E65">
        <v>1</v>
      </c>
    </row>
    <row r="66" spans="1:5" x14ac:dyDescent="0.25">
      <c r="A66">
        <v>1960</v>
      </c>
      <c r="B66" t="s">
        <v>0</v>
      </c>
      <c r="C66" t="s">
        <v>80</v>
      </c>
      <c r="D66" s="1">
        <v>20000</v>
      </c>
      <c r="E66">
        <v>1</v>
      </c>
    </row>
    <row r="67" spans="1:5" x14ac:dyDescent="0.25">
      <c r="A67">
        <v>1959</v>
      </c>
      <c r="B67" t="s">
        <v>0</v>
      </c>
      <c r="C67" t="s">
        <v>80</v>
      </c>
      <c r="D67" s="1">
        <v>20000</v>
      </c>
      <c r="E67">
        <v>1</v>
      </c>
    </row>
    <row r="68" spans="1:5" x14ac:dyDescent="0.25">
      <c r="A68">
        <v>1958</v>
      </c>
      <c r="B68" t="s">
        <v>0</v>
      </c>
      <c r="C68" t="s">
        <v>80</v>
      </c>
      <c r="D68" s="1">
        <v>20000</v>
      </c>
      <c r="E68">
        <v>1</v>
      </c>
    </row>
    <row r="69" spans="1:5" x14ac:dyDescent="0.25">
      <c r="A69">
        <v>1957</v>
      </c>
      <c r="B69" t="s">
        <v>0</v>
      </c>
      <c r="C69" t="s">
        <v>80</v>
      </c>
      <c r="D69" s="1">
        <v>100000</v>
      </c>
      <c r="E69">
        <v>1</v>
      </c>
    </row>
    <row r="70" spans="1:5" x14ac:dyDescent="0.25">
      <c r="A70">
        <v>1956</v>
      </c>
      <c r="B70" t="s">
        <v>0</v>
      </c>
      <c r="C70" t="s">
        <v>80</v>
      </c>
      <c r="D70" s="1">
        <v>5000</v>
      </c>
      <c r="E70">
        <v>1</v>
      </c>
    </row>
    <row r="71" spans="1:5" x14ac:dyDescent="0.25">
      <c r="A71">
        <v>1955</v>
      </c>
      <c r="B71" t="s">
        <v>0</v>
      </c>
      <c r="C71" t="s">
        <v>80</v>
      </c>
      <c r="D71" s="1">
        <v>15000</v>
      </c>
      <c r="E71">
        <v>1</v>
      </c>
    </row>
    <row r="72" spans="1:5" x14ac:dyDescent="0.25">
      <c r="A72">
        <v>1954</v>
      </c>
      <c r="B72" t="s">
        <v>0</v>
      </c>
      <c r="C72" t="s">
        <v>80</v>
      </c>
      <c r="D72" s="1">
        <v>20000</v>
      </c>
      <c r="E72">
        <v>1</v>
      </c>
    </row>
    <row r="73" spans="1:5" x14ac:dyDescent="0.25">
      <c r="A73">
        <v>1953</v>
      </c>
      <c r="B73" t="s">
        <v>0</v>
      </c>
      <c r="C73" t="s">
        <v>80</v>
      </c>
      <c r="D73" s="1">
        <v>30000</v>
      </c>
      <c r="E73">
        <v>1</v>
      </c>
    </row>
    <row r="74" spans="1:5" x14ac:dyDescent="0.25">
      <c r="A74">
        <v>1952</v>
      </c>
      <c r="B74" t="s">
        <v>0</v>
      </c>
      <c r="C74" t="s">
        <v>80</v>
      </c>
      <c r="D74" s="1">
        <v>12000</v>
      </c>
      <c r="E74">
        <v>1</v>
      </c>
    </row>
    <row r="75" spans="1:5" x14ac:dyDescent="0.25">
      <c r="A75">
        <v>1951</v>
      </c>
      <c r="B75" t="s">
        <v>0</v>
      </c>
      <c r="C75" t="s">
        <v>80</v>
      </c>
      <c r="D75" s="1">
        <v>50000</v>
      </c>
      <c r="E75">
        <v>1</v>
      </c>
    </row>
    <row r="76" spans="1:5" x14ac:dyDescent="0.25">
      <c r="A76">
        <v>1950</v>
      </c>
      <c r="B76" t="s">
        <v>0</v>
      </c>
      <c r="C76" t="s">
        <v>80</v>
      </c>
      <c r="D76" s="1">
        <v>20000</v>
      </c>
      <c r="E76">
        <v>1</v>
      </c>
    </row>
    <row r="77" spans="1:5" x14ac:dyDescent="0.25">
      <c r="A77">
        <v>1949</v>
      </c>
      <c r="B77" t="s">
        <v>0</v>
      </c>
      <c r="C77" t="s">
        <v>80</v>
      </c>
      <c r="D77" s="1">
        <v>50418</v>
      </c>
      <c r="E77">
        <v>1</v>
      </c>
    </row>
    <row r="78" spans="1:5" x14ac:dyDescent="0.25">
      <c r="A78">
        <v>1948</v>
      </c>
      <c r="B78" t="s">
        <v>0</v>
      </c>
      <c r="C78" t="s">
        <v>80</v>
      </c>
      <c r="D78" s="1">
        <v>4167</v>
      </c>
      <c r="E78">
        <v>1</v>
      </c>
    </row>
    <row r="79" spans="1:5" x14ac:dyDescent="0.25">
      <c r="A79">
        <v>1947</v>
      </c>
      <c r="B79" t="s">
        <v>0</v>
      </c>
      <c r="C79" t="s">
        <v>80</v>
      </c>
      <c r="D79" s="1">
        <v>5900</v>
      </c>
      <c r="E79">
        <v>1</v>
      </c>
    </row>
    <row r="80" spans="1:5" x14ac:dyDescent="0.25">
      <c r="A80">
        <v>1946</v>
      </c>
      <c r="B80" t="s">
        <v>0</v>
      </c>
      <c r="C80" t="s">
        <v>80</v>
      </c>
      <c r="D80" s="1">
        <v>5986</v>
      </c>
      <c r="E80">
        <v>1</v>
      </c>
    </row>
    <row r="81" spans="1:5" x14ac:dyDescent="0.25">
      <c r="A81">
        <v>1945</v>
      </c>
      <c r="B81" t="s">
        <v>0</v>
      </c>
      <c r="C81" t="s">
        <v>80</v>
      </c>
      <c r="D81" s="1">
        <v>26245</v>
      </c>
      <c r="E81">
        <v>1</v>
      </c>
    </row>
    <row r="82" spans="1:5" x14ac:dyDescent="0.25">
      <c r="A82">
        <v>1944</v>
      </c>
      <c r="B82" t="s">
        <v>0</v>
      </c>
      <c r="C82" t="s">
        <v>80</v>
      </c>
      <c r="D82" s="1">
        <v>4537</v>
      </c>
      <c r="E82">
        <v>1</v>
      </c>
    </row>
    <row r="83" spans="1:5" x14ac:dyDescent="0.25">
      <c r="A83">
        <v>1943</v>
      </c>
      <c r="B83" t="s">
        <v>0</v>
      </c>
      <c r="C83" t="s">
        <v>80</v>
      </c>
      <c r="D83" s="1">
        <v>5421</v>
      </c>
      <c r="E83">
        <v>1</v>
      </c>
    </row>
    <row r="84" spans="1:5" x14ac:dyDescent="0.25">
      <c r="A84">
        <v>1942</v>
      </c>
      <c r="B84" t="s">
        <v>0</v>
      </c>
      <c r="C84" t="s">
        <v>80</v>
      </c>
      <c r="D84" s="1">
        <v>15823</v>
      </c>
      <c r="E84">
        <v>1</v>
      </c>
    </row>
    <row r="85" spans="1:5" x14ac:dyDescent="0.25">
      <c r="A85">
        <v>1941</v>
      </c>
      <c r="B85" t="s">
        <v>0</v>
      </c>
      <c r="C85" t="s">
        <v>80</v>
      </c>
      <c r="D85" s="1">
        <v>14625</v>
      </c>
      <c r="E85">
        <v>1</v>
      </c>
    </row>
    <row r="86" spans="1:5" x14ac:dyDescent="0.25">
      <c r="A86">
        <v>1940</v>
      </c>
      <c r="B86" t="s">
        <v>0</v>
      </c>
      <c r="C86" t="s">
        <v>80</v>
      </c>
      <c r="D86" s="1">
        <v>2936</v>
      </c>
      <c r="E86">
        <v>1</v>
      </c>
    </row>
    <row r="87" spans="1:5" x14ac:dyDescent="0.25">
      <c r="A87">
        <v>1939</v>
      </c>
      <c r="B87" t="s">
        <v>0</v>
      </c>
      <c r="C87" t="s">
        <v>80</v>
      </c>
      <c r="D87" s="1">
        <v>3119</v>
      </c>
      <c r="E87">
        <v>1</v>
      </c>
    </row>
    <row r="88" spans="1:5" x14ac:dyDescent="0.25">
      <c r="A88">
        <v>1938</v>
      </c>
      <c r="B88" t="s">
        <v>0</v>
      </c>
      <c r="C88" t="s">
        <v>80</v>
      </c>
      <c r="D88" s="1">
        <v>5894</v>
      </c>
      <c r="E88">
        <v>1</v>
      </c>
    </row>
    <row r="89" spans="1:5" x14ac:dyDescent="0.25">
      <c r="A89">
        <v>1937</v>
      </c>
      <c r="B89" t="s">
        <v>0</v>
      </c>
      <c r="C89" t="s">
        <v>80</v>
      </c>
      <c r="D89" s="1">
        <v>7365</v>
      </c>
      <c r="E89">
        <v>1</v>
      </c>
    </row>
    <row r="90" spans="1:5" x14ac:dyDescent="0.25">
      <c r="A90">
        <v>1936</v>
      </c>
      <c r="B90" t="s">
        <v>0</v>
      </c>
      <c r="C90" t="s">
        <v>80</v>
      </c>
      <c r="D90" s="1">
        <v>12206</v>
      </c>
      <c r="E90">
        <v>1</v>
      </c>
    </row>
    <row r="91" spans="1:5" x14ac:dyDescent="0.25">
      <c r="A91">
        <v>1935</v>
      </c>
      <c r="B91" t="s">
        <v>0</v>
      </c>
      <c r="C91" t="s">
        <v>80</v>
      </c>
      <c r="D91" s="1">
        <v>5953</v>
      </c>
      <c r="E91">
        <v>1</v>
      </c>
    </row>
    <row r="92" spans="1:5" x14ac:dyDescent="0.25">
      <c r="A92">
        <v>1934</v>
      </c>
      <c r="B92" t="s">
        <v>0</v>
      </c>
      <c r="C92" t="s">
        <v>80</v>
      </c>
      <c r="D92" s="1">
        <v>4858</v>
      </c>
      <c r="E92">
        <v>1</v>
      </c>
    </row>
    <row r="93" spans="1:5" x14ac:dyDescent="0.25">
      <c r="A93">
        <v>1933</v>
      </c>
      <c r="B93" t="s">
        <v>0</v>
      </c>
      <c r="C93" t="s">
        <v>80</v>
      </c>
      <c r="D93" s="1">
        <v>1706</v>
      </c>
      <c r="E93">
        <v>1</v>
      </c>
    </row>
    <row r="94" spans="1:5" x14ac:dyDescent="0.25">
      <c r="A94">
        <v>1932</v>
      </c>
      <c r="B94" t="s">
        <v>0</v>
      </c>
      <c r="C94" t="s">
        <v>80</v>
      </c>
      <c r="D94" s="1">
        <v>2472</v>
      </c>
      <c r="E94">
        <v>1</v>
      </c>
    </row>
    <row r="95" spans="1:5" x14ac:dyDescent="0.25">
      <c r="A95">
        <v>1931</v>
      </c>
      <c r="B95" t="s">
        <v>0</v>
      </c>
      <c r="C95" t="s">
        <v>80</v>
      </c>
      <c r="D95" s="1">
        <v>6920</v>
      </c>
      <c r="E95">
        <v>1</v>
      </c>
    </row>
    <row r="96" spans="1:5" x14ac:dyDescent="0.25">
      <c r="A96">
        <v>1930</v>
      </c>
      <c r="B96" t="s">
        <v>0</v>
      </c>
      <c r="C96" t="s">
        <v>80</v>
      </c>
      <c r="D96" s="1">
        <v>9501</v>
      </c>
      <c r="E96">
        <v>1</v>
      </c>
    </row>
    <row r="97" spans="1:6" x14ac:dyDescent="0.25">
      <c r="A97">
        <v>1929</v>
      </c>
      <c r="B97" t="s">
        <v>0</v>
      </c>
      <c r="C97" t="s">
        <v>80</v>
      </c>
      <c r="D97" s="1">
        <v>3018</v>
      </c>
      <c r="E97">
        <v>1</v>
      </c>
    </row>
    <row r="98" spans="1:6" x14ac:dyDescent="0.25">
      <c r="A98">
        <v>1926</v>
      </c>
      <c r="B98" t="s">
        <v>0</v>
      </c>
      <c r="C98" t="s">
        <v>51</v>
      </c>
      <c r="D98" s="1">
        <v>10695</v>
      </c>
      <c r="E98">
        <f>(11000-D98)/D98</f>
        <v>2.8517999064983639E-2</v>
      </c>
      <c r="F98" t="s">
        <v>104</v>
      </c>
    </row>
    <row r="99" spans="1:6" x14ac:dyDescent="0.25">
      <c r="A99">
        <v>1918</v>
      </c>
      <c r="B99" t="s">
        <v>105</v>
      </c>
      <c r="C99" t="s">
        <v>40</v>
      </c>
      <c r="D99" s="1">
        <v>7000</v>
      </c>
      <c r="E99">
        <v>0.5</v>
      </c>
    </row>
    <row r="100" spans="1:6" x14ac:dyDescent="0.25">
      <c r="A100">
        <v>1919</v>
      </c>
      <c r="B100" t="s">
        <v>105</v>
      </c>
      <c r="C100" t="s">
        <v>40</v>
      </c>
      <c r="D100" s="1">
        <v>8000</v>
      </c>
      <c r="E100">
        <v>0.5</v>
      </c>
    </row>
    <row r="101" spans="1:6" x14ac:dyDescent="0.25">
      <c r="A101">
        <v>1920</v>
      </c>
      <c r="B101" t="s">
        <v>105</v>
      </c>
      <c r="C101" t="s">
        <v>40</v>
      </c>
      <c r="D101" s="1">
        <v>38000</v>
      </c>
      <c r="E101">
        <v>0.5</v>
      </c>
    </row>
    <row r="102" spans="1:6" x14ac:dyDescent="0.25">
      <c r="A102">
        <v>1921</v>
      </c>
      <c r="B102" t="s">
        <v>105</v>
      </c>
      <c r="C102" t="s">
        <v>40</v>
      </c>
      <c r="D102" s="1">
        <v>1000</v>
      </c>
      <c r="E102">
        <v>0.5</v>
      </c>
    </row>
    <row r="103" spans="1:6" x14ac:dyDescent="0.25">
      <c r="A103">
        <v>1922</v>
      </c>
      <c r="B103" t="s">
        <v>105</v>
      </c>
      <c r="C103" t="s">
        <v>40</v>
      </c>
      <c r="D103" s="1">
        <v>70000</v>
      </c>
      <c r="E103">
        <v>0.5</v>
      </c>
    </row>
    <row r="104" spans="1:6" x14ac:dyDescent="0.25">
      <c r="A104">
        <v>1923</v>
      </c>
      <c r="B104" t="s">
        <v>105</v>
      </c>
      <c r="C104" t="s">
        <v>40</v>
      </c>
      <c r="D104" s="1">
        <v>90000</v>
      </c>
      <c r="E104">
        <v>0.5</v>
      </c>
    </row>
    <row r="105" spans="1:6" x14ac:dyDescent="0.25">
      <c r="A105">
        <v>1924</v>
      </c>
      <c r="B105" t="s">
        <v>105</v>
      </c>
      <c r="C105" t="s">
        <v>40</v>
      </c>
      <c r="D105" s="1">
        <v>120000</v>
      </c>
      <c r="E105">
        <v>0.5</v>
      </c>
    </row>
    <row r="106" spans="1:6" x14ac:dyDescent="0.25">
      <c r="A106">
        <v>1925</v>
      </c>
      <c r="B106" t="s">
        <v>105</v>
      </c>
      <c r="C106" t="s">
        <v>40</v>
      </c>
      <c r="D106" s="1">
        <v>80000</v>
      </c>
      <c r="E106">
        <v>0.5</v>
      </c>
    </row>
    <row r="107" spans="1:6" x14ac:dyDescent="0.25">
      <c r="A107">
        <v>1926</v>
      </c>
      <c r="B107" t="s">
        <v>105</v>
      </c>
      <c r="C107" t="s">
        <v>40</v>
      </c>
      <c r="D107" s="1">
        <v>65000</v>
      </c>
      <c r="E107">
        <v>0.5</v>
      </c>
    </row>
    <row r="108" spans="1:6" x14ac:dyDescent="0.25">
      <c r="A108">
        <v>1927</v>
      </c>
      <c r="B108" t="s">
        <v>105</v>
      </c>
      <c r="C108" t="s">
        <v>40</v>
      </c>
      <c r="D108" s="1">
        <v>70000</v>
      </c>
      <c r="E108">
        <v>0.5</v>
      </c>
    </row>
    <row r="109" spans="1:6" x14ac:dyDescent="0.25">
      <c r="A109">
        <v>1928</v>
      </c>
      <c r="B109" t="s">
        <v>105</v>
      </c>
      <c r="C109" t="s">
        <v>40</v>
      </c>
      <c r="D109" s="1">
        <v>70000</v>
      </c>
      <c r="E109">
        <v>0.5</v>
      </c>
    </row>
    <row r="110" spans="1:6" x14ac:dyDescent="0.25">
      <c r="A110">
        <v>1929</v>
      </c>
      <c r="B110" t="s">
        <v>105</v>
      </c>
      <c r="C110" t="s">
        <v>40</v>
      </c>
      <c r="D110" s="1">
        <v>135000</v>
      </c>
      <c r="E110">
        <v>0.5</v>
      </c>
    </row>
    <row r="111" spans="1:6" x14ac:dyDescent="0.25">
      <c r="A111">
        <v>1930</v>
      </c>
      <c r="B111" t="s">
        <v>105</v>
      </c>
      <c r="C111" t="s">
        <v>40</v>
      </c>
      <c r="D111" s="1">
        <v>40000</v>
      </c>
      <c r="E111">
        <v>0.5</v>
      </c>
    </row>
    <row r="112" spans="1:6" x14ac:dyDescent="0.25">
      <c r="A112">
        <v>1931</v>
      </c>
      <c r="B112" t="s">
        <v>105</v>
      </c>
      <c r="C112" t="s">
        <v>40</v>
      </c>
      <c r="D112" s="1">
        <v>50000</v>
      </c>
      <c r="E112">
        <v>0.5</v>
      </c>
    </row>
    <row r="113" spans="1:5" x14ac:dyDescent="0.25">
      <c r="A113">
        <v>1932</v>
      </c>
      <c r="B113" t="s">
        <v>105</v>
      </c>
      <c r="C113" t="s">
        <v>40</v>
      </c>
      <c r="D113" s="1">
        <v>35000</v>
      </c>
      <c r="E113">
        <v>0.5</v>
      </c>
    </row>
    <row r="114" spans="1:5" x14ac:dyDescent="0.25">
      <c r="A114">
        <v>1933</v>
      </c>
      <c r="B114" t="s">
        <v>105</v>
      </c>
      <c r="C114" t="s">
        <v>40</v>
      </c>
      <c r="D114" s="1">
        <v>7500</v>
      </c>
      <c r="E114">
        <v>0.5</v>
      </c>
    </row>
    <row r="115" spans="1:5" x14ac:dyDescent="0.25">
      <c r="A115">
        <v>1934</v>
      </c>
      <c r="B115" t="s">
        <v>105</v>
      </c>
      <c r="C115" t="s">
        <v>40</v>
      </c>
      <c r="D115" s="1">
        <v>15000</v>
      </c>
      <c r="E115">
        <v>0.5</v>
      </c>
    </row>
    <row r="116" spans="1:5" x14ac:dyDescent="0.25">
      <c r="A116">
        <v>1935</v>
      </c>
      <c r="B116" t="s">
        <v>105</v>
      </c>
      <c r="C116" t="s">
        <v>40</v>
      </c>
      <c r="D116" s="1">
        <v>45000</v>
      </c>
      <c r="E116">
        <v>0.5</v>
      </c>
    </row>
    <row r="117" spans="1:5" x14ac:dyDescent="0.25">
      <c r="A117">
        <v>1936</v>
      </c>
      <c r="B117" t="s">
        <v>105</v>
      </c>
      <c r="C117" t="s">
        <v>40</v>
      </c>
      <c r="D117" s="1">
        <v>2000</v>
      </c>
      <c r="E117">
        <v>0.5</v>
      </c>
    </row>
    <row r="118" spans="1:5" x14ac:dyDescent="0.25">
      <c r="A118">
        <v>1937</v>
      </c>
      <c r="B118" t="s">
        <v>105</v>
      </c>
      <c r="C118" t="s">
        <v>40</v>
      </c>
      <c r="D118" s="1">
        <v>38000</v>
      </c>
      <c r="E118">
        <v>0.5</v>
      </c>
    </row>
    <row r="119" spans="1:5" x14ac:dyDescent="0.25">
      <c r="A119">
        <v>1938</v>
      </c>
      <c r="B119" t="s">
        <v>105</v>
      </c>
      <c r="C119" t="s">
        <v>40</v>
      </c>
      <c r="D119" s="1">
        <v>10000</v>
      </c>
      <c r="E119">
        <v>0.5</v>
      </c>
    </row>
    <row r="120" spans="1:5" x14ac:dyDescent="0.25">
      <c r="A120">
        <v>1939</v>
      </c>
      <c r="B120" t="s">
        <v>105</v>
      </c>
      <c r="C120" t="s">
        <v>80</v>
      </c>
      <c r="D120" s="1">
        <v>14000</v>
      </c>
      <c r="E120">
        <v>1</v>
      </c>
    </row>
    <row r="121" spans="1:5" x14ac:dyDescent="0.25">
      <c r="A121">
        <v>1940</v>
      </c>
      <c r="B121" t="s">
        <v>105</v>
      </c>
      <c r="C121" t="s">
        <v>80</v>
      </c>
      <c r="D121" s="1">
        <v>60000</v>
      </c>
      <c r="E121">
        <v>1</v>
      </c>
    </row>
    <row r="122" spans="1:5" x14ac:dyDescent="0.25">
      <c r="A122">
        <v>1941</v>
      </c>
      <c r="B122" t="s">
        <v>105</v>
      </c>
      <c r="C122" t="s">
        <v>80</v>
      </c>
      <c r="D122" s="1">
        <v>2000</v>
      </c>
      <c r="E122">
        <v>1</v>
      </c>
    </row>
    <row r="123" spans="1:5" x14ac:dyDescent="0.25">
      <c r="A123">
        <v>1942</v>
      </c>
      <c r="B123" t="s">
        <v>105</v>
      </c>
      <c r="C123" t="s">
        <v>80</v>
      </c>
      <c r="D123" s="1">
        <v>7000</v>
      </c>
      <c r="E123">
        <v>1</v>
      </c>
    </row>
    <row r="124" spans="1:5" x14ac:dyDescent="0.25">
      <c r="A124">
        <v>1943</v>
      </c>
      <c r="B124" t="s">
        <v>105</v>
      </c>
      <c r="C124" t="s">
        <v>80</v>
      </c>
      <c r="D124" s="1">
        <v>5000</v>
      </c>
      <c r="E124">
        <v>1</v>
      </c>
    </row>
    <row r="125" spans="1:5" x14ac:dyDescent="0.25">
      <c r="A125">
        <v>1944</v>
      </c>
      <c r="B125" t="s">
        <v>105</v>
      </c>
      <c r="C125" t="s">
        <v>80</v>
      </c>
      <c r="D125" s="1">
        <v>5000</v>
      </c>
      <c r="E125">
        <v>1</v>
      </c>
    </row>
    <row r="126" spans="1:5" x14ac:dyDescent="0.25">
      <c r="A126">
        <v>1945</v>
      </c>
      <c r="B126" t="s">
        <v>105</v>
      </c>
      <c r="C126" t="s">
        <v>80</v>
      </c>
      <c r="D126" s="1">
        <v>14000</v>
      </c>
      <c r="E126">
        <v>1</v>
      </c>
    </row>
    <row r="127" spans="1:5" x14ac:dyDescent="0.25">
      <c r="A127">
        <v>1946</v>
      </c>
      <c r="B127" t="s">
        <v>105</v>
      </c>
      <c r="C127" t="s">
        <v>80</v>
      </c>
      <c r="D127" s="1">
        <v>14000</v>
      </c>
      <c r="E127">
        <v>1</v>
      </c>
    </row>
    <row r="128" spans="1:5" x14ac:dyDescent="0.25">
      <c r="A128">
        <v>1947</v>
      </c>
      <c r="B128" t="s">
        <v>105</v>
      </c>
      <c r="C128" t="s">
        <v>80</v>
      </c>
      <c r="D128" s="1">
        <v>7000</v>
      </c>
      <c r="E128">
        <v>1</v>
      </c>
    </row>
    <row r="129" spans="1:9" x14ac:dyDescent="0.25">
      <c r="A129">
        <v>1948</v>
      </c>
      <c r="B129" t="s">
        <v>105</v>
      </c>
      <c r="C129" t="s">
        <v>80</v>
      </c>
      <c r="D129" s="1">
        <v>7000</v>
      </c>
      <c r="E129">
        <v>1</v>
      </c>
    </row>
    <row r="130" spans="1:9" x14ac:dyDescent="0.25">
      <c r="A130">
        <v>1949</v>
      </c>
      <c r="B130" t="s">
        <v>105</v>
      </c>
      <c r="C130" t="s">
        <v>80</v>
      </c>
      <c r="D130" s="1">
        <v>30000</v>
      </c>
      <c r="E130">
        <v>1</v>
      </c>
    </row>
    <row r="131" spans="1:9" x14ac:dyDescent="0.25">
      <c r="A131">
        <v>1950</v>
      </c>
      <c r="B131" t="s">
        <v>105</v>
      </c>
      <c r="C131" t="s">
        <v>80</v>
      </c>
      <c r="D131" s="1">
        <v>14000</v>
      </c>
      <c r="E131">
        <v>1</v>
      </c>
    </row>
    <row r="132" spans="1:9" x14ac:dyDescent="0.25">
      <c r="A132">
        <v>1951</v>
      </c>
      <c r="B132" t="s">
        <v>105</v>
      </c>
      <c r="C132" t="s">
        <v>80</v>
      </c>
      <c r="D132" s="1">
        <v>14000</v>
      </c>
      <c r="E132">
        <v>1</v>
      </c>
      <c r="I132" t="s">
        <v>128</v>
      </c>
    </row>
    <row r="133" spans="1:9" x14ac:dyDescent="0.25">
      <c r="A133">
        <v>1952</v>
      </c>
      <c r="B133" t="s">
        <v>105</v>
      </c>
      <c r="C133" t="s">
        <v>80</v>
      </c>
      <c r="D133" s="1">
        <v>14000</v>
      </c>
      <c r="E133">
        <v>1</v>
      </c>
    </row>
    <row r="134" spans="1:9" x14ac:dyDescent="0.25">
      <c r="A134">
        <v>1953</v>
      </c>
      <c r="B134" t="s">
        <v>105</v>
      </c>
      <c r="C134" t="s">
        <v>80</v>
      </c>
      <c r="D134" s="1">
        <v>14000</v>
      </c>
      <c r="E134">
        <v>1</v>
      </c>
    </row>
    <row r="135" spans="1:9" x14ac:dyDescent="0.25">
      <c r="A135">
        <v>1954</v>
      </c>
      <c r="B135" t="s">
        <v>105</v>
      </c>
      <c r="C135" t="s">
        <v>80</v>
      </c>
      <c r="D135" s="1">
        <v>30000</v>
      </c>
      <c r="E135">
        <v>1</v>
      </c>
      <c r="I135" t="s">
        <v>129</v>
      </c>
    </row>
    <row r="136" spans="1:9" x14ac:dyDescent="0.25">
      <c r="A136">
        <v>1955</v>
      </c>
      <c r="B136" t="s">
        <v>105</v>
      </c>
      <c r="C136" t="s">
        <v>80</v>
      </c>
      <c r="D136" s="1">
        <v>14000</v>
      </c>
      <c r="E136">
        <v>1</v>
      </c>
    </row>
    <row r="137" spans="1:9" x14ac:dyDescent="0.25">
      <c r="A137">
        <v>1956</v>
      </c>
      <c r="B137" t="s">
        <v>105</v>
      </c>
      <c r="C137" t="s">
        <v>80</v>
      </c>
      <c r="D137" s="1">
        <v>7000</v>
      </c>
      <c r="E137">
        <v>1</v>
      </c>
    </row>
    <row r="138" spans="1:9" x14ac:dyDescent="0.25">
      <c r="A138">
        <v>1957</v>
      </c>
      <c r="B138" t="s">
        <v>105</v>
      </c>
      <c r="C138" t="s">
        <v>80</v>
      </c>
      <c r="D138" s="1">
        <v>7000</v>
      </c>
      <c r="E138">
        <v>1</v>
      </c>
    </row>
    <row r="139" spans="1:9" x14ac:dyDescent="0.25">
      <c r="A139">
        <v>1958</v>
      </c>
      <c r="B139" t="s">
        <v>105</v>
      </c>
      <c r="C139" t="s">
        <v>80</v>
      </c>
      <c r="D139" s="1">
        <v>14000</v>
      </c>
      <c r="E139">
        <v>1</v>
      </c>
    </row>
    <row r="140" spans="1:9" x14ac:dyDescent="0.25">
      <c r="A140">
        <v>1959</v>
      </c>
      <c r="B140" t="s">
        <v>105</v>
      </c>
      <c r="C140" t="s">
        <v>80</v>
      </c>
      <c r="D140" s="1">
        <v>14000</v>
      </c>
      <c r="E140">
        <v>1</v>
      </c>
    </row>
    <row r="141" spans="1:9" x14ac:dyDescent="0.25">
      <c r="A141">
        <v>1960</v>
      </c>
      <c r="B141" t="s">
        <v>105</v>
      </c>
      <c r="C141" t="s">
        <v>80</v>
      </c>
      <c r="D141" s="1">
        <v>10000</v>
      </c>
      <c r="E141">
        <v>1</v>
      </c>
    </row>
    <row r="142" spans="1:9" x14ac:dyDescent="0.25">
      <c r="A142">
        <v>1961</v>
      </c>
      <c r="B142" t="s">
        <v>105</v>
      </c>
      <c r="C142" t="s">
        <v>80</v>
      </c>
      <c r="D142" s="1">
        <v>14000</v>
      </c>
      <c r="E142">
        <v>1</v>
      </c>
    </row>
    <row r="143" spans="1:9" x14ac:dyDescent="0.25">
      <c r="A143">
        <v>1962</v>
      </c>
      <c r="B143" t="s">
        <v>105</v>
      </c>
      <c r="C143" t="s">
        <v>80</v>
      </c>
      <c r="D143" s="1">
        <v>30000</v>
      </c>
      <c r="E143">
        <v>1</v>
      </c>
    </row>
    <row r="144" spans="1:9" x14ac:dyDescent="0.25">
      <c r="A144">
        <v>1963</v>
      </c>
      <c r="B144" t="s">
        <v>105</v>
      </c>
      <c r="C144" t="s">
        <v>80</v>
      </c>
      <c r="D144" s="1">
        <v>18000</v>
      </c>
      <c r="E144">
        <v>1</v>
      </c>
    </row>
    <row r="145" spans="1:5" x14ac:dyDescent="0.25">
      <c r="A145">
        <v>1964</v>
      </c>
      <c r="B145" t="s">
        <v>105</v>
      </c>
      <c r="C145" t="s">
        <v>80</v>
      </c>
      <c r="D145" s="1">
        <v>30000</v>
      </c>
      <c r="E145">
        <v>1</v>
      </c>
    </row>
    <row r="146" spans="1:5" x14ac:dyDescent="0.25">
      <c r="A146">
        <v>1965</v>
      </c>
      <c r="B146" t="s">
        <v>105</v>
      </c>
      <c r="C146" t="s">
        <v>80</v>
      </c>
      <c r="D146" s="1">
        <v>18000</v>
      </c>
      <c r="E146">
        <v>1</v>
      </c>
    </row>
    <row r="147" spans="1:5" x14ac:dyDescent="0.25">
      <c r="A147">
        <v>1966</v>
      </c>
      <c r="B147" t="s">
        <v>105</v>
      </c>
      <c r="C147" t="s">
        <v>80</v>
      </c>
      <c r="D147" s="1">
        <v>80000</v>
      </c>
      <c r="E147">
        <v>1</v>
      </c>
    </row>
    <row r="148" spans="1:5" x14ac:dyDescent="0.25">
      <c r="A148">
        <v>1967</v>
      </c>
      <c r="B148" t="s">
        <v>105</v>
      </c>
      <c r="C148" t="s">
        <v>80</v>
      </c>
      <c r="D148" s="1">
        <v>80000</v>
      </c>
      <c r="E148">
        <v>1</v>
      </c>
    </row>
    <row r="149" spans="1:5" x14ac:dyDescent="0.25">
      <c r="A149">
        <v>1968</v>
      </c>
      <c r="B149" t="s">
        <v>105</v>
      </c>
      <c r="C149" t="s">
        <v>80</v>
      </c>
      <c r="D149" s="1">
        <v>30000</v>
      </c>
      <c r="E149">
        <v>1</v>
      </c>
    </row>
    <row r="150" spans="1:5" x14ac:dyDescent="0.25">
      <c r="A150">
        <v>1969</v>
      </c>
      <c r="B150" t="s">
        <v>105</v>
      </c>
      <c r="C150" t="s">
        <v>80</v>
      </c>
      <c r="D150" s="1">
        <v>18000</v>
      </c>
      <c r="E150">
        <v>1</v>
      </c>
    </row>
    <row r="151" spans="1:5" x14ac:dyDescent="0.25">
      <c r="A151">
        <v>1970</v>
      </c>
      <c r="B151" t="s">
        <v>105</v>
      </c>
      <c r="C151" t="s">
        <v>80</v>
      </c>
      <c r="D151" s="1">
        <v>9000</v>
      </c>
      <c r="E151">
        <v>1</v>
      </c>
    </row>
    <row r="152" spans="1:5" x14ac:dyDescent="0.25">
      <c r="A152">
        <v>1971</v>
      </c>
      <c r="B152" t="s">
        <v>105</v>
      </c>
      <c r="C152" t="s">
        <v>80</v>
      </c>
      <c r="D152" s="1">
        <v>7500</v>
      </c>
      <c r="E152">
        <v>1</v>
      </c>
    </row>
    <row r="153" spans="1:5" x14ac:dyDescent="0.25">
      <c r="A153">
        <v>1972</v>
      </c>
      <c r="B153" t="s">
        <v>105</v>
      </c>
      <c r="C153" t="s">
        <v>80</v>
      </c>
      <c r="D153" s="1">
        <v>3500</v>
      </c>
      <c r="E153">
        <v>1</v>
      </c>
    </row>
    <row r="154" spans="1:5" x14ac:dyDescent="0.25">
      <c r="A154">
        <v>1973</v>
      </c>
      <c r="B154" t="s">
        <v>105</v>
      </c>
      <c r="C154" t="s">
        <v>80</v>
      </c>
      <c r="D154" s="1">
        <v>40000</v>
      </c>
      <c r="E154">
        <v>1</v>
      </c>
    </row>
    <row r="155" spans="1:5" x14ac:dyDescent="0.25">
      <c r="A155">
        <v>1974</v>
      </c>
      <c r="B155" t="s">
        <v>105</v>
      </c>
      <c r="C155" t="s">
        <v>80</v>
      </c>
      <c r="D155" s="1">
        <v>6000</v>
      </c>
      <c r="E155">
        <v>1</v>
      </c>
    </row>
    <row r="156" spans="1:5" x14ac:dyDescent="0.25">
      <c r="A156">
        <v>1975</v>
      </c>
      <c r="B156" t="s">
        <v>105</v>
      </c>
      <c r="C156" t="s">
        <v>80</v>
      </c>
      <c r="D156" s="1">
        <v>10000</v>
      </c>
      <c r="E156">
        <v>1</v>
      </c>
    </row>
    <row r="157" spans="1:5" x14ac:dyDescent="0.25">
      <c r="A157">
        <v>1976</v>
      </c>
      <c r="B157" t="s">
        <v>105</v>
      </c>
      <c r="C157" t="s">
        <v>80</v>
      </c>
      <c r="D157" s="1">
        <v>3500</v>
      </c>
      <c r="E157">
        <v>1</v>
      </c>
    </row>
    <row r="158" spans="1:5" x14ac:dyDescent="0.25">
      <c r="A158">
        <v>1977</v>
      </c>
      <c r="B158" t="s">
        <v>105</v>
      </c>
      <c r="C158" t="s">
        <v>80</v>
      </c>
      <c r="D158" s="1">
        <v>4800</v>
      </c>
      <c r="E158">
        <v>1</v>
      </c>
    </row>
    <row r="159" spans="1:5" x14ac:dyDescent="0.25">
      <c r="A159">
        <v>1978</v>
      </c>
      <c r="B159" t="s">
        <v>105</v>
      </c>
      <c r="C159" t="s">
        <v>80</v>
      </c>
      <c r="D159" s="1">
        <v>7000</v>
      </c>
      <c r="E159">
        <v>1</v>
      </c>
    </row>
    <row r="160" spans="1:5" x14ac:dyDescent="0.25">
      <c r="A160">
        <v>1979</v>
      </c>
      <c r="B160" t="s">
        <v>105</v>
      </c>
      <c r="C160" t="s">
        <v>80</v>
      </c>
      <c r="D160" s="1">
        <v>20000</v>
      </c>
      <c r="E160">
        <v>1</v>
      </c>
    </row>
    <row r="161" spans="1:5" x14ac:dyDescent="0.25">
      <c r="A161">
        <v>1980</v>
      </c>
      <c r="B161" t="s">
        <v>105</v>
      </c>
      <c r="C161" t="s">
        <v>80</v>
      </c>
      <c r="D161" s="1">
        <v>20706</v>
      </c>
      <c r="E161">
        <v>1</v>
      </c>
    </row>
    <row r="162" spans="1:5" x14ac:dyDescent="0.25">
      <c r="A162">
        <v>1981</v>
      </c>
      <c r="B162" t="s">
        <v>105</v>
      </c>
      <c r="C162" t="s">
        <v>44</v>
      </c>
      <c r="D162" s="1">
        <v>58000</v>
      </c>
      <c r="E162">
        <v>0.24962676592138761</v>
      </c>
    </row>
    <row r="163" spans="1:5" x14ac:dyDescent="0.25">
      <c r="A163">
        <v>1982</v>
      </c>
      <c r="B163" t="s">
        <v>105</v>
      </c>
      <c r="C163" t="s">
        <v>44</v>
      </c>
      <c r="D163" s="1">
        <v>36700</v>
      </c>
      <c r="E163">
        <v>0.21117148857584175</v>
      </c>
    </row>
    <row r="164" spans="1:5" x14ac:dyDescent="0.25">
      <c r="A164">
        <v>1983</v>
      </c>
      <c r="B164" t="s">
        <v>105</v>
      </c>
      <c r="C164" t="s">
        <v>44</v>
      </c>
      <c r="D164" s="1">
        <v>31000</v>
      </c>
      <c r="E164">
        <v>0.29222062058095055</v>
      </c>
    </row>
    <row r="165" spans="1:5" x14ac:dyDescent="0.25">
      <c r="A165">
        <v>1984</v>
      </c>
      <c r="B165" t="s">
        <v>105</v>
      </c>
      <c r="C165" t="s">
        <v>44</v>
      </c>
      <c r="D165" s="1">
        <v>73400</v>
      </c>
      <c r="E165">
        <v>0.25651781924171535</v>
      </c>
    </row>
    <row r="166" spans="1:5" x14ac:dyDescent="0.25">
      <c r="A166">
        <v>1985</v>
      </c>
      <c r="B166" t="s">
        <v>105</v>
      </c>
      <c r="C166" t="s">
        <v>44</v>
      </c>
      <c r="D166" s="1">
        <v>18500</v>
      </c>
      <c r="E166">
        <v>0.24510986428229789</v>
      </c>
    </row>
    <row r="167" spans="1:5" x14ac:dyDescent="0.25">
      <c r="A167">
        <v>1986</v>
      </c>
      <c r="B167" t="s">
        <v>105</v>
      </c>
      <c r="C167" t="s">
        <v>44</v>
      </c>
      <c r="D167" s="1">
        <v>3900</v>
      </c>
      <c r="E167">
        <v>0.24197298338672557</v>
      </c>
    </row>
    <row r="168" spans="1:5" x14ac:dyDescent="0.25">
      <c r="A168">
        <v>1987</v>
      </c>
      <c r="B168" t="s">
        <v>105</v>
      </c>
      <c r="C168" t="s">
        <v>44</v>
      </c>
      <c r="D168" s="1">
        <v>30800</v>
      </c>
      <c r="E168">
        <v>0.27654574778206115</v>
      </c>
    </row>
    <row r="169" spans="1:5" x14ac:dyDescent="0.25">
      <c r="A169">
        <v>1988</v>
      </c>
      <c r="B169" t="s">
        <v>105</v>
      </c>
      <c r="C169" t="s">
        <v>44</v>
      </c>
      <c r="D169" s="1">
        <v>40300</v>
      </c>
      <c r="E169">
        <v>0.23100420268378496</v>
      </c>
    </row>
    <row r="170" spans="1:5" x14ac:dyDescent="0.25">
      <c r="A170">
        <v>1989</v>
      </c>
      <c r="B170" t="s">
        <v>105</v>
      </c>
      <c r="C170" t="s">
        <v>44</v>
      </c>
      <c r="D170" s="1">
        <v>40600</v>
      </c>
      <c r="E170">
        <v>0.2464772207893425</v>
      </c>
    </row>
    <row r="171" spans="1:5" x14ac:dyDescent="0.25">
      <c r="A171">
        <v>1990</v>
      </c>
      <c r="B171" t="s">
        <v>105</v>
      </c>
      <c r="C171" t="s">
        <v>44</v>
      </c>
      <c r="D171" s="1">
        <v>31400</v>
      </c>
      <c r="E171">
        <v>0.24803058763168839</v>
      </c>
    </row>
    <row r="172" spans="1:5" x14ac:dyDescent="0.25">
      <c r="A172">
        <v>1991</v>
      </c>
      <c r="B172" t="s">
        <v>105</v>
      </c>
      <c r="C172" t="s">
        <v>44</v>
      </c>
      <c r="D172" s="1">
        <v>38100</v>
      </c>
      <c r="E172">
        <v>0.25538524201540663</v>
      </c>
    </row>
    <row r="173" spans="1:5" x14ac:dyDescent="0.25">
      <c r="A173">
        <v>1992</v>
      </c>
      <c r="B173" t="s">
        <v>105</v>
      </c>
      <c r="C173" t="s">
        <v>44</v>
      </c>
      <c r="D173" s="1">
        <v>27700</v>
      </c>
      <c r="E173">
        <v>0.25506318913756831</v>
      </c>
    </row>
    <row r="174" spans="1:5" x14ac:dyDescent="0.25">
      <c r="A174">
        <v>1993</v>
      </c>
      <c r="B174" t="s">
        <v>105</v>
      </c>
      <c r="C174" t="s">
        <v>44</v>
      </c>
      <c r="D174" s="1">
        <v>180500</v>
      </c>
      <c r="E174">
        <v>0.25535811601545821</v>
      </c>
    </row>
    <row r="175" spans="1:5" x14ac:dyDescent="0.25">
      <c r="A175">
        <v>1994</v>
      </c>
      <c r="B175" t="s">
        <v>105</v>
      </c>
      <c r="C175" t="s">
        <v>44</v>
      </c>
      <c r="D175" s="1">
        <v>17400</v>
      </c>
      <c r="E175">
        <v>0.25532205661271629</v>
      </c>
    </row>
    <row r="176" spans="1:5" x14ac:dyDescent="0.25">
      <c r="A176">
        <v>1995</v>
      </c>
      <c r="B176" t="s">
        <v>105</v>
      </c>
      <c r="C176" t="s">
        <v>44</v>
      </c>
      <c r="D176" s="1">
        <v>4400</v>
      </c>
      <c r="E176">
        <v>0.28219999075301155</v>
      </c>
    </row>
    <row r="177" spans="1:6" x14ac:dyDescent="0.25">
      <c r="A177">
        <v>1996</v>
      </c>
      <c r="B177" t="s">
        <v>105</v>
      </c>
      <c r="C177" t="s">
        <v>44</v>
      </c>
      <c r="D177" s="1">
        <v>119800</v>
      </c>
      <c r="E177">
        <v>0.25257250484647481</v>
      </c>
    </row>
    <row r="178" spans="1:6" x14ac:dyDescent="0.25">
      <c r="A178">
        <v>1997</v>
      </c>
      <c r="B178" t="s">
        <v>105</v>
      </c>
      <c r="C178" t="s">
        <v>44</v>
      </c>
      <c r="D178" s="1">
        <v>46200</v>
      </c>
      <c r="E178">
        <v>0.17869268215078102</v>
      </c>
    </row>
    <row r="179" spans="1:6" x14ac:dyDescent="0.25">
      <c r="A179">
        <v>1998</v>
      </c>
      <c r="B179" t="s">
        <v>105</v>
      </c>
      <c r="C179" t="s">
        <v>44</v>
      </c>
      <c r="D179" s="1">
        <v>184200</v>
      </c>
      <c r="E179">
        <v>0.25621309457777047</v>
      </c>
    </row>
    <row r="180" spans="1:6" x14ac:dyDescent="0.25">
      <c r="A180">
        <v>1999</v>
      </c>
      <c r="B180" t="s">
        <v>105</v>
      </c>
      <c r="C180" t="s">
        <v>44</v>
      </c>
      <c r="D180" s="1">
        <v>13400</v>
      </c>
      <c r="E180">
        <v>0.26206736546330245</v>
      </c>
    </row>
    <row r="181" spans="1:6" x14ac:dyDescent="0.25">
      <c r="A181">
        <v>2000</v>
      </c>
      <c r="B181" t="s">
        <v>105</v>
      </c>
      <c r="C181" t="s">
        <v>44</v>
      </c>
      <c r="D181" s="1">
        <v>25100</v>
      </c>
      <c r="E181">
        <v>0.24504612982900445</v>
      </c>
    </row>
    <row r="182" spans="1:6" x14ac:dyDescent="0.25">
      <c r="A182">
        <v>2001</v>
      </c>
      <c r="B182" t="s">
        <v>105</v>
      </c>
      <c r="C182" t="s">
        <v>44</v>
      </c>
      <c r="D182" s="1">
        <v>39800</v>
      </c>
      <c r="E182">
        <v>0.5</v>
      </c>
      <c r="F182" t="s">
        <v>119</v>
      </c>
    </row>
    <row r="183" spans="1:6" x14ac:dyDescent="0.25">
      <c r="A183">
        <v>2002</v>
      </c>
      <c r="B183" t="s">
        <v>105</v>
      </c>
      <c r="C183" t="s">
        <v>43</v>
      </c>
      <c r="D183" s="1">
        <v>17700</v>
      </c>
      <c r="E183">
        <v>0.5</v>
      </c>
      <c r="F183" t="s">
        <v>119</v>
      </c>
    </row>
    <row r="184" spans="1:6" x14ac:dyDescent="0.25">
      <c r="A184">
        <v>2003</v>
      </c>
      <c r="B184" t="s">
        <v>105</v>
      </c>
      <c r="C184" t="s">
        <v>43</v>
      </c>
      <c r="D184" s="1">
        <v>3300</v>
      </c>
      <c r="E184">
        <v>0.5</v>
      </c>
      <c r="F184" t="s">
        <v>119</v>
      </c>
    </row>
    <row r="185" spans="1:6" x14ac:dyDescent="0.25">
      <c r="A185">
        <v>2004</v>
      </c>
      <c r="B185" t="s">
        <v>105</v>
      </c>
      <c r="C185" t="s">
        <v>43</v>
      </c>
      <c r="D185" s="1">
        <v>2600</v>
      </c>
      <c r="E185">
        <v>0.5</v>
      </c>
      <c r="F185" t="s">
        <v>119</v>
      </c>
    </row>
    <row r="186" spans="1:6" x14ac:dyDescent="0.25">
      <c r="A186">
        <v>2005</v>
      </c>
      <c r="B186" t="s">
        <v>105</v>
      </c>
      <c r="C186" t="s">
        <v>43</v>
      </c>
      <c r="D186" s="1">
        <v>1300</v>
      </c>
      <c r="E186">
        <v>0.5</v>
      </c>
      <c r="F186" t="s">
        <v>119</v>
      </c>
    </row>
    <row r="187" spans="1:6" x14ac:dyDescent="0.25">
      <c r="A187">
        <v>2006</v>
      </c>
      <c r="B187" t="s">
        <v>105</v>
      </c>
      <c r="C187" t="s">
        <v>43</v>
      </c>
      <c r="D187" s="1">
        <v>3600</v>
      </c>
      <c r="E187">
        <v>0.5</v>
      </c>
      <c r="F187" t="s">
        <v>119</v>
      </c>
    </row>
    <row r="188" spans="1:6" x14ac:dyDescent="0.25">
      <c r="A188">
        <v>2007</v>
      </c>
      <c r="B188" t="s">
        <v>105</v>
      </c>
      <c r="C188" t="s">
        <v>44</v>
      </c>
      <c r="D188" s="1">
        <v>25000</v>
      </c>
      <c r="E188">
        <v>0.24872187173210539</v>
      </c>
    </row>
    <row r="189" spans="1:6" x14ac:dyDescent="0.25">
      <c r="A189">
        <v>2008</v>
      </c>
      <c r="B189" t="s">
        <v>105</v>
      </c>
      <c r="C189" t="s">
        <v>44</v>
      </c>
      <c r="D189" s="1">
        <v>13100</v>
      </c>
      <c r="E189">
        <v>0.18279384901560614</v>
      </c>
    </row>
    <row r="190" spans="1:6" x14ac:dyDescent="0.25">
      <c r="A190">
        <v>2009</v>
      </c>
      <c r="B190" t="s">
        <v>105</v>
      </c>
      <c r="C190" t="s">
        <v>44</v>
      </c>
      <c r="D190" s="1">
        <v>90000</v>
      </c>
      <c r="E190">
        <v>0.5</v>
      </c>
    </row>
    <row r="191" spans="1:6" x14ac:dyDescent="0.25">
      <c r="A191">
        <v>2010</v>
      </c>
      <c r="B191" t="s">
        <v>105</v>
      </c>
      <c r="C191" t="s">
        <v>44</v>
      </c>
      <c r="D191" s="1">
        <v>30000</v>
      </c>
      <c r="E191">
        <v>0.5</v>
      </c>
    </row>
    <row r="192" spans="1:6" x14ac:dyDescent="0.25">
      <c r="A192">
        <v>2011</v>
      </c>
      <c r="B192" t="s">
        <v>105</v>
      </c>
      <c r="C192" t="s">
        <v>44</v>
      </c>
      <c r="D192" s="1">
        <v>40846</v>
      </c>
      <c r="E192">
        <v>0.12764187029648841</v>
      </c>
    </row>
    <row r="193" spans="1:5" x14ac:dyDescent="0.25">
      <c r="A193">
        <v>2012</v>
      </c>
      <c r="B193" t="s">
        <v>105</v>
      </c>
      <c r="C193" t="s">
        <v>44</v>
      </c>
      <c r="D193" s="1">
        <v>17133</v>
      </c>
      <c r="E193">
        <v>0.22887474528630367</v>
      </c>
    </row>
    <row r="194" spans="1:5" x14ac:dyDescent="0.25">
      <c r="A194">
        <v>2013</v>
      </c>
      <c r="B194" t="s">
        <v>105</v>
      </c>
      <c r="C194" t="s">
        <v>44</v>
      </c>
      <c r="D194" s="1">
        <v>12500</v>
      </c>
      <c r="E194">
        <v>0.2903052391163663</v>
      </c>
    </row>
    <row r="195" spans="1:5" x14ac:dyDescent="0.25">
      <c r="A195">
        <v>2014</v>
      </c>
      <c r="B195" t="s">
        <v>105</v>
      </c>
      <c r="C195" t="s">
        <v>44</v>
      </c>
      <c r="D195" s="1">
        <v>11837</v>
      </c>
      <c r="E195">
        <v>0.25562150863923816</v>
      </c>
    </row>
    <row r="196" spans="1:5" x14ac:dyDescent="0.25">
      <c r="A196">
        <v>2015</v>
      </c>
      <c r="B196" t="s">
        <v>105</v>
      </c>
      <c r="C196" t="s">
        <v>44</v>
      </c>
      <c r="D196" s="1">
        <v>6400</v>
      </c>
      <c r="E196">
        <v>0.24144142403918198</v>
      </c>
    </row>
    <row r="197" spans="1:5" x14ac:dyDescent="0.25">
      <c r="A197">
        <v>2016</v>
      </c>
      <c r="B197" t="s">
        <v>105</v>
      </c>
      <c r="C197" t="s">
        <v>44</v>
      </c>
      <c r="D197" s="1">
        <v>21400</v>
      </c>
      <c r="E197">
        <v>0.24977698028175724</v>
      </c>
    </row>
    <row r="198" spans="1:5" x14ac:dyDescent="0.25">
      <c r="A198">
        <v>2017</v>
      </c>
      <c r="B198" t="s">
        <v>105</v>
      </c>
      <c r="C198" t="s">
        <v>44</v>
      </c>
      <c r="D198" s="1">
        <v>22704</v>
      </c>
      <c r="E198">
        <v>0.24404555928749527</v>
      </c>
    </row>
    <row r="199" spans="1:5" x14ac:dyDescent="0.25">
      <c r="A199">
        <v>2018</v>
      </c>
      <c r="B199" t="s">
        <v>105</v>
      </c>
      <c r="C199" t="s">
        <v>44</v>
      </c>
      <c r="D199" s="1">
        <v>12203</v>
      </c>
      <c r="E199">
        <v>0.24259054106824884</v>
      </c>
    </row>
    <row r="200" spans="1:5" x14ac:dyDescent="0.25">
      <c r="A200">
        <v>2019</v>
      </c>
      <c r="B200" t="s">
        <v>105</v>
      </c>
      <c r="C200" t="s">
        <v>44</v>
      </c>
      <c r="D200" s="1">
        <v>13549</v>
      </c>
      <c r="E200">
        <v>0.2388851566095718</v>
      </c>
    </row>
    <row r="201" spans="1:5" x14ac:dyDescent="0.25">
      <c r="A201">
        <v>2020</v>
      </c>
      <c r="B201" t="s">
        <v>105</v>
      </c>
      <c r="C201" t="s">
        <v>44</v>
      </c>
      <c r="D201" s="1">
        <v>4589</v>
      </c>
      <c r="E201">
        <v>0.2506997776881581</v>
      </c>
    </row>
    <row r="202" spans="1:5" x14ac:dyDescent="0.25">
      <c r="A202">
        <v>2021</v>
      </c>
      <c r="B202" t="s">
        <v>105</v>
      </c>
      <c r="C202" t="s">
        <v>44</v>
      </c>
      <c r="D202" s="1">
        <v>14520</v>
      </c>
      <c r="E202">
        <v>0.13975592184052893</v>
      </c>
    </row>
    <row r="203" spans="1:5" x14ac:dyDescent="0.25">
      <c r="A203">
        <v>2022</v>
      </c>
      <c r="B203" t="s">
        <v>105</v>
      </c>
      <c r="C203" t="s">
        <v>44</v>
      </c>
      <c r="D203" s="1">
        <v>37292</v>
      </c>
      <c r="E203">
        <v>0.17599848400934634</v>
      </c>
    </row>
    <row r="204" spans="1:5" x14ac:dyDescent="0.25">
      <c r="A204">
        <v>2023</v>
      </c>
      <c r="B204" t="s">
        <v>105</v>
      </c>
      <c r="C204" t="s">
        <v>44</v>
      </c>
      <c r="D204" s="1">
        <v>26226</v>
      </c>
      <c r="E204">
        <v>0.17617084523185156</v>
      </c>
    </row>
    <row r="205" spans="1:5" x14ac:dyDescent="0.25">
      <c r="A205">
        <v>2024</v>
      </c>
      <c r="B205" t="s">
        <v>105</v>
      </c>
      <c r="C205" t="s">
        <v>44</v>
      </c>
      <c r="D205">
        <v>3537</v>
      </c>
      <c r="E205">
        <v>0.16772834307305123</v>
      </c>
    </row>
    <row r="206" spans="1:5" x14ac:dyDescent="0.25">
      <c r="A206">
        <v>2024</v>
      </c>
      <c r="B206" t="s">
        <v>1</v>
      </c>
      <c r="C206" t="s">
        <v>57</v>
      </c>
      <c r="D206">
        <v>119995</v>
      </c>
      <c r="E206">
        <v>0.05</v>
      </c>
    </row>
    <row r="207" spans="1:5" x14ac:dyDescent="0.25">
      <c r="A207">
        <v>2023</v>
      </c>
      <c r="B207" t="s">
        <v>1</v>
      </c>
      <c r="C207" t="s">
        <v>57</v>
      </c>
      <c r="D207" s="1">
        <v>155018.00000000003</v>
      </c>
      <c r="E207">
        <v>0.05</v>
      </c>
    </row>
    <row r="208" spans="1:5" x14ac:dyDescent="0.25">
      <c r="A208">
        <v>2022</v>
      </c>
      <c r="B208" t="s">
        <v>1</v>
      </c>
      <c r="C208" t="s">
        <v>57</v>
      </c>
      <c r="D208" s="1">
        <v>415241</v>
      </c>
      <c r="E208">
        <v>0.05</v>
      </c>
    </row>
    <row r="209" spans="1:5" x14ac:dyDescent="0.25">
      <c r="A209">
        <v>2021</v>
      </c>
      <c r="B209" t="s">
        <v>1</v>
      </c>
      <c r="C209" t="s">
        <v>57</v>
      </c>
      <c r="D209" s="1">
        <v>182340</v>
      </c>
      <c r="E209">
        <v>0.05</v>
      </c>
    </row>
    <row r="210" spans="1:5" x14ac:dyDescent="0.25">
      <c r="A210">
        <v>2020</v>
      </c>
      <c r="B210" t="s">
        <v>1</v>
      </c>
      <c r="C210" t="s">
        <v>57</v>
      </c>
      <c r="D210" s="1">
        <v>169445.09</v>
      </c>
      <c r="E210">
        <v>0.05</v>
      </c>
    </row>
    <row r="211" spans="1:5" x14ac:dyDescent="0.25">
      <c r="A211">
        <v>2019</v>
      </c>
      <c r="B211" t="s">
        <v>1</v>
      </c>
      <c r="C211" t="s">
        <v>57</v>
      </c>
      <c r="D211" s="1">
        <v>129356.01000000001</v>
      </c>
      <c r="E211">
        <v>0.05</v>
      </c>
    </row>
    <row r="212" spans="1:5" x14ac:dyDescent="0.25">
      <c r="A212">
        <v>2018</v>
      </c>
      <c r="B212" t="s">
        <v>1</v>
      </c>
      <c r="C212" t="s">
        <v>57</v>
      </c>
      <c r="D212" s="1">
        <v>157812.32000000018</v>
      </c>
      <c r="E212">
        <v>0.05</v>
      </c>
    </row>
    <row r="213" spans="1:5" x14ac:dyDescent="0.25">
      <c r="A213">
        <v>2017</v>
      </c>
      <c r="B213" t="s">
        <v>1</v>
      </c>
      <c r="C213" t="s">
        <v>57</v>
      </c>
      <c r="D213" s="1">
        <v>296471.68000000017</v>
      </c>
      <c r="E213">
        <v>0.05</v>
      </c>
    </row>
    <row r="214" spans="1:5" x14ac:dyDescent="0.25">
      <c r="A214">
        <v>2016</v>
      </c>
      <c r="B214" t="s">
        <v>1</v>
      </c>
      <c r="C214" t="s">
        <v>57</v>
      </c>
      <c r="D214" s="1">
        <v>233152.75</v>
      </c>
      <c r="E214">
        <v>0.05</v>
      </c>
    </row>
    <row r="215" spans="1:5" x14ac:dyDescent="0.25">
      <c r="A215">
        <v>2015</v>
      </c>
      <c r="B215" t="s">
        <v>1</v>
      </c>
      <c r="C215" t="s">
        <v>57</v>
      </c>
      <c r="D215" s="1">
        <v>330247.56999999989</v>
      </c>
      <c r="E215">
        <v>0.05</v>
      </c>
    </row>
    <row r="216" spans="1:5" x14ac:dyDescent="0.25">
      <c r="A216">
        <v>2014</v>
      </c>
      <c r="B216" t="s">
        <v>1</v>
      </c>
      <c r="C216" t="s">
        <v>57</v>
      </c>
      <c r="D216" s="1">
        <v>365429.09048463643</v>
      </c>
      <c r="E216">
        <v>0.05</v>
      </c>
    </row>
    <row r="217" spans="1:5" x14ac:dyDescent="0.25">
      <c r="A217">
        <v>2013</v>
      </c>
      <c r="B217" t="s">
        <v>1</v>
      </c>
      <c r="C217" t="s">
        <v>57</v>
      </c>
      <c r="D217" s="1">
        <v>467725.08645878843</v>
      </c>
      <c r="E217">
        <v>0.05</v>
      </c>
    </row>
    <row r="218" spans="1:5" x14ac:dyDescent="0.25">
      <c r="A218">
        <v>2012</v>
      </c>
      <c r="B218" t="s">
        <v>1</v>
      </c>
      <c r="C218" t="s">
        <v>57</v>
      </c>
      <c r="D218" s="1">
        <v>229381</v>
      </c>
      <c r="E218">
        <v>0.05</v>
      </c>
    </row>
    <row r="219" spans="1:5" x14ac:dyDescent="0.25">
      <c r="A219">
        <v>2011</v>
      </c>
      <c r="B219" t="s">
        <v>1</v>
      </c>
      <c r="C219" t="s">
        <v>57</v>
      </c>
      <c r="D219" s="1">
        <v>439213.99999999988</v>
      </c>
      <c r="E219">
        <v>0.05</v>
      </c>
    </row>
    <row r="220" spans="1:5" x14ac:dyDescent="0.25">
      <c r="A220">
        <v>2010</v>
      </c>
      <c r="B220" t="s">
        <v>1</v>
      </c>
      <c r="C220" t="s">
        <v>57</v>
      </c>
      <c r="D220" s="1">
        <v>456436.00000000006</v>
      </c>
      <c r="E220">
        <v>0.05</v>
      </c>
    </row>
    <row r="221" spans="1:5" x14ac:dyDescent="0.25">
      <c r="A221">
        <v>2009</v>
      </c>
      <c r="B221" t="s">
        <v>1</v>
      </c>
      <c r="C221" t="s">
        <v>57</v>
      </c>
      <c r="D221" s="1">
        <v>177831.00000000006</v>
      </c>
      <c r="E221">
        <v>7.0000000000000007E-2</v>
      </c>
    </row>
    <row r="222" spans="1:5" x14ac:dyDescent="0.25">
      <c r="A222">
        <v>2008</v>
      </c>
      <c r="B222" t="s">
        <v>1</v>
      </c>
      <c r="C222" t="s">
        <v>73</v>
      </c>
      <c r="D222" s="1">
        <v>116844</v>
      </c>
      <c r="E222">
        <v>7.0000000000000007E-2</v>
      </c>
    </row>
    <row r="223" spans="1:5" x14ac:dyDescent="0.25">
      <c r="A223">
        <v>2007</v>
      </c>
      <c r="B223" t="s">
        <v>1</v>
      </c>
      <c r="C223" t="s">
        <v>73</v>
      </c>
      <c r="D223" s="1">
        <v>72693</v>
      </c>
      <c r="E223">
        <v>7.0000000000000007E-2</v>
      </c>
    </row>
    <row r="224" spans="1:5" x14ac:dyDescent="0.25">
      <c r="A224">
        <v>2006</v>
      </c>
      <c r="B224" t="s">
        <v>1</v>
      </c>
      <c r="C224" t="s">
        <v>73</v>
      </c>
      <c r="D224" s="1">
        <v>63788.999999999978</v>
      </c>
      <c r="E224">
        <v>7.0000000000000007E-2</v>
      </c>
    </row>
    <row r="225" spans="1:6" x14ac:dyDescent="0.25">
      <c r="A225">
        <v>2005</v>
      </c>
      <c r="B225" t="s">
        <v>1</v>
      </c>
      <c r="C225" t="s">
        <v>73</v>
      </c>
      <c r="D225" s="1">
        <v>151138.99971287217</v>
      </c>
      <c r="E225">
        <v>7.0000000000000007E-2</v>
      </c>
    </row>
    <row r="226" spans="1:6" x14ac:dyDescent="0.25">
      <c r="A226">
        <v>2004</v>
      </c>
      <c r="B226" t="s">
        <v>1</v>
      </c>
      <c r="C226" t="s">
        <v>73</v>
      </c>
      <c r="D226" s="1">
        <v>150443</v>
      </c>
      <c r="E226">
        <v>7.0000000000000007E-2</v>
      </c>
    </row>
    <row r="227" spans="1:6" x14ac:dyDescent="0.25">
      <c r="A227">
        <v>2003</v>
      </c>
      <c r="B227" t="s">
        <v>1</v>
      </c>
      <c r="C227" t="s">
        <v>73</v>
      </c>
      <c r="D227" s="1">
        <v>188907.99999999994</v>
      </c>
      <c r="E227">
        <v>0.12</v>
      </c>
      <c r="F227" t="s">
        <v>131</v>
      </c>
    </row>
    <row r="228" spans="1:6" x14ac:dyDescent="0.25">
      <c r="A228">
        <v>2002</v>
      </c>
      <c r="B228" t="s">
        <v>1</v>
      </c>
      <c r="C228" t="s">
        <v>73</v>
      </c>
      <c r="D228" s="1">
        <v>220189.00000000015</v>
      </c>
      <c r="E228">
        <v>0.1</v>
      </c>
    </row>
    <row r="229" spans="1:6" x14ac:dyDescent="0.25">
      <c r="A229">
        <v>2001</v>
      </c>
      <c r="B229" t="s">
        <v>1</v>
      </c>
      <c r="C229" t="s">
        <v>73</v>
      </c>
      <c r="D229" s="1">
        <v>371518</v>
      </c>
      <c r="E229">
        <v>0.1</v>
      </c>
    </row>
    <row r="230" spans="1:6" x14ac:dyDescent="0.25">
      <c r="A230">
        <v>2000</v>
      </c>
      <c r="B230" t="s">
        <v>1</v>
      </c>
      <c r="C230" t="s">
        <v>73</v>
      </c>
      <c r="D230" s="1">
        <v>126339.00000000004</v>
      </c>
      <c r="E230">
        <v>0.1</v>
      </c>
    </row>
    <row r="231" spans="1:6" x14ac:dyDescent="0.25">
      <c r="A231">
        <v>1999</v>
      </c>
      <c r="B231" t="s">
        <v>1</v>
      </c>
      <c r="C231" t="s">
        <v>73</v>
      </c>
      <c r="D231" s="1">
        <v>169635.93442580631</v>
      </c>
      <c r="E231">
        <v>0.1</v>
      </c>
    </row>
    <row r="232" spans="1:6" x14ac:dyDescent="0.25">
      <c r="A232">
        <v>1998</v>
      </c>
      <c r="B232" t="s">
        <v>1</v>
      </c>
      <c r="C232" t="s">
        <v>73</v>
      </c>
      <c r="D232" s="1">
        <v>274014.00000000006</v>
      </c>
      <c r="E232">
        <v>0.1</v>
      </c>
    </row>
    <row r="233" spans="1:6" x14ac:dyDescent="0.25">
      <c r="A233">
        <v>1997</v>
      </c>
      <c r="B233" t="s">
        <v>1</v>
      </c>
      <c r="C233" t="s">
        <v>73</v>
      </c>
      <c r="D233" s="1">
        <v>131888</v>
      </c>
      <c r="E233">
        <v>0.1</v>
      </c>
    </row>
    <row r="234" spans="1:6" x14ac:dyDescent="0.25">
      <c r="A234">
        <v>1996</v>
      </c>
      <c r="B234" t="s">
        <v>1</v>
      </c>
      <c r="C234" t="s">
        <v>73</v>
      </c>
      <c r="D234" s="1">
        <v>255498.00000000003</v>
      </c>
      <c r="E234">
        <v>0.1</v>
      </c>
    </row>
    <row r="235" spans="1:6" x14ac:dyDescent="0.25">
      <c r="A235">
        <v>1995</v>
      </c>
      <c r="B235" t="s">
        <v>1</v>
      </c>
      <c r="C235" t="s">
        <v>73</v>
      </c>
      <c r="D235" s="1">
        <v>102399.99999999997</v>
      </c>
      <c r="E235">
        <v>0.12</v>
      </c>
    </row>
    <row r="236" spans="1:6" x14ac:dyDescent="0.25">
      <c r="A236">
        <v>1994</v>
      </c>
      <c r="B236" t="s">
        <v>1</v>
      </c>
      <c r="C236" t="s">
        <v>73</v>
      </c>
      <c r="D236" s="1">
        <v>143770.00000000003</v>
      </c>
      <c r="E236">
        <v>0.12</v>
      </c>
    </row>
    <row r="237" spans="1:6" x14ac:dyDescent="0.25">
      <c r="A237">
        <v>1993</v>
      </c>
      <c r="B237" t="s">
        <v>1</v>
      </c>
      <c r="C237" t="s">
        <v>73</v>
      </c>
      <c r="D237" s="1">
        <v>205288.99999999997</v>
      </c>
      <c r="E237">
        <v>0.12</v>
      </c>
    </row>
    <row r="238" spans="1:6" x14ac:dyDescent="0.25">
      <c r="A238">
        <v>1992</v>
      </c>
      <c r="B238" t="s">
        <v>1</v>
      </c>
      <c r="C238" t="s">
        <v>73</v>
      </c>
      <c r="D238" s="1">
        <v>221937.99999999994</v>
      </c>
      <c r="E238">
        <v>0.12</v>
      </c>
    </row>
    <row r="239" spans="1:6" x14ac:dyDescent="0.25">
      <c r="A239">
        <v>1991</v>
      </c>
      <c r="B239" t="s">
        <v>1</v>
      </c>
      <c r="C239" t="s">
        <v>73</v>
      </c>
      <c r="D239" s="1">
        <v>209474.99999999997</v>
      </c>
      <c r="E239">
        <v>0.12</v>
      </c>
    </row>
    <row r="240" spans="1:6" x14ac:dyDescent="0.25">
      <c r="A240">
        <v>1990</v>
      </c>
      <c r="B240" t="s">
        <v>1</v>
      </c>
      <c r="C240" t="s">
        <v>73</v>
      </c>
      <c r="D240" s="1">
        <v>112790.00000000003</v>
      </c>
      <c r="E240">
        <v>0.12</v>
      </c>
    </row>
    <row r="241" spans="1:5" x14ac:dyDescent="0.25">
      <c r="A241">
        <v>1989</v>
      </c>
      <c r="B241" t="s">
        <v>1</v>
      </c>
      <c r="C241" t="s">
        <v>73</v>
      </c>
      <c r="D241" s="1">
        <v>167987.00000000006</v>
      </c>
      <c r="E241">
        <v>0.12</v>
      </c>
    </row>
    <row r="242" spans="1:5" x14ac:dyDescent="0.25">
      <c r="A242">
        <v>1988</v>
      </c>
      <c r="B242" t="s">
        <v>1</v>
      </c>
      <c r="C242" t="s">
        <v>73</v>
      </c>
      <c r="D242" s="1">
        <v>235417</v>
      </c>
      <c r="E242">
        <v>0.12</v>
      </c>
    </row>
    <row r="243" spans="1:5" x14ac:dyDescent="0.25">
      <c r="A243">
        <v>1987</v>
      </c>
      <c r="B243" t="s">
        <v>1</v>
      </c>
      <c r="C243" t="s">
        <v>73</v>
      </c>
      <c r="D243" s="1">
        <v>151834.99999999997</v>
      </c>
      <c r="E243">
        <v>0.12</v>
      </c>
    </row>
    <row r="244" spans="1:5" x14ac:dyDescent="0.25">
      <c r="A244">
        <v>1986</v>
      </c>
      <c r="B244" t="s">
        <v>1</v>
      </c>
      <c r="C244" t="s">
        <v>73</v>
      </c>
      <c r="D244" s="1">
        <v>192941.00000000003</v>
      </c>
      <c r="E244">
        <v>0.12</v>
      </c>
    </row>
    <row r="245" spans="1:5" x14ac:dyDescent="0.25">
      <c r="A245">
        <v>1985</v>
      </c>
      <c r="B245" t="s">
        <v>1</v>
      </c>
      <c r="C245" t="s">
        <v>73</v>
      </c>
      <c r="D245" s="1">
        <v>146951</v>
      </c>
      <c r="E245">
        <v>0.12</v>
      </c>
    </row>
    <row r="246" spans="1:5" x14ac:dyDescent="0.25">
      <c r="A246">
        <v>1984</v>
      </c>
      <c r="B246" t="s">
        <v>1</v>
      </c>
      <c r="C246" t="s">
        <v>73</v>
      </c>
      <c r="D246" s="1">
        <v>89100</v>
      </c>
      <c r="E246">
        <v>0.12</v>
      </c>
    </row>
    <row r="247" spans="1:5" x14ac:dyDescent="0.25">
      <c r="A247">
        <v>1983</v>
      </c>
      <c r="B247" t="s">
        <v>1</v>
      </c>
      <c r="C247" t="s">
        <v>73</v>
      </c>
      <c r="D247" s="1">
        <v>257410</v>
      </c>
      <c r="E247">
        <v>0.12</v>
      </c>
    </row>
    <row r="248" spans="1:5" x14ac:dyDescent="0.25">
      <c r="A248">
        <v>1982</v>
      </c>
      <c r="B248" t="s">
        <v>1</v>
      </c>
      <c r="C248" t="s">
        <v>73</v>
      </c>
      <c r="D248" s="1">
        <v>248700.00000000003</v>
      </c>
      <c r="E248">
        <v>0.12</v>
      </c>
    </row>
    <row r="249" spans="1:5" x14ac:dyDescent="0.25">
      <c r="A249">
        <v>1981</v>
      </c>
      <c r="B249" t="s">
        <v>1</v>
      </c>
      <c r="C249" t="s">
        <v>73</v>
      </c>
      <c r="D249" s="1">
        <v>139251</v>
      </c>
      <c r="E249">
        <v>0.12</v>
      </c>
    </row>
    <row r="250" spans="1:5" x14ac:dyDescent="0.25">
      <c r="A250">
        <v>1980</v>
      </c>
      <c r="B250" t="s">
        <v>1</v>
      </c>
      <c r="C250" t="s">
        <v>73</v>
      </c>
      <c r="D250" s="1">
        <v>137990</v>
      </c>
      <c r="E250">
        <v>0.12</v>
      </c>
    </row>
    <row r="251" spans="1:5" x14ac:dyDescent="0.25">
      <c r="A251">
        <v>1979</v>
      </c>
      <c r="B251" t="s">
        <v>1</v>
      </c>
      <c r="C251" t="s">
        <v>73</v>
      </c>
      <c r="D251" s="1">
        <v>76445.999999999985</v>
      </c>
      <c r="E251">
        <v>0.12</v>
      </c>
    </row>
    <row r="252" spans="1:5" x14ac:dyDescent="0.25">
      <c r="A252">
        <v>1978</v>
      </c>
      <c r="B252" t="s">
        <v>1</v>
      </c>
      <c r="C252" t="s">
        <v>73</v>
      </c>
      <c r="D252" s="1">
        <v>37500</v>
      </c>
      <c r="E252">
        <v>0.12</v>
      </c>
    </row>
    <row r="253" spans="1:5" x14ac:dyDescent="0.25">
      <c r="A253">
        <v>1977</v>
      </c>
      <c r="B253" t="s">
        <v>1</v>
      </c>
      <c r="C253" t="s">
        <v>73</v>
      </c>
      <c r="D253" s="1">
        <v>80799.999999999985</v>
      </c>
      <c r="E253">
        <v>0.12</v>
      </c>
    </row>
    <row r="254" spans="1:5" x14ac:dyDescent="0.25">
      <c r="A254">
        <v>1976</v>
      </c>
      <c r="B254" t="s">
        <v>1</v>
      </c>
      <c r="C254" t="s">
        <v>80</v>
      </c>
      <c r="D254" s="1">
        <v>47700</v>
      </c>
      <c r="E254">
        <v>1</v>
      </c>
    </row>
    <row r="255" spans="1:5" x14ac:dyDescent="0.25">
      <c r="A255">
        <v>1975</v>
      </c>
      <c r="B255" t="s">
        <v>1</v>
      </c>
      <c r="C255" t="s">
        <v>80</v>
      </c>
      <c r="D255" s="1">
        <v>47500</v>
      </c>
      <c r="E255">
        <v>1</v>
      </c>
    </row>
    <row r="256" spans="1:5" x14ac:dyDescent="0.25">
      <c r="A256">
        <v>1974</v>
      </c>
      <c r="B256" t="s">
        <v>1</v>
      </c>
      <c r="C256" t="s">
        <v>80</v>
      </c>
      <c r="D256" s="1">
        <v>35800</v>
      </c>
      <c r="E256">
        <v>1</v>
      </c>
    </row>
    <row r="257" spans="1:5" x14ac:dyDescent="0.25">
      <c r="A257">
        <v>1973</v>
      </c>
      <c r="B257" t="s">
        <v>1</v>
      </c>
      <c r="C257" t="s">
        <v>80</v>
      </c>
      <c r="D257" s="1">
        <v>45600</v>
      </c>
      <c r="E257">
        <v>1</v>
      </c>
    </row>
    <row r="258" spans="1:5" x14ac:dyDescent="0.25">
      <c r="A258">
        <v>1972</v>
      </c>
      <c r="B258" t="s">
        <v>1</v>
      </c>
      <c r="C258" t="s">
        <v>80</v>
      </c>
      <c r="D258" s="1">
        <v>42600</v>
      </c>
      <c r="E258">
        <v>1</v>
      </c>
    </row>
    <row r="259" spans="1:5" x14ac:dyDescent="0.25">
      <c r="A259">
        <v>1971</v>
      </c>
      <c r="B259" t="s">
        <v>1</v>
      </c>
      <c r="C259" t="s">
        <v>80</v>
      </c>
      <c r="D259" s="1">
        <v>25000</v>
      </c>
      <c r="E259">
        <v>1</v>
      </c>
    </row>
    <row r="260" spans="1:5" x14ac:dyDescent="0.25">
      <c r="A260">
        <v>1970</v>
      </c>
      <c r="B260" t="s">
        <v>1</v>
      </c>
      <c r="C260" t="s">
        <v>80</v>
      </c>
      <c r="D260" s="1">
        <v>18000</v>
      </c>
      <c r="E260">
        <v>1</v>
      </c>
    </row>
    <row r="261" spans="1:5" x14ac:dyDescent="0.25">
      <c r="A261">
        <v>1969</v>
      </c>
      <c r="B261" t="s">
        <v>1</v>
      </c>
      <c r="C261" t="s">
        <v>80</v>
      </c>
      <c r="D261" s="1">
        <v>24000</v>
      </c>
      <c r="E261">
        <v>1</v>
      </c>
    </row>
    <row r="262" spans="1:5" x14ac:dyDescent="0.25">
      <c r="A262">
        <v>1968</v>
      </c>
      <c r="B262" t="s">
        <v>1</v>
      </c>
      <c r="C262" t="s">
        <v>80</v>
      </c>
      <c r="D262" s="1">
        <v>29000</v>
      </c>
      <c r="E262">
        <v>1</v>
      </c>
    </row>
    <row r="263" spans="1:5" x14ac:dyDescent="0.25">
      <c r="A263">
        <v>1967</v>
      </c>
      <c r="B263" t="s">
        <v>1</v>
      </c>
      <c r="C263" t="s">
        <v>80</v>
      </c>
      <c r="D263" s="1">
        <v>22000</v>
      </c>
      <c r="E263">
        <v>1</v>
      </c>
    </row>
    <row r="264" spans="1:5" x14ac:dyDescent="0.25">
      <c r="A264">
        <v>1966</v>
      </c>
      <c r="B264" t="s">
        <v>1</v>
      </c>
      <c r="C264" t="s">
        <v>80</v>
      </c>
      <c r="D264" s="1">
        <v>28000</v>
      </c>
      <c r="E264">
        <v>1</v>
      </c>
    </row>
    <row r="265" spans="1:5" x14ac:dyDescent="0.25">
      <c r="A265">
        <v>1965</v>
      </c>
      <c r="B265" t="s">
        <v>1</v>
      </c>
      <c r="C265" t="s">
        <v>80</v>
      </c>
      <c r="D265" s="1">
        <v>15000</v>
      </c>
      <c r="E265">
        <v>1</v>
      </c>
    </row>
    <row r="266" spans="1:5" x14ac:dyDescent="0.25">
      <c r="A266">
        <v>1964</v>
      </c>
      <c r="B266" t="s">
        <v>1</v>
      </c>
      <c r="C266" t="s">
        <v>80</v>
      </c>
      <c r="D266" s="1">
        <v>13000</v>
      </c>
      <c r="E266">
        <v>1</v>
      </c>
    </row>
    <row r="267" spans="1:5" x14ac:dyDescent="0.25">
      <c r="A267">
        <v>1963</v>
      </c>
      <c r="B267" t="s">
        <v>1</v>
      </c>
      <c r="C267" t="s">
        <v>80</v>
      </c>
      <c r="D267" s="1">
        <v>26000</v>
      </c>
      <c r="E267">
        <v>1</v>
      </c>
    </row>
    <row r="268" spans="1:5" x14ac:dyDescent="0.25">
      <c r="A268">
        <v>1962</v>
      </c>
      <c r="B268" t="s">
        <v>1</v>
      </c>
      <c r="C268" t="s">
        <v>80</v>
      </c>
      <c r="D268" s="1">
        <v>15000</v>
      </c>
      <c r="E268">
        <v>1</v>
      </c>
    </row>
    <row r="269" spans="1:5" x14ac:dyDescent="0.25">
      <c r="A269">
        <v>1961</v>
      </c>
      <c r="B269" t="s">
        <v>1</v>
      </c>
      <c r="C269" t="s">
        <v>80</v>
      </c>
      <c r="D269" s="1">
        <v>18000</v>
      </c>
      <c r="E269">
        <v>1</v>
      </c>
    </row>
    <row r="270" spans="1:5" x14ac:dyDescent="0.25">
      <c r="A270">
        <v>1960</v>
      </c>
      <c r="B270" t="s">
        <v>1</v>
      </c>
      <c r="C270" t="s">
        <v>80</v>
      </c>
      <c r="D270" s="1">
        <v>20000</v>
      </c>
      <c r="E270">
        <v>1</v>
      </c>
    </row>
    <row r="271" spans="1:5" x14ac:dyDescent="0.25">
      <c r="A271">
        <v>1959</v>
      </c>
      <c r="B271" t="s">
        <v>1</v>
      </c>
      <c r="C271" t="s">
        <v>80</v>
      </c>
      <c r="D271" s="1">
        <v>20000</v>
      </c>
      <c r="E271">
        <v>1</v>
      </c>
    </row>
    <row r="272" spans="1:5" x14ac:dyDescent="0.25">
      <c r="A272">
        <v>1958</v>
      </c>
      <c r="B272" t="s">
        <v>1</v>
      </c>
      <c r="C272" t="s">
        <v>80</v>
      </c>
      <c r="D272" s="1">
        <v>20000</v>
      </c>
      <c r="E272">
        <v>1</v>
      </c>
    </row>
    <row r="273" spans="1:5" x14ac:dyDescent="0.25">
      <c r="A273">
        <v>1957</v>
      </c>
      <c r="B273" t="s">
        <v>1</v>
      </c>
      <c r="C273" t="s">
        <v>80</v>
      </c>
      <c r="D273" s="1">
        <v>40000</v>
      </c>
      <c r="E273">
        <v>1</v>
      </c>
    </row>
    <row r="274" spans="1:5" x14ac:dyDescent="0.25">
      <c r="A274">
        <v>1956</v>
      </c>
      <c r="B274" t="s">
        <v>1</v>
      </c>
      <c r="C274" t="s">
        <v>80</v>
      </c>
      <c r="D274" s="1">
        <v>5000</v>
      </c>
      <c r="E274">
        <v>1</v>
      </c>
    </row>
    <row r="275" spans="1:5" x14ac:dyDescent="0.25">
      <c r="A275">
        <v>1955</v>
      </c>
      <c r="B275" t="s">
        <v>1</v>
      </c>
      <c r="C275" t="s">
        <v>80</v>
      </c>
      <c r="D275" s="1">
        <v>10000</v>
      </c>
      <c r="E275">
        <v>1</v>
      </c>
    </row>
    <row r="276" spans="1:5" x14ac:dyDescent="0.25">
      <c r="A276">
        <v>1954</v>
      </c>
      <c r="B276" t="s">
        <v>1</v>
      </c>
      <c r="C276" t="s">
        <v>80</v>
      </c>
      <c r="D276" s="1">
        <v>15000</v>
      </c>
      <c r="E276">
        <v>1</v>
      </c>
    </row>
    <row r="277" spans="1:5" x14ac:dyDescent="0.25">
      <c r="A277">
        <v>1953</v>
      </c>
      <c r="B277" t="s">
        <v>1</v>
      </c>
      <c r="C277" t="s">
        <v>80</v>
      </c>
      <c r="D277" s="1">
        <v>20000</v>
      </c>
      <c r="E277">
        <v>1</v>
      </c>
    </row>
    <row r="278" spans="1:5" x14ac:dyDescent="0.25">
      <c r="A278">
        <v>1952</v>
      </c>
      <c r="B278" t="s">
        <v>1</v>
      </c>
      <c r="C278" t="s">
        <v>80</v>
      </c>
      <c r="D278" s="1">
        <v>10000</v>
      </c>
      <c r="E278">
        <v>1</v>
      </c>
    </row>
    <row r="279" spans="1:5" x14ac:dyDescent="0.25">
      <c r="A279">
        <v>1951</v>
      </c>
      <c r="B279" t="s">
        <v>1</v>
      </c>
      <c r="C279" t="s">
        <v>80</v>
      </c>
      <c r="D279" s="1">
        <v>25000</v>
      </c>
      <c r="E279">
        <v>1</v>
      </c>
    </row>
    <row r="280" spans="1:5" x14ac:dyDescent="0.25">
      <c r="A280">
        <v>1950</v>
      </c>
      <c r="B280" t="s">
        <v>1</v>
      </c>
      <c r="C280" t="s">
        <v>80</v>
      </c>
      <c r="D280" s="1">
        <v>10000</v>
      </c>
      <c r="E280">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A4842-63E3-4614-A73E-CB32DDB2B86D}">
  <dimension ref="A1:K248"/>
  <sheetViews>
    <sheetView topLeftCell="A103" workbookViewId="0">
      <selection activeCell="N40" sqref="N40"/>
    </sheetView>
  </sheetViews>
  <sheetFormatPr defaultRowHeight="15" x14ac:dyDescent="0.25"/>
  <cols>
    <col min="2" max="2" width="15.7109375" bestFit="1" customWidth="1"/>
    <col min="3" max="3" width="23.85546875" customWidth="1"/>
    <col min="4" max="4" width="15.140625" customWidth="1"/>
  </cols>
  <sheetData>
    <row r="1" spans="1:7" x14ac:dyDescent="0.25">
      <c r="A1" t="s">
        <v>8</v>
      </c>
      <c r="B1" t="s">
        <v>2</v>
      </c>
      <c r="C1" t="s">
        <v>56</v>
      </c>
      <c r="D1" t="s">
        <v>76</v>
      </c>
      <c r="E1" t="s">
        <v>6</v>
      </c>
      <c r="F1" t="s">
        <v>102</v>
      </c>
      <c r="G1" t="s">
        <v>103</v>
      </c>
    </row>
    <row r="2" spans="1:7" x14ac:dyDescent="0.25">
      <c r="A2">
        <v>2024</v>
      </c>
      <c r="B2" t="s">
        <v>0</v>
      </c>
      <c r="C2" t="s">
        <v>86</v>
      </c>
      <c r="D2" t="s">
        <v>41</v>
      </c>
      <c r="F2">
        <v>0.05</v>
      </c>
    </row>
    <row r="3" spans="1:7" x14ac:dyDescent="0.25">
      <c r="A3">
        <v>2024</v>
      </c>
      <c r="B3" t="s">
        <v>1</v>
      </c>
      <c r="C3" t="s">
        <v>86</v>
      </c>
      <c r="D3" t="s">
        <v>41</v>
      </c>
      <c r="F3">
        <v>0.05</v>
      </c>
    </row>
    <row r="4" spans="1:7" x14ac:dyDescent="0.25">
      <c r="A4">
        <v>2024</v>
      </c>
      <c r="B4" t="s">
        <v>105</v>
      </c>
      <c r="C4" t="s">
        <v>86</v>
      </c>
      <c r="D4" t="s">
        <v>41</v>
      </c>
      <c r="F4">
        <v>0.05</v>
      </c>
    </row>
    <row r="5" spans="1:7" x14ac:dyDescent="0.25">
      <c r="A5">
        <v>2023</v>
      </c>
      <c r="B5" t="s">
        <v>0</v>
      </c>
      <c r="C5" t="s">
        <v>86</v>
      </c>
      <c r="D5" t="s">
        <v>41</v>
      </c>
      <c r="E5">
        <v>141594.40594579923</v>
      </c>
      <c r="F5">
        <v>0.05</v>
      </c>
    </row>
    <row r="6" spans="1:7" x14ac:dyDescent="0.25">
      <c r="A6">
        <v>2023</v>
      </c>
      <c r="B6" t="s">
        <v>1</v>
      </c>
      <c r="C6" t="s">
        <v>86</v>
      </c>
      <c r="D6" t="s">
        <v>41</v>
      </c>
      <c r="E6">
        <v>178705.25664798505</v>
      </c>
      <c r="F6">
        <v>0.05</v>
      </c>
    </row>
    <row r="7" spans="1:7" x14ac:dyDescent="0.25">
      <c r="A7">
        <v>2023</v>
      </c>
      <c r="B7" t="s">
        <v>105</v>
      </c>
      <c r="C7" t="s">
        <v>86</v>
      </c>
      <c r="D7" t="s">
        <v>41</v>
      </c>
      <c r="E7">
        <v>16392</v>
      </c>
      <c r="F7">
        <v>0.05</v>
      </c>
    </row>
    <row r="8" spans="1:7" x14ac:dyDescent="0.25">
      <c r="A8">
        <v>2022</v>
      </c>
      <c r="B8" t="s">
        <v>0</v>
      </c>
      <c r="C8" t="s">
        <v>86</v>
      </c>
      <c r="D8" t="s">
        <v>41</v>
      </c>
      <c r="E8">
        <v>110012</v>
      </c>
      <c r="F8">
        <v>0.05</v>
      </c>
    </row>
    <row r="9" spans="1:7" x14ac:dyDescent="0.25">
      <c r="A9">
        <v>2022</v>
      </c>
      <c r="B9" t="s">
        <v>1</v>
      </c>
      <c r="C9" t="s">
        <v>86</v>
      </c>
      <c r="D9" t="s">
        <v>41</v>
      </c>
      <c r="E9">
        <v>233946</v>
      </c>
      <c r="F9">
        <v>0.05</v>
      </c>
    </row>
    <row r="10" spans="1:7" x14ac:dyDescent="0.25">
      <c r="A10">
        <v>2022</v>
      </c>
      <c r="B10" t="s">
        <v>105</v>
      </c>
      <c r="C10" t="s">
        <v>86</v>
      </c>
      <c r="D10" t="s">
        <v>41</v>
      </c>
      <c r="E10">
        <v>15462</v>
      </c>
      <c r="F10">
        <v>0.05</v>
      </c>
    </row>
    <row r="11" spans="1:7" x14ac:dyDescent="0.25">
      <c r="A11">
        <v>2021</v>
      </c>
      <c r="B11" t="s">
        <v>0</v>
      </c>
      <c r="C11" t="s">
        <v>86</v>
      </c>
      <c r="D11" t="s">
        <v>41</v>
      </c>
      <c r="E11">
        <v>113676</v>
      </c>
      <c r="F11">
        <v>0.05</v>
      </c>
    </row>
    <row r="12" spans="1:7" x14ac:dyDescent="0.25">
      <c r="A12">
        <v>2021</v>
      </c>
      <c r="B12" t="s">
        <v>1</v>
      </c>
      <c r="C12" t="s">
        <v>86</v>
      </c>
      <c r="D12" t="s">
        <v>41</v>
      </c>
      <c r="E12">
        <v>69128</v>
      </c>
      <c r="F12">
        <v>0.05</v>
      </c>
    </row>
    <row r="13" spans="1:7" x14ac:dyDescent="0.25">
      <c r="A13">
        <v>2021</v>
      </c>
      <c r="B13" t="s">
        <v>105</v>
      </c>
      <c r="C13" t="s">
        <v>86</v>
      </c>
      <c r="D13" t="s">
        <v>41</v>
      </c>
      <c r="E13">
        <v>4359</v>
      </c>
      <c r="F13">
        <v>0.05</v>
      </c>
    </row>
    <row r="14" spans="1:7" x14ac:dyDescent="0.25">
      <c r="A14">
        <v>2020</v>
      </c>
      <c r="B14" t="s">
        <v>0</v>
      </c>
      <c r="C14" t="s">
        <v>86</v>
      </c>
      <c r="D14" t="s">
        <v>41</v>
      </c>
      <c r="E14">
        <v>34161.949536925953</v>
      </c>
      <c r="F14">
        <v>0.05</v>
      </c>
    </row>
    <row r="15" spans="1:7" x14ac:dyDescent="0.25">
      <c r="A15">
        <v>2020</v>
      </c>
      <c r="B15" t="s">
        <v>1</v>
      </c>
      <c r="C15" t="s">
        <v>86</v>
      </c>
      <c r="D15" t="s">
        <v>41</v>
      </c>
      <c r="E15">
        <v>39507.146680420177</v>
      </c>
      <c r="F15">
        <v>0.05</v>
      </c>
    </row>
    <row r="16" spans="1:7" x14ac:dyDescent="0.25">
      <c r="A16">
        <v>2020</v>
      </c>
      <c r="B16" t="s">
        <v>105</v>
      </c>
      <c r="C16" t="s">
        <v>86</v>
      </c>
      <c r="D16" t="s">
        <v>41</v>
      </c>
      <c r="E16">
        <v>443</v>
      </c>
      <c r="F16">
        <v>0.05</v>
      </c>
    </row>
    <row r="17" spans="1:11" x14ac:dyDescent="0.25">
      <c r="A17">
        <v>2019</v>
      </c>
      <c r="B17" t="s">
        <v>0</v>
      </c>
      <c r="C17" t="s">
        <v>86</v>
      </c>
      <c r="D17" t="s">
        <v>41</v>
      </c>
      <c r="E17">
        <v>14863.062206661825</v>
      </c>
      <c r="F17">
        <v>0.05</v>
      </c>
    </row>
    <row r="18" spans="1:11" x14ac:dyDescent="0.25">
      <c r="A18">
        <v>2019</v>
      </c>
      <c r="B18" t="s">
        <v>1</v>
      </c>
      <c r="C18" t="s">
        <v>86</v>
      </c>
      <c r="D18" t="s">
        <v>41</v>
      </c>
      <c r="E18">
        <v>39780.375665470026</v>
      </c>
      <c r="F18">
        <v>0.05</v>
      </c>
    </row>
    <row r="19" spans="1:11" x14ac:dyDescent="0.25">
      <c r="A19">
        <v>2019</v>
      </c>
      <c r="B19" t="s">
        <v>105</v>
      </c>
      <c r="C19" t="s">
        <v>86</v>
      </c>
      <c r="D19" t="s">
        <v>41</v>
      </c>
      <c r="E19">
        <v>154</v>
      </c>
      <c r="F19">
        <v>0.05</v>
      </c>
    </row>
    <row r="20" spans="1:11" x14ac:dyDescent="0.25">
      <c r="A20">
        <v>2018</v>
      </c>
      <c r="B20" t="s">
        <v>0</v>
      </c>
      <c r="C20" t="s">
        <v>86</v>
      </c>
      <c r="D20" t="s">
        <v>41</v>
      </c>
      <c r="E20">
        <v>15271.244144673577</v>
      </c>
      <c r="F20">
        <v>0.05</v>
      </c>
    </row>
    <row r="21" spans="1:11" x14ac:dyDescent="0.25">
      <c r="A21">
        <v>2018</v>
      </c>
      <c r="B21" t="s">
        <v>1</v>
      </c>
      <c r="C21" t="s">
        <v>86</v>
      </c>
      <c r="D21" t="s">
        <v>41</v>
      </c>
      <c r="E21">
        <v>66261.371832851102</v>
      </c>
      <c r="F21">
        <v>0.05</v>
      </c>
    </row>
    <row r="22" spans="1:11" x14ac:dyDescent="0.25">
      <c r="A22">
        <v>2018</v>
      </c>
      <c r="B22" t="s">
        <v>105</v>
      </c>
      <c r="C22" t="s">
        <v>86</v>
      </c>
      <c r="D22" t="s">
        <v>41</v>
      </c>
      <c r="E22">
        <v>626</v>
      </c>
      <c r="F22">
        <v>0.05</v>
      </c>
    </row>
    <row r="23" spans="1:11" x14ac:dyDescent="0.25">
      <c r="A23">
        <v>2017</v>
      </c>
      <c r="B23" t="s">
        <v>0</v>
      </c>
      <c r="C23" t="s">
        <v>86</v>
      </c>
      <c r="D23" t="s">
        <v>41</v>
      </c>
      <c r="E23">
        <v>35952.908424623063</v>
      </c>
      <c r="F23">
        <v>0.05</v>
      </c>
    </row>
    <row r="24" spans="1:11" x14ac:dyDescent="0.25">
      <c r="A24">
        <v>2017</v>
      </c>
      <c r="B24" t="s">
        <v>1</v>
      </c>
      <c r="C24" t="s">
        <v>86</v>
      </c>
      <c r="D24" t="s">
        <v>41</v>
      </c>
      <c r="E24">
        <v>58118.615008458044</v>
      </c>
      <c r="F24">
        <v>0.05</v>
      </c>
    </row>
    <row r="25" spans="1:11" x14ac:dyDescent="0.25">
      <c r="A25">
        <v>2017</v>
      </c>
      <c r="B25" t="s">
        <v>105</v>
      </c>
      <c r="C25" t="s">
        <v>86</v>
      </c>
      <c r="D25" t="s">
        <v>41</v>
      </c>
      <c r="E25">
        <v>3217</v>
      </c>
      <c r="F25">
        <v>0.05</v>
      </c>
    </row>
    <row r="26" spans="1:11" x14ac:dyDescent="0.25">
      <c r="A26">
        <v>2016</v>
      </c>
      <c r="B26" t="s">
        <v>0</v>
      </c>
      <c r="C26" t="s">
        <v>86</v>
      </c>
      <c r="D26" t="s">
        <v>41</v>
      </c>
      <c r="E26">
        <v>346601</v>
      </c>
      <c r="F26">
        <v>7.0000000000000007E-2</v>
      </c>
    </row>
    <row r="27" spans="1:11" x14ac:dyDescent="0.25">
      <c r="A27">
        <v>2016</v>
      </c>
      <c r="B27" t="s">
        <v>1</v>
      </c>
      <c r="C27" t="s">
        <v>86</v>
      </c>
      <c r="D27" t="s">
        <v>41</v>
      </c>
      <c r="E27">
        <v>292416</v>
      </c>
      <c r="F27">
        <v>7.0000000000000007E-2</v>
      </c>
    </row>
    <row r="28" spans="1:11" x14ac:dyDescent="0.25">
      <c r="A28">
        <v>2016</v>
      </c>
      <c r="B28" t="s">
        <v>105</v>
      </c>
      <c r="C28" t="s">
        <v>86</v>
      </c>
      <c r="D28" t="s">
        <v>41</v>
      </c>
      <c r="E28">
        <v>46222</v>
      </c>
      <c r="F28">
        <v>7.0000000000000007E-2</v>
      </c>
      <c r="K28" s="8"/>
    </row>
    <row r="29" spans="1:11" x14ac:dyDescent="0.25">
      <c r="A29">
        <v>2015</v>
      </c>
      <c r="B29" t="s">
        <v>0</v>
      </c>
      <c r="C29" t="s">
        <v>86</v>
      </c>
      <c r="D29" t="s">
        <v>41</v>
      </c>
      <c r="E29">
        <v>576323</v>
      </c>
      <c r="F29">
        <v>7.0000000000000007E-2</v>
      </c>
      <c r="K29" s="8"/>
    </row>
    <row r="30" spans="1:11" x14ac:dyDescent="0.25">
      <c r="A30">
        <v>2015</v>
      </c>
      <c r="B30" t="s">
        <v>1</v>
      </c>
      <c r="C30" t="s">
        <v>86</v>
      </c>
      <c r="D30" t="s">
        <v>41</v>
      </c>
      <c r="E30">
        <v>728084</v>
      </c>
      <c r="F30">
        <v>7.0000000000000007E-2</v>
      </c>
    </row>
    <row r="31" spans="1:11" x14ac:dyDescent="0.25">
      <c r="A31">
        <v>2015</v>
      </c>
      <c r="B31" t="s">
        <v>105</v>
      </c>
      <c r="C31" t="s">
        <v>86</v>
      </c>
      <c r="D31" t="s">
        <v>41</v>
      </c>
      <c r="E31">
        <v>5192</v>
      </c>
      <c r="F31">
        <v>7.0000000000000007E-2</v>
      </c>
    </row>
    <row r="32" spans="1:11" x14ac:dyDescent="0.25">
      <c r="A32">
        <v>2014</v>
      </c>
      <c r="B32" t="s">
        <v>0</v>
      </c>
      <c r="C32" t="s">
        <v>86</v>
      </c>
      <c r="D32" t="s">
        <v>41</v>
      </c>
      <c r="E32">
        <v>191765.25592011207</v>
      </c>
      <c r="F32">
        <v>7.0000000000000007E-2</v>
      </c>
    </row>
    <row r="33" spans="1:6" x14ac:dyDescent="0.25">
      <c r="A33">
        <v>2014</v>
      </c>
      <c r="B33" t="s">
        <v>1</v>
      </c>
      <c r="C33" t="s">
        <v>86</v>
      </c>
      <c r="D33" t="s">
        <v>41</v>
      </c>
      <c r="E33">
        <v>463082.08610119415</v>
      </c>
      <c r="F33">
        <v>7.0000000000000007E-2</v>
      </c>
    </row>
    <row r="34" spans="1:6" x14ac:dyDescent="0.25">
      <c r="A34">
        <v>2014</v>
      </c>
      <c r="B34" t="s">
        <v>105</v>
      </c>
      <c r="C34" t="s">
        <v>86</v>
      </c>
      <c r="D34" t="s">
        <v>41</v>
      </c>
      <c r="E34">
        <v>21656</v>
      </c>
      <c r="F34">
        <v>7.0000000000000007E-2</v>
      </c>
    </row>
    <row r="35" spans="1:6" x14ac:dyDescent="0.25">
      <c r="A35">
        <v>2013</v>
      </c>
      <c r="B35" t="s">
        <v>0</v>
      </c>
      <c r="C35" t="s">
        <v>86</v>
      </c>
      <c r="D35" t="s">
        <v>41</v>
      </c>
      <c r="E35">
        <v>26580.139109395805</v>
      </c>
      <c r="F35">
        <v>7.0000000000000007E-2</v>
      </c>
    </row>
    <row r="36" spans="1:6" x14ac:dyDescent="0.25">
      <c r="A36">
        <v>2013</v>
      </c>
      <c r="B36" t="s">
        <v>1</v>
      </c>
      <c r="C36" t="s">
        <v>86</v>
      </c>
      <c r="D36" t="s">
        <v>41</v>
      </c>
      <c r="E36">
        <v>61701.789854179849</v>
      </c>
      <c r="F36">
        <v>7.0000000000000007E-2</v>
      </c>
    </row>
    <row r="37" spans="1:6" x14ac:dyDescent="0.25">
      <c r="A37">
        <v>2013</v>
      </c>
      <c r="B37" t="s">
        <v>105</v>
      </c>
      <c r="C37" t="s">
        <v>86</v>
      </c>
      <c r="D37" t="s">
        <v>41</v>
      </c>
      <c r="E37">
        <v>1125</v>
      </c>
      <c r="F37">
        <v>7.0000000000000007E-2</v>
      </c>
    </row>
    <row r="38" spans="1:6" x14ac:dyDescent="0.25">
      <c r="A38">
        <v>2012</v>
      </c>
      <c r="B38" t="s">
        <v>0</v>
      </c>
      <c r="C38" t="s">
        <v>86</v>
      </c>
      <c r="D38" t="s">
        <v>41</v>
      </c>
      <c r="E38">
        <v>181516.91657347995</v>
      </c>
      <c r="F38">
        <v>7.0000000000000007E-2</v>
      </c>
    </row>
    <row r="39" spans="1:6" x14ac:dyDescent="0.25">
      <c r="A39">
        <v>2012</v>
      </c>
      <c r="B39" t="s">
        <v>1</v>
      </c>
      <c r="C39" t="s">
        <v>86</v>
      </c>
      <c r="D39" t="s">
        <v>41</v>
      </c>
      <c r="E39">
        <v>198133.64229173577</v>
      </c>
      <c r="F39">
        <v>7.0000000000000007E-2</v>
      </c>
    </row>
    <row r="40" spans="1:6" x14ac:dyDescent="0.25">
      <c r="A40">
        <v>2012</v>
      </c>
      <c r="B40" t="s">
        <v>105</v>
      </c>
      <c r="C40" t="s">
        <v>86</v>
      </c>
      <c r="D40" t="s">
        <v>41</v>
      </c>
      <c r="E40">
        <v>5942</v>
      </c>
      <c r="F40">
        <v>7.0000000000000007E-2</v>
      </c>
    </row>
    <row r="41" spans="1:6" x14ac:dyDescent="0.25">
      <c r="A41">
        <v>2011</v>
      </c>
      <c r="B41" t="s">
        <v>0</v>
      </c>
      <c r="C41" t="s">
        <v>86</v>
      </c>
      <c r="D41" t="s">
        <v>41</v>
      </c>
      <c r="E41">
        <v>321344.78759442281</v>
      </c>
      <c r="F41">
        <v>7.0000000000000007E-2</v>
      </c>
    </row>
    <row r="42" spans="1:6" x14ac:dyDescent="0.25">
      <c r="A42">
        <v>2011</v>
      </c>
      <c r="B42" t="s">
        <v>1</v>
      </c>
      <c r="C42" t="s">
        <v>86</v>
      </c>
      <c r="D42" t="s">
        <v>41</v>
      </c>
      <c r="E42">
        <v>262604.57780450786</v>
      </c>
      <c r="F42">
        <v>7.0000000000000007E-2</v>
      </c>
    </row>
    <row r="43" spans="1:6" x14ac:dyDescent="0.25">
      <c r="A43">
        <v>2011</v>
      </c>
      <c r="B43" t="s">
        <v>105</v>
      </c>
      <c r="C43" t="s">
        <v>86</v>
      </c>
      <c r="D43" t="s">
        <v>41</v>
      </c>
      <c r="E43">
        <v>13930</v>
      </c>
      <c r="F43">
        <v>7.0000000000000007E-2</v>
      </c>
    </row>
    <row r="44" spans="1:6" x14ac:dyDescent="0.25">
      <c r="A44">
        <v>2010</v>
      </c>
      <c r="B44" t="s">
        <v>0</v>
      </c>
      <c r="C44" t="s">
        <v>86</v>
      </c>
      <c r="D44" t="s">
        <v>81</v>
      </c>
      <c r="E44">
        <v>496565.04206671624</v>
      </c>
      <c r="F44">
        <v>0.2</v>
      </c>
    </row>
    <row r="45" spans="1:6" x14ac:dyDescent="0.25">
      <c r="A45">
        <v>2010</v>
      </c>
      <c r="B45" t="s">
        <v>1</v>
      </c>
      <c r="C45" t="s">
        <v>86</v>
      </c>
      <c r="D45" t="s">
        <v>81</v>
      </c>
      <c r="E45">
        <v>441559.64076052577</v>
      </c>
      <c r="F45">
        <v>0.2</v>
      </c>
    </row>
    <row r="46" spans="1:6" x14ac:dyDescent="0.25">
      <c r="A46">
        <v>2009</v>
      </c>
      <c r="B46" t="s">
        <v>0</v>
      </c>
      <c r="C46" t="s">
        <v>86</v>
      </c>
      <c r="D46" t="s">
        <v>81</v>
      </c>
      <c r="E46">
        <v>86640.184597357031</v>
      </c>
      <c r="F46">
        <v>0.2</v>
      </c>
    </row>
    <row r="47" spans="1:6" x14ac:dyDescent="0.25">
      <c r="A47">
        <v>2009</v>
      </c>
      <c r="B47" t="s">
        <v>1</v>
      </c>
      <c r="C47" t="s">
        <v>86</v>
      </c>
      <c r="D47" t="s">
        <v>81</v>
      </c>
      <c r="E47">
        <v>62881.448292923174</v>
      </c>
      <c r="F47">
        <v>0.2</v>
      </c>
    </row>
    <row r="48" spans="1:6" x14ac:dyDescent="0.25">
      <c r="A48">
        <v>2008</v>
      </c>
      <c r="B48" t="s">
        <v>0</v>
      </c>
      <c r="C48" t="s">
        <v>86</v>
      </c>
      <c r="D48" t="s">
        <v>5</v>
      </c>
      <c r="E48">
        <v>0</v>
      </c>
      <c r="F48">
        <v>0.2</v>
      </c>
    </row>
    <row r="49" spans="1:6" x14ac:dyDescent="0.25">
      <c r="A49">
        <v>2008</v>
      </c>
      <c r="B49" t="s">
        <v>1</v>
      </c>
      <c r="C49" t="s">
        <v>86</v>
      </c>
      <c r="D49" t="s">
        <v>5</v>
      </c>
      <c r="E49">
        <v>0</v>
      </c>
      <c r="F49">
        <v>0.2</v>
      </c>
    </row>
    <row r="50" spans="1:6" x14ac:dyDescent="0.25">
      <c r="A50">
        <v>2008</v>
      </c>
      <c r="B50" t="s">
        <v>105</v>
      </c>
      <c r="C50" t="s">
        <v>86</v>
      </c>
      <c r="D50" t="s">
        <v>5</v>
      </c>
      <c r="E50">
        <v>0</v>
      </c>
      <c r="F50">
        <v>0.2</v>
      </c>
    </row>
    <row r="51" spans="1:6" x14ac:dyDescent="0.25">
      <c r="A51">
        <v>2007</v>
      </c>
      <c r="B51" t="s">
        <v>0</v>
      </c>
      <c r="C51" t="s">
        <v>86</v>
      </c>
      <c r="D51" t="s">
        <v>82</v>
      </c>
      <c r="E51">
        <v>5003.3041528427275</v>
      </c>
      <c r="F51">
        <v>0.15</v>
      </c>
    </row>
    <row r="52" spans="1:6" x14ac:dyDescent="0.25">
      <c r="A52">
        <v>2007</v>
      </c>
      <c r="B52" t="s">
        <v>1</v>
      </c>
      <c r="C52" t="s">
        <v>86</v>
      </c>
      <c r="D52" t="s">
        <v>82</v>
      </c>
      <c r="E52">
        <v>4755.6958471572743</v>
      </c>
      <c r="F52">
        <v>0.15</v>
      </c>
    </row>
    <row r="53" spans="1:6" x14ac:dyDescent="0.25">
      <c r="A53">
        <v>2007</v>
      </c>
      <c r="B53" t="s">
        <v>105</v>
      </c>
      <c r="C53" t="s">
        <v>86</v>
      </c>
      <c r="D53" t="s">
        <v>82</v>
      </c>
      <c r="E53">
        <v>562</v>
      </c>
      <c r="F53">
        <v>0.15</v>
      </c>
    </row>
    <row r="54" spans="1:6" x14ac:dyDescent="0.25">
      <c r="A54">
        <v>2006</v>
      </c>
      <c r="B54" t="s">
        <v>0</v>
      </c>
      <c r="C54" t="s">
        <v>86</v>
      </c>
      <c r="D54" t="s">
        <v>82</v>
      </c>
      <c r="E54">
        <v>61287.767458509814</v>
      </c>
      <c r="F54">
        <v>0.15</v>
      </c>
    </row>
    <row r="55" spans="1:6" x14ac:dyDescent="0.25">
      <c r="A55">
        <v>2006</v>
      </c>
      <c r="B55" t="s">
        <v>1</v>
      </c>
      <c r="C55" t="s">
        <v>86</v>
      </c>
      <c r="D55" t="s">
        <v>82</v>
      </c>
      <c r="E55">
        <v>28915.717941490188</v>
      </c>
      <c r="F55">
        <v>0.15</v>
      </c>
    </row>
    <row r="56" spans="1:6" x14ac:dyDescent="0.25">
      <c r="A56">
        <v>2006</v>
      </c>
      <c r="B56" t="s">
        <v>105</v>
      </c>
      <c r="C56" t="s">
        <v>86</v>
      </c>
      <c r="D56" t="s">
        <v>82</v>
      </c>
      <c r="E56">
        <v>297</v>
      </c>
      <c r="F56">
        <v>0.15</v>
      </c>
    </row>
    <row r="57" spans="1:6" x14ac:dyDescent="0.25">
      <c r="A57">
        <v>2005</v>
      </c>
      <c r="B57" t="s">
        <v>0</v>
      </c>
      <c r="C57" t="s">
        <v>86</v>
      </c>
      <c r="D57" t="s">
        <v>82</v>
      </c>
      <c r="E57">
        <v>63306.916107019177</v>
      </c>
      <c r="F57">
        <v>0.15</v>
      </c>
    </row>
    <row r="58" spans="1:6" x14ac:dyDescent="0.25">
      <c r="A58">
        <v>2005</v>
      </c>
      <c r="B58" t="s">
        <v>1</v>
      </c>
      <c r="C58" t="s">
        <v>86</v>
      </c>
      <c r="D58" t="s">
        <v>82</v>
      </c>
      <c r="E58">
        <v>41737.465265809915</v>
      </c>
      <c r="F58">
        <v>0.15</v>
      </c>
    </row>
    <row r="59" spans="1:6" x14ac:dyDescent="0.25">
      <c r="A59">
        <v>2005</v>
      </c>
      <c r="B59" t="s">
        <v>105</v>
      </c>
      <c r="C59" t="s">
        <v>86</v>
      </c>
      <c r="D59" t="s">
        <v>82</v>
      </c>
      <c r="E59">
        <v>301</v>
      </c>
      <c r="F59">
        <v>0.15</v>
      </c>
    </row>
    <row r="60" spans="1:6" x14ac:dyDescent="0.25">
      <c r="A60">
        <v>2004</v>
      </c>
      <c r="B60" t="s">
        <v>0</v>
      </c>
      <c r="C60" t="s">
        <v>86</v>
      </c>
      <c r="D60" t="s">
        <v>82</v>
      </c>
      <c r="E60">
        <v>202386.68495034278</v>
      </c>
      <c r="F60">
        <v>0.15</v>
      </c>
    </row>
    <row r="61" spans="1:6" x14ac:dyDescent="0.25">
      <c r="A61">
        <v>2004</v>
      </c>
      <c r="B61" t="s">
        <v>1</v>
      </c>
      <c r="C61" t="s">
        <v>86</v>
      </c>
      <c r="D61" t="s">
        <v>82</v>
      </c>
      <c r="E61">
        <v>132038.48114965725</v>
      </c>
      <c r="F61">
        <v>0.15</v>
      </c>
    </row>
    <row r="62" spans="1:6" x14ac:dyDescent="0.25">
      <c r="A62">
        <v>2004</v>
      </c>
      <c r="B62" t="s">
        <v>105</v>
      </c>
      <c r="C62" t="s">
        <v>86</v>
      </c>
      <c r="D62" t="s">
        <v>82</v>
      </c>
      <c r="E62">
        <v>10</v>
      </c>
      <c r="F62">
        <v>0.15</v>
      </c>
    </row>
    <row r="63" spans="1:6" x14ac:dyDescent="0.25">
      <c r="A63">
        <v>2003</v>
      </c>
      <c r="B63" t="s">
        <v>0</v>
      </c>
      <c r="C63" t="s">
        <v>86</v>
      </c>
      <c r="D63" t="s">
        <v>82</v>
      </c>
      <c r="E63">
        <v>276616.66630304576</v>
      </c>
      <c r="F63">
        <v>0.15</v>
      </c>
    </row>
    <row r="64" spans="1:6" x14ac:dyDescent="0.25">
      <c r="A64">
        <v>2003</v>
      </c>
      <c r="B64" t="s">
        <v>1</v>
      </c>
      <c r="C64" t="s">
        <v>86</v>
      </c>
      <c r="D64" t="s">
        <v>82</v>
      </c>
      <c r="E64">
        <v>254487.70557763174</v>
      </c>
      <c r="F64">
        <v>0.15</v>
      </c>
    </row>
    <row r="65" spans="1:6" x14ac:dyDescent="0.25">
      <c r="A65">
        <v>2003</v>
      </c>
      <c r="B65" t="s">
        <v>105</v>
      </c>
      <c r="C65" t="s">
        <v>86</v>
      </c>
      <c r="D65" t="s">
        <v>82</v>
      </c>
      <c r="E65">
        <v>237</v>
      </c>
      <c r="F65">
        <v>0.15</v>
      </c>
    </row>
    <row r="66" spans="1:6" x14ac:dyDescent="0.25">
      <c r="A66">
        <v>2002</v>
      </c>
      <c r="B66" t="s">
        <v>0</v>
      </c>
      <c r="C66" t="s">
        <v>86</v>
      </c>
      <c r="D66" t="s">
        <v>82</v>
      </c>
      <c r="E66">
        <v>384591.39726968447</v>
      </c>
      <c r="F66">
        <v>0.15</v>
      </c>
    </row>
    <row r="67" spans="1:6" x14ac:dyDescent="0.25">
      <c r="A67">
        <v>2002</v>
      </c>
      <c r="B67" t="s">
        <v>1</v>
      </c>
      <c r="C67" t="s">
        <v>86</v>
      </c>
      <c r="D67" t="s">
        <v>82</v>
      </c>
      <c r="E67">
        <v>211952.39031062715</v>
      </c>
      <c r="F67">
        <v>0.15</v>
      </c>
    </row>
    <row r="68" spans="1:6" x14ac:dyDescent="0.25">
      <c r="A68">
        <v>2002</v>
      </c>
      <c r="B68" t="s">
        <v>105</v>
      </c>
      <c r="C68" t="s">
        <v>86</v>
      </c>
      <c r="D68" t="s">
        <v>82</v>
      </c>
      <c r="E68">
        <v>3912</v>
      </c>
      <c r="F68">
        <v>0.15</v>
      </c>
    </row>
    <row r="69" spans="1:6" x14ac:dyDescent="0.25">
      <c r="A69">
        <v>2001</v>
      </c>
      <c r="B69" t="s">
        <v>0</v>
      </c>
      <c r="C69" t="s">
        <v>86</v>
      </c>
      <c r="D69" t="s">
        <v>82</v>
      </c>
      <c r="E69">
        <v>113863.98232153746</v>
      </c>
      <c r="F69">
        <v>0.15</v>
      </c>
    </row>
    <row r="70" spans="1:6" x14ac:dyDescent="0.25">
      <c r="A70">
        <v>2001</v>
      </c>
      <c r="B70" t="s">
        <v>1</v>
      </c>
      <c r="C70" t="s">
        <v>86</v>
      </c>
      <c r="D70" t="s">
        <v>82</v>
      </c>
      <c r="E70">
        <v>117872.93821266206</v>
      </c>
      <c r="F70">
        <v>0.15</v>
      </c>
    </row>
    <row r="71" spans="1:6" x14ac:dyDescent="0.25">
      <c r="A71">
        <v>2001</v>
      </c>
      <c r="B71" t="s">
        <v>105</v>
      </c>
      <c r="C71" t="s">
        <v>86</v>
      </c>
      <c r="D71" t="s">
        <v>82</v>
      </c>
      <c r="E71">
        <v>4080</v>
      </c>
      <c r="F71">
        <v>0.15</v>
      </c>
    </row>
    <row r="72" spans="1:6" x14ac:dyDescent="0.25">
      <c r="A72">
        <v>2000</v>
      </c>
      <c r="B72" t="s">
        <v>0</v>
      </c>
      <c r="C72" t="s">
        <v>86</v>
      </c>
      <c r="D72" t="s">
        <v>82</v>
      </c>
      <c r="E72">
        <v>37113.064656803675</v>
      </c>
      <c r="F72">
        <v>0.15</v>
      </c>
    </row>
    <row r="73" spans="1:6" x14ac:dyDescent="0.25">
      <c r="A73">
        <v>2000</v>
      </c>
      <c r="B73" t="s">
        <v>1</v>
      </c>
      <c r="C73" t="s">
        <v>86</v>
      </c>
      <c r="D73" t="s">
        <v>82</v>
      </c>
      <c r="E73">
        <v>67796.524721413618</v>
      </c>
      <c r="F73">
        <v>0.15</v>
      </c>
    </row>
    <row r="74" spans="1:6" x14ac:dyDescent="0.25">
      <c r="A74">
        <v>2000</v>
      </c>
      <c r="B74" t="s">
        <v>105</v>
      </c>
      <c r="C74" t="s">
        <v>86</v>
      </c>
      <c r="D74" t="s">
        <v>82</v>
      </c>
      <c r="E74">
        <v>254</v>
      </c>
      <c r="F74">
        <v>0.15</v>
      </c>
    </row>
    <row r="75" spans="1:6" x14ac:dyDescent="0.25">
      <c r="A75">
        <v>1999</v>
      </c>
      <c r="B75" t="s">
        <v>0</v>
      </c>
      <c r="C75" t="s">
        <v>86</v>
      </c>
      <c r="D75" t="s">
        <v>82</v>
      </c>
      <c r="E75">
        <v>58635.860691371476</v>
      </c>
      <c r="F75">
        <v>0.15</v>
      </c>
    </row>
    <row r="76" spans="1:6" x14ac:dyDescent="0.25">
      <c r="A76">
        <v>1999</v>
      </c>
      <c r="B76" t="s">
        <v>1</v>
      </c>
      <c r="C76" t="s">
        <v>86</v>
      </c>
      <c r="D76" t="s">
        <v>82</v>
      </c>
      <c r="E76">
        <v>55911.207308628531</v>
      </c>
      <c r="F76">
        <v>0.15</v>
      </c>
    </row>
    <row r="77" spans="1:6" x14ac:dyDescent="0.25">
      <c r="A77">
        <v>1999</v>
      </c>
      <c r="B77" t="s">
        <v>105</v>
      </c>
      <c r="C77" t="s">
        <v>86</v>
      </c>
      <c r="D77" t="s">
        <v>82</v>
      </c>
      <c r="E77">
        <v>1309</v>
      </c>
      <c r="F77">
        <v>0.15</v>
      </c>
    </row>
    <row r="78" spans="1:6" x14ac:dyDescent="0.25">
      <c r="A78">
        <v>1998</v>
      </c>
      <c r="B78" t="s">
        <v>0</v>
      </c>
      <c r="C78" t="s">
        <v>86</v>
      </c>
      <c r="D78" t="s">
        <v>82</v>
      </c>
      <c r="E78">
        <v>132609.2741320956</v>
      </c>
      <c r="F78">
        <v>0.15</v>
      </c>
    </row>
    <row r="79" spans="1:6" x14ac:dyDescent="0.25">
      <c r="A79">
        <v>1998</v>
      </c>
      <c r="B79" t="s">
        <v>1</v>
      </c>
      <c r="C79" t="s">
        <v>86</v>
      </c>
      <c r="D79" t="s">
        <v>82</v>
      </c>
      <c r="E79">
        <v>75320.450016755567</v>
      </c>
      <c r="F79">
        <v>0.15</v>
      </c>
    </row>
    <row r="80" spans="1:6" x14ac:dyDescent="0.25">
      <c r="A80">
        <v>1998</v>
      </c>
      <c r="B80" t="s">
        <v>105</v>
      </c>
      <c r="C80" t="s">
        <v>86</v>
      </c>
      <c r="D80" t="s">
        <v>82</v>
      </c>
      <c r="E80">
        <v>54402</v>
      </c>
      <c r="F80">
        <v>0.15</v>
      </c>
    </row>
    <row r="81" spans="1:6" x14ac:dyDescent="0.25">
      <c r="A81">
        <v>1997</v>
      </c>
      <c r="B81" t="s">
        <v>0</v>
      </c>
      <c r="C81" t="s">
        <v>86</v>
      </c>
      <c r="D81" t="s">
        <v>82</v>
      </c>
      <c r="E81">
        <v>97280.640486829536</v>
      </c>
      <c r="F81">
        <v>0.15</v>
      </c>
    </row>
    <row r="82" spans="1:6" x14ac:dyDescent="0.25">
      <c r="A82">
        <v>1997</v>
      </c>
      <c r="B82" t="s">
        <v>1</v>
      </c>
      <c r="C82" t="s">
        <v>86</v>
      </c>
      <c r="D82" t="s">
        <v>82</v>
      </c>
      <c r="E82">
        <v>45690.359513170479</v>
      </c>
      <c r="F82">
        <v>0.15</v>
      </c>
    </row>
    <row r="83" spans="1:6" x14ac:dyDescent="0.25">
      <c r="A83">
        <v>1997</v>
      </c>
      <c r="B83" t="s">
        <v>105</v>
      </c>
      <c r="C83" t="s">
        <v>86</v>
      </c>
      <c r="D83" t="s">
        <v>82</v>
      </c>
      <c r="E83">
        <v>13413</v>
      </c>
      <c r="F83">
        <v>0.15</v>
      </c>
    </row>
    <row r="84" spans="1:6" x14ac:dyDescent="0.25">
      <c r="A84">
        <v>1996</v>
      </c>
      <c r="B84" t="s">
        <v>0</v>
      </c>
      <c r="C84" t="s">
        <v>86</v>
      </c>
      <c r="D84" t="s">
        <v>81</v>
      </c>
      <c r="E84">
        <v>26873.043758183347</v>
      </c>
      <c r="F84">
        <v>0.2</v>
      </c>
    </row>
    <row r="85" spans="1:6" x14ac:dyDescent="0.25">
      <c r="A85">
        <v>1996</v>
      </c>
      <c r="B85" t="s">
        <v>1</v>
      </c>
      <c r="C85" t="s">
        <v>86</v>
      </c>
      <c r="D85" t="s">
        <v>81</v>
      </c>
      <c r="E85">
        <v>33811.956241816653</v>
      </c>
      <c r="F85">
        <v>0.2</v>
      </c>
    </row>
    <row r="86" spans="1:6" x14ac:dyDescent="0.25">
      <c r="A86">
        <v>1996</v>
      </c>
      <c r="B86" t="s">
        <v>105</v>
      </c>
      <c r="C86" t="s">
        <v>86</v>
      </c>
      <c r="D86" t="s">
        <v>81</v>
      </c>
      <c r="E86">
        <v>3822</v>
      </c>
      <c r="F86">
        <v>0.2</v>
      </c>
    </row>
    <row r="87" spans="1:6" x14ac:dyDescent="0.25">
      <c r="A87">
        <v>1995</v>
      </c>
      <c r="B87" t="s">
        <v>0</v>
      </c>
      <c r="C87" t="s">
        <v>86</v>
      </c>
      <c r="D87" t="s">
        <v>81</v>
      </c>
      <c r="E87">
        <v>17925.297431904568</v>
      </c>
      <c r="F87">
        <v>0.2</v>
      </c>
    </row>
    <row r="88" spans="1:6" x14ac:dyDescent="0.25">
      <c r="A88">
        <v>1995</v>
      </c>
      <c r="B88" t="s">
        <v>1</v>
      </c>
      <c r="C88" t="s">
        <v>86</v>
      </c>
      <c r="D88" t="s">
        <v>81</v>
      </c>
      <c r="E88">
        <v>12521.706769776101</v>
      </c>
      <c r="F88">
        <v>0.2</v>
      </c>
    </row>
    <row r="89" spans="1:6" x14ac:dyDescent="0.25">
      <c r="A89">
        <v>1995</v>
      </c>
      <c r="B89" t="s">
        <v>105</v>
      </c>
      <c r="C89" t="s">
        <v>86</v>
      </c>
      <c r="D89" t="s">
        <v>81</v>
      </c>
      <c r="E89">
        <v>89</v>
      </c>
      <c r="F89">
        <v>0.2</v>
      </c>
    </row>
    <row r="90" spans="1:6" x14ac:dyDescent="0.25">
      <c r="A90">
        <v>1994</v>
      </c>
      <c r="B90" t="s">
        <v>0</v>
      </c>
      <c r="C90" t="s">
        <v>86</v>
      </c>
      <c r="D90" t="s">
        <v>81</v>
      </c>
      <c r="E90">
        <v>97352.959484203282</v>
      </c>
      <c r="F90">
        <v>0.2</v>
      </c>
    </row>
    <row r="91" spans="1:6" x14ac:dyDescent="0.25">
      <c r="A91">
        <v>1994</v>
      </c>
      <c r="B91" t="s">
        <v>1</v>
      </c>
      <c r="C91" t="s">
        <v>86</v>
      </c>
      <c r="D91" t="s">
        <v>81</v>
      </c>
      <c r="E91">
        <v>82020.040515796703</v>
      </c>
      <c r="F91">
        <v>0.2</v>
      </c>
    </row>
    <row r="92" spans="1:6" x14ac:dyDescent="0.25">
      <c r="A92">
        <v>1994</v>
      </c>
      <c r="B92" t="s">
        <v>105</v>
      </c>
      <c r="C92" t="s">
        <v>86</v>
      </c>
      <c r="D92" t="s">
        <v>81</v>
      </c>
      <c r="E92">
        <v>35198</v>
      </c>
      <c r="F92">
        <v>0.2</v>
      </c>
    </row>
    <row r="93" spans="1:6" x14ac:dyDescent="0.25">
      <c r="A93">
        <v>1993</v>
      </c>
      <c r="B93" t="s">
        <v>0</v>
      </c>
      <c r="C93" t="s">
        <v>86</v>
      </c>
      <c r="D93" t="s">
        <v>81</v>
      </c>
      <c r="E93">
        <v>432423.21652856236</v>
      </c>
      <c r="F93">
        <v>0.2</v>
      </c>
    </row>
    <row r="94" spans="1:6" x14ac:dyDescent="0.25">
      <c r="A94">
        <v>1993</v>
      </c>
      <c r="B94" t="s">
        <v>1</v>
      </c>
      <c r="C94" t="s">
        <v>86</v>
      </c>
      <c r="D94" t="s">
        <v>81</v>
      </c>
      <c r="E94">
        <v>348206.78347143769</v>
      </c>
      <c r="F94">
        <v>0.2</v>
      </c>
    </row>
    <row r="95" spans="1:6" x14ac:dyDescent="0.25">
      <c r="A95">
        <v>1993</v>
      </c>
      <c r="B95" t="s">
        <v>105</v>
      </c>
      <c r="C95" t="s">
        <v>86</v>
      </c>
      <c r="D95" t="s">
        <v>81</v>
      </c>
      <c r="E95">
        <v>36739</v>
      </c>
      <c r="F95">
        <v>0.2</v>
      </c>
    </row>
    <row r="96" spans="1:6" x14ac:dyDescent="0.25">
      <c r="A96">
        <v>1992</v>
      </c>
      <c r="B96" t="s">
        <v>0</v>
      </c>
      <c r="C96" t="s">
        <v>86</v>
      </c>
      <c r="D96" t="s">
        <v>81</v>
      </c>
      <c r="E96">
        <v>178554.8334567147</v>
      </c>
      <c r="F96">
        <v>0.2</v>
      </c>
    </row>
    <row r="97" spans="1:6" x14ac:dyDescent="0.25">
      <c r="A97">
        <v>1992</v>
      </c>
      <c r="B97" t="s">
        <v>1</v>
      </c>
      <c r="C97" t="s">
        <v>86</v>
      </c>
      <c r="D97" t="s">
        <v>81</v>
      </c>
      <c r="E97">
        <v>392343.3132087175</v>
      </c>
      <c r="F97">
        <v>0.2</v>
      </c>
    </row>
    <row r="98" spans="1:6" x14ac:dyDescent="0.25">
      <c r="A98">
        <v>1992</v>
      </c>
      <c r="B98" t="s">
        <v>105</v>
      </c>
      <c r="C98" t="s">
        <v>86</v>
      </c>
      <c r="D98" t="s">
        <v>81</v>
      </c>
      <c r="E98">
        <v>9072</v>
      </c>
      <c r="F98">
        <v>0.2</v>
      </c>
    </row>
    <row r="99" spans="1:6" x14ac:dyDescent="0.25">
      <c r="A99">
        <v>1991</v>
      </c>
      <c r="B99" t="s">
        <v>0</v>
      </c>
      <c r="C99" t="s">
        <v>86</v>
      </c>
      <c r="D99" t="s">
        <v>81</v>
      </c>
      <c r="E99">
        <v>807514.47573711467</v>
      </c>
      <c r="F99">
        <v>0.2</v>
      </c>
    </row>
    <row r="100" spans="1:6" x14ac:dyDescent="0.25">
      <c r="A100">
        <v>1991</v>
      </c>
      <c r="B100" t="s">
        <v>1</v>
      </c>
      <c r="C100" t="s">
        <v>86</v>
      </c>
      <c r="D100" t="s">
        <v>81</v>
      </c>
      <c r="E100">
        <v>362597.52426288533</v>
      </c>
      <c r="F100">
        <v>0.2</v>
      </c>
    </row>
    <row r="101" spans="1:6" x14ac:dyDescent="0.25">
      <c r="A101">
        <v>1991</v>
      </c>
      <c r="B101" t="s">
        <v>105</v>
      </c>
      <c r="C101" t="s">
        <v>86</v>
      </c>
      <c r="D101" t="s">
        <v>81</v>
      </c>
      <c r="E101">
        <v>11195</v>
      </c>
      <c r="F101">
        <v>0.2</v>
      </c>
    </row>
    <row r="102" spans="1:6" x14ac:dyDescent="0.25">
      <c r="A102">
        <v>1990</v>
      </c>
      <c r="B102" t="s">
        <v>0</v>
      </c>
      <c r="C102" t="s">
        <v>86</v>
      </c>
      <c r="D102" t="s">
        <v>81</v>
      </c>
      <c r="E102">
        <v>19353.203746876123</v>
      </c>
      <c r="F102">
        <v>0.2</v>
      </c>
    </row>
    <row r="103" spans="1:6" x14ac:dyDescent="0.25">
      <c r="A103">
        <v>1990</v>
      </c>
      <c r="B103" t="s">
        <v>1</v>
      </c>
      <c r="C103" t="s">
        <v>86</v>
      </c>
      <c r="D103" t="s">
        <v>81</v>
      </c>
      <c r="E103">
        <v>17235.796253123874</v>
      </c>
      <c r="F103">
        <v>0.2</v>
      </c>
    </row>
    <row r="104" spans="1:6" x14ac:dyDescent="0.25">
      <c r="A104">
        <v>1990</v>
      </c>
      <c r="B104" t="s">
        <v>105</v>
      </c>
      <c r="C104" t="s">
        <v>86</v>
      </c>
      <c r="D104" t="s">
        <v>81</v>
      </c>
      <c r="E104">
        <v>801</v>
      </c>
      <c r="F104">
        <v>0.2</v>
      </c>
    </row>
    <row r="105" spans="1:6" x14ac:dyDescent="0.25">
      <c r="A105">
        <v>1989</v>
      </c>
      <c r="B105" t="s">
        <v>0</v>
      </c>
      <c r="C105" t="s">
        <v>86</v>
      </c>
      <c r="D105" t="s">
        <v>81</v>
      </c>
      <c r="E105">
        <v>14924.000875262647</v>
      </c>
      <c r="F105">
        <v>0.2</v>
      </c>
    </row>
    <row r="106" spans="1:6" x14ac:dyDescent="0.25">
      <c r="A106">
        <v>1989</v>
      </c>
      <c r="B106" t="s">
        <v>1</v>
      </c>
      <c r="C106" t="s">
        <v>86</v>
      </c>
      <c r="D106" t="s">
        <v>81</v>
      </c>
      <c r="E106">
        <v>13403.470499737354</v>
      </c>
      <c r="F106">
        <v>0.2</v>
      </c>
    </row>
    <row r="107" spans="1:6" x14ac:dyDescent="0.25">
      <c r="A107">
        <v>1989</v>
      </c>
      <c r="B107" t="s">
        <v>105</v>
      </c>
      <c r="C107" t="s">
        <v>86</v>
      </c>
      <c r="D107" t="s">
        <v>81</v>
      </c>
      <c r="E107">
        <v>56</v>
      </c>
      <c r="F107">
        <v>0.2</v>
      </c>
    </row>
    <row r="108" spans="1:6" x14ac:dyDescent="0.25">
      <c r="A108">
        <v>1988</v>
      </c>
      <c r="B108" t="s">
        <v>0</v>
      </c>
      <c r="C108" t="s">
        <v>86</v>
      </c>
      <c r="D108" t="s">
        <v>81</v>
      </c>
      <c r="E108">
        <v>146833.02443097625</v>
      </c>
      <c r="F108">
        <v>0.2</v>
      </c>
    </row>
    <row r="109" spans="1:6" x14ac:dyDescent="0.25">
      <c r="A109">
        <v>1988</v>
      </c>
      <c r="B109" t="s">
        <v>1</v>
      </c>
      <c r="C109" t="s">
        <v>86</v>
      </c>
      <c r="D109" t="s">
        <v>81</v>
      </c>
      <c r="E109">
        <v>178270.56716902379</v>
      </c>
      <c r="F109">
        <v>0.2</v>
      </c>
    </row>
    <row r="110" spans="1:6" x14ac:dyDescent="0.25">
      <c r="A110">
        <v>1988</v>
      </c>
      <c r="B110" t="s">
        <v>105</v>
      </c>
      <c r="C110" t="s">
        <v>86</v>
      </c>
      <c r="D110" t="s">
        <v>81</v>
      </c>
      <c r="E110">
        <v>1794</v>
      </c>
      <c r="F110">
        <v>0.2</v>
      </c>
    </row>
    <row r="111" spans="1:6" x14ac:dyDescent="0.25">
      <c r="A111">
        <v>1987</v>
      </c>
      <c r="B111" t="s">
        <v>0</v>
      </c>
      <c r="C111" t="s">
        <v>86</v>
      </c>
      <c r="D111" t="s">
        <v>81</v>
      </c>
      <c r="E111">
        <v>83017.402138658537</v>
      </c>
      <c r="F111">
        <v>0.2</v>
      </c>
    </row>
    <row r="112" spans="1:6" x14ac:dyDescent="0.25">
      <c r="A112">
        <v>1987</v>
      </c>
      <c r="B112" t="s">
        <v>1</v>
      </c>
      <c r="C112" t="s">
        <v>86</v>
      </c>
      <c r="D112" t="s">
        <v>81</v>
      </c>
      <c r="E112">
        <v>171365.59786134143</v>
      </c>
      <c r="F112">
        <v>0.2</v>
      </c>
    </row>
    <row r="113" spans="1:6" x14ac:dyDescent="0.25">
      <c r="A113">
        <v>1987</v>
      </c>
      <c r="B113" t="s">
        <v>105</v>
      </c>
      <c r="C113" t="s">
        <v>86</v>
      </c>
      <c r="D113" t="s">
        <v>81</v>
      </c>
      <c r="E113">
        <v>8877</v>
      </c>
      <c r="F113">
        <v>0.2</v>
      </c>
    </row>
    <row r="114" spans="1:6" x14ac:dyDescent="0.25">
      <c r="A114">
        <v>1986</v>
      </c>
      <c r="B114" t="s">
        <v>0</v>
      </c>
      <c r="C114" t="s">
        <v>86</v>
      </c>
      <c r="D114" t="s">
        <v>81</v>
      </c>
      <c r="E114">
        <v>10315.741512934477</v>
      </c>
      <c r="F114">
        <v>0.2</v>
      </c>
    </row>
    <row r="115" spans="1:6" x14ac:dyDescent="0.25">
      <c r="A115">
        <v>1986</v>
      </c>
      <c r="B115" t="s">
        <v>1</v>
      </c>
      <c r="C115" t="s">
        <v>86</v>
      </c>
      <c r="D115" t="s">
        <v>81</v>
      </c>
      <c r="E115">
        <v>46602.258487065534</v>
      </c>
      <c r="F115">
        <v>0.2</v>
      </c>
    </row>
    <row r="116" spans="1:6" x14ac:dyDescent="0.25">
      <c r="A116">
        <v>1986</v>
      </c>
      <c r="B116" t="s">
        <v>105</v>
      </c>
      <c r="C116" t="s">
        <v>86</v>
      </c>
      <c r="D116" t="s">
        <v>81</v>
      </c>
      <c r="E116">
        <v>30</v>
      </c>
      <c r="F116">
        <v>0.2</v>
      </c>
    </row>
    <row r="117" spans="1:6" x14ac:dyDescent="0.25">
      <c r="A117">
        <v>1985</v>
      </c>
      <c r="B117" t="s">
        <v>0</v>
      </c>
      <c r="C117" t="s">
        <v>86</v>
      </c>
      <c r="D117" t="s">
        <v>81</v>
      </c>
      <c r="E117">
        <v>317599.91840473493</v>
      </c>
      <c r="F117">
        <v>0.3</v>
      </c>
    </row>
    <row r="118" spans="1:6" x14ac:dyDescent="0.25">
      <c r="A118">
        <v>1985</v>
      </c>
      <c r="B118" t="s">
        <v>1</v>
      </c>
      <c r="C118" t="s">
        <v>86</v>
      </c>
      <c r="D118" t="s">
        <v>81</v>
      </c>
      <c r="E118">
        <v>139968.98088223822</v>
      </c>
      <c r="F118">
        <v>0.3</v>
      </c>
    </row>
    <row r="119" spans="1:6" x14ac:dyDescent="0.25">
      <c r="A119">
        <v>1985</v>
      </c>
      <c r="B119" t="s">
        <v>105</v>
      </c>
      <c r="C119" t="s">
        <v>86</v>
      </c>
      <c r="D119" t="s">
        <v>81</v>
      </c>
      <c r="E119">
        <v>449</v>
      </c>
      <c r="F119">
        <v>0.3</v>
      </c>
    </row>
    <row r="120" spans="1:6" x14ac:dyDescent="0.25">
      <c r="A120">
        <v>1984</v>
      </c>
      <c r="B120" t="s">
        <v>0</v>
      </c>
      <c r="C120" t="s">
        <v>86</v>
      </c>
      <c r="D120" t="s">
        <v>81</v>
      </c>
      <c r="E120">
        <v>518834.76868085866</v>
      </c>
      <c r="F120">
        <v>0.2</v>
      </c>
    </row>
    <row r="121" spans="1:6" x14ac:dyDescent="0.25">
      <c r="A121">
        <v>1984</v>
      </c>
      <c r="B121" t="s">
        <v>1</v>
      </c>
      <c r="C121" t="s">
        <v>86</v>
      </c>
      <c r="D121" t="s">
        <v>81</v>
      </c>
      <c r="E121">
        <v>420949.2313191414</v>
      </c>
      <c r="F121">
        <v>0.2</v>
      </c>
    </row>
    <row r="122" spans="1:6" x14ac:dyDescent="0.25">
      <c r="A122">
        <v>1984</v>
      </c>
      <c r="B122" t="s">
        <v>105</v>
      </c>
      <c r="C122" t="s">
        <v>86</v>
      </c>
      <c r="D122" t="s">
        <v>81</v>
      </c>
      <c r="E122">
        <v>6132</v>
      </c>
      <c r="F122">
        <v>0.2</v>
      </c>
    </row>
    <row r="123" spans="1:6" x14ac:dyDescent="0.25">
      <c r="A123">
        <v>1983</v>
      </c>
      <c r="B123" t="s">
        <v>0</v>
      </c>
      <c r="C123" t="s">
        <v>79</v>
      </c>
      <c r="D123" t="s">
        <v>81</v>
      </c>
      <c r="E123">
        <v>508028.30348112312</v>
      </c>
      <c r="F123">
        <v>0.2</v>
      </c>
    </row>
    <row r="124" spans="1:6" x14ac:dyDescent="0.25">
      <c r="A124">
        <v>1983</v>
      </c>
      <c r="B124" t="s">
        <v>1</v>
      </c>
      <c r="C124" t="s">
        <v>79</v>
      </c>
      <c r="D124" t="s">
        <v>81</v>
      </c>
      <c r="E124">
        <v>375670.25067099847</v>
      </c>
      <c r="F124">
        <v>0.2</v>
      </c>
    </row>
    <row r="125" spans="1:6" x14ac:dyDescent="0.25">
      <c r="A125">
        <v>1983</v>
      </c>
      <c r="B125" t="s">
        <v>105</v>
      </c>
      <c r="C125" t="s">
        <v>79</v>
      </c>
      <c r="D125" t="s">
        <v>81</v>
      </c>
      <c r="E125">
        <v>4227</v>
      </c>
      <c r="F125">
        <v>0.2</v>
      </c>
    </row>
    <row r="126" spans="1:6" x14ac:dyDescent="0.25">
      <c r="A126">
        <v>1982</v>
      </c>
      <c r="B126" t="s">
        <v>0</v>
      </c>
      <c r="C126" t="s">
        <v>79</v>
      </c>
      <c r="D126" t="s">
        <v>81</v>
      </c>
      <c r="E126">
        <v>185085.6637001739</v>
      </c>
      <c r="F126">
        <v>0.2</v>
      </c>
    </row>
    <row r="127" spans="1:6" x14ac:dyDescent="0.25">
      <c r="A127">
        <v>1982</v>
      </c>
      <c r="B127" t="s">
        <v>1</v>
      </c>
      <c r="C127" t="s">
        <v>79</v>
      </c>
      <c r="D127" t="s">
        <v>81</v>
      </c>
      <c r="E127">
        <v>256553.36396295423</v>
      </c>
      <c r="F127">
        <v>0.2</v>
      </c>
    </row>
    <row r="128" spans="1:6" x14ac:dyDescent="0.25">
      <c r="A128">
        <v>1982</v>
      </c>
      <c r="B128" t="s">
        <v>105</v>
      </c>
      <c r="C128" t="s">
        <v>79</v>
      </c>
      <c r="D128" t="s">
        <v>81</v>
      </c>
      <c r="E128">
        <v>10962</v>
      </c>
      <c r="F128">
        <v>0.2</v>
      </c>
    </row>
    <row r="129" spans="1:6" x14ac:dyDescent="0.25">
      <c r="A129">
        <v>1981</v>
      </c>
      <c r="B129" t="s">
        <v>0</v>
      </c>
      <c r="C129" t="s">
        <v>79</v>
      </c>
      <c r="D129" t="s">
        <v>81</v>
      </c>
      <c r="E129">
        <v>557539.38865746208</v>
      </c>
      <c r="F129">
        <v>0.2</v>
      </c>
    </row>
    <row r="130" spans="1:6" x14ac:dyDescent="0.25">
      <c r="A130">
        <v>1981</v>
      </c>
      <c r="B130" t="s">
        <v>1</v>
      </c>
      <c r="C130" t="s">
        <v>79</v>
      </c>
      <c r="D130" t="s">
        <v>81</v>
      </c>
      <c r="E130">
        <v>363578.92932377494</v>
      </c>
      <c r="F130">
        <v>0.2</v>
      </c>
    </row>
    <row r="131" spans="1:6" x14ac:dyDescent="0.25">
      <c r="A131">
        <v>1981</v>
      </c>
      <c r="B131" t="s">
        <v>105</v>
      </c>
      <c r="C131" t="s">
        <v>79</v>
      </c>
      <c r="D131" t="s">
        <v>81</v>
      </c>
      <c r="E131">
        <v>117758</v>
      </c>
      <c r="F131">
        <v>0.2</v>
      </c>
    </row>
    <row r="132" spans="1:6" x14ac:dyDescent="0.25">
      <c r="A132">
        <v>1980</v>
      </c>
      <c r="B132" t="s">
        <v>0</v>
      </c>
      <c r="C132" t="s">
        <v>79</v>
      </c>
      <c r="D132" t="s">
        <v>81</v>
      </c>
      <c r="E132">
        <v>421856.25591094466</v>
      </c>
      <c r="F132">
        <v>0.2</v>
      </c>
    </row>
    <row r="133" spans="1:6" x14ac:dyDescent="0.25">
      <c r="A133">
        <v>1980</v>
      </c>
      <c r="B133" t="s">
        <v>1</v>
      </c>
      <c r="C133" t="s">
        <v>79</v>
      </c>
      <c r="D133" t="s">
        <v>81</v>
      </c>
      <c r="E133">
        <v>226932.99736917485</v>
      </c>
      <c r="F133">
        <v>0.2</v>
      </c>
    </row>
    <row r="134" spans="1:6" x14ac:dyDescent="0.25">
      <c r="A134">
        <v>1980</v>
      </c>
      <c r="B134" t="s">
        <v>105</v>
      </c>
      <c r="C134" t="s">
        <v>79</v>
      </c>
      <c r="D134" t="s">
        <v>81</v>
      </c>
      <c r="E134">
        <v>47163</v>
      </c>
      <c r="F134">
        <v>0.2</v>
      </c>
    </row>
    <row r="135" spans="1:6" x14ac:dyDescent="0.25">
      <c r="A135">
        <v>1979</v>
      </c>
      <c r="B135" t="s">
        <v>0</v>
      </c>
      <c r="C135" t="s">
        <v>78</v>
      </c>
      <c r="D135" t="s">
        <v>81</v>
      </c>
      <c r="E135">
        <v>540963.28169866337</v>
      </c>
      <c r="F135">
        <v>0.2</v>
      </c>
    </row>
    <row r="136" spans="1:6" x14ac:dyDescent="0.25">
      <c r="A136">
        <v>1979</v>
      </c>
      <c r="B136" t="s">
        <v>1</v>
      </c>
      <c r="C136" t="s">
        <v>78</v>
      </c>
      <c r="D136" t="s">
        <v>81</v>
      </c>
      <c r="E136">
        <v>156648.72074371114</v>
      </c>
      <c r="F136">
        <v>0.2</v>
      </c>
    </row>
    <row r="137" spans="1:6" x14ac:dyDescent="0.25">
      <c r="A137">
        <v>1979</v>
      </c>
      <c r="B137" t="s">
        <v>105</v>
      </c>
      <c r="C137" t="s">
        <v>78</v>
      </c>
      <c r="D137" t="s">
        <v>81</v>
      </c>
      <c r="E137">
        <v>123488</v>
      </c>
      <c r="F137">
        <v>0.2</v>
      </c>
    </row>
    <row r="138" spans="1:6" x14ac:dyDescent="0.25">
      <c r="A138">
        <v>1978</v>
      </c>
      <c r="B138" t="s">
        <v>0</v>
      </c>
      <c r="C138" t="s">
        <v>78</v>
      </c>
      <c r="D138" t="s">
        <v>81</v>
      </c>
      <c r="E138">
        <v>145531.03189971589</v>
      </c>
      <c r="F138">
        <v>0.2</v>
      </c>
    </row>
    <row r="139" spans="1:6" x14ac:dyDescent="0.25">
      <c r="A139">
        <v>1978</v>
      </c>
      <c r="B139" t="s">
        <v>1</v>
      </c>
      <c r="C139" t="s">
        <v>78</v>
      </c>
      <c r="D139" t="s">
        <v>81</v>
      </c>
      <c r="E139">
        <v>47704.66517691737</v>
      </c>
      <c r="F139">
        <v>0.2</v>
      </c>
    </row>
    <row r="140" spans="1:6" x14ac:dyDescent="0.25">
      <c r="A140">
        <v>1978</v>
      </c>
      <c r="B140" t="s">
        <v>105</v>
      </c>
      <c r="C140" t="s">
        <v>78</v>
      </c>
      <c r="D140" t="s">
        <v>81</v>
      </c>
      <c r="E140">
        <v>3832</v>
      </c>
      <c r="F140">
        <v>0.2</v>
      </c>
    </row>
    <row r="141" spans="1:6" x14ac:dyDescent="0.25">
      <c r="A141">
        <v>1977</v>
      </c>
      <c r="B141" t="s">
        <v>0</v>
      </c>
      <c r="C141" t="s">
        <v>78</v>
      </c>
      <c r="D141" t="s">
        <v>81</v>
      </c>
      <c r="E141">
        <v>794304.35667495197</v>
      </c>
      <c r="F141">
        <v>0.25</v>
      </c>
    </row>
    <row r="142" spans="1:6" x14ac:dyDescent="0.25">
      <c r="A142">
        <v>1977</v>
      </c>
      <c r="B142" t="s">
        <v>1</v>
      </c>
      <c r="C142" t="s">
        <v>78</v>
      </c>
      <c r="D142" t="s">
        <v>81</v>
      </c>
      <c r="E142">
        <v>302449.53826265846</v>
      </c>
      <c r="F142">
        <v>0.25</v>
      </c>
    </row>
    <row r="143" spans="1:6" x14ac:dyDescent="0.25">
      <c r="A143">
        <v>1977</v>
      </c>
      <c r="B143" t="s">
        <v>105</v>
      </c>
      <c r="C143" t="s">
        <v>78</v>
      </c>
      <c r="D143" t="s">
        <v>81</v>
      </c>
      <c r="E143">
        <v>26060</v>
      </c>
      <c r="F143">
        <v>0.25</v>
      </c>
    </row>
    <row r="144" spans="1:6" x14ac:dyDescent="0.25">
      <c r="A144">
        <v>1976</v>
      </c>
      <c r="B144" t="s">
        <v>0</v>
      </c>
      <c r="C144" t="s">
        <v>78</v>
      </c>
      <c r="D144" t="s">
        <v>81</v>
      </c>
      <c r="E144">
        <v>470815</v>
      </c>
      <c r="F144">
        <v>0.25</v>
      </c>
    </row>
    <row r="145" spans="1:6" x14ac:dyDescent="0.25">
      <c r="A145">
        <v>1976</v>
      </c>
      <c r="B145" t="s">
        <v>1</v>
      </c>
      <c r="C145" t="s">
        <v>78</v>
      </c>
      <c r="D145" t="s">
        <v>81</v>
      </c>
      <c r="E145">
        <v>203610</v>
      </c>
      <c r="F145">
        <v>0.25</v>
      </c>
    </row>
    <row r="146" spans="1:6" x14ac:dyDescent="0.25">
      <c r="A146">
        <v>1976</v>
      </c>
      <c r="B146" t="s">
        <v>105</v>
      </c>
      <c r="C146" t="s">
        <v>78</v>
      </c>
      <c r="D146" t="s">
        <v>81</v>
      </c>
      <c r="E146">
        <v>5325</v>
      </c>
      <c r="F146">
        <v>0.25</v>
      </c>
    </row>
    <row r="147" spans="1:6" x14ac:dyDescent="0.25">
      <c r="A147">
        <v>1975</v>
      </c>
      <c r="B147" t="s">
        <v>0</v>
      </c>
      <c r="C147" t="s">
        <v>78</v>
      </c>
      <c r="D147" t="s">
        <v>81</v>
      </c>
      <c r="E147">
        <v>129499</v>
      </c>
      <c r="F147">
        <v>0.25</v>
      </c>
    </row>
    <row r="148" spans="1:6" x14ac:dyDescent="0.25">
      <c r="A148">
        <v>1975</v>
      </c>
      <c r="B148" t="s">
        <v>1</v>
      </c>
      <c r="C148" t="s">
        <v>78</v>
      </c>
      <c r="D148" t="s">
        <v>81</v>
      </c>
      <c r="E148">
        <v>78617</v>
      </c>
      <c r="F148">
        <v>0.25</v>
      </c>
    </row>
    <row r="149" spans="1:6" x14ac:dyDescent="0.25">
      <c r="A149">
        <v>1975</v>
      </c>
      <c r="B149" t="s">
        <v>105</v>
      </c>
      <c r="C149" t="s">
        <v>78</v>
      </c>
      <c r="D149" t="s">
        <v>81</v>
      </c>
      <c r="E149">
        <v>7635</v>
      </c>
      <c r="F149">
        <v>0.25</v>
      </c>
    </row>
    <row r="150" spans="1:6" x14ac:dyDescent="0.25">
      <c r="A150">
        <v>1974</v>
      </c>
      <c r="B150" t="s">
        <v>0</v>
      </c>
      <c r="C150" t="s">
        <v>78</v>
      </c>
      <c r="D150" t="s">
        <v>81</v>
      </c>
      <c r="E150">
        <v>109793</v>
      </c>
      <c r="F150">
        <v>0.25</v>
      </c>
    </row>
    <row r="151" spans="1:6" x14ac:dyDescent="0.25">
      <c r="A151">
        <v>1974</v>
      </c>
      <c r="B151" t="s">
        <v>1</v>
      </c>
      <c r="C151" t="s">
        <v>78</v>
      </c>
      <c r="D151" t="s">
        <v>81</v>
      </c>
      <c r="E151">
        <v>91846</v>
      </c>
      <c r="F151">
        <v>0.25</v>
      </c>
    </row>
    <row r="152" spans="1:6" x14ac:dyDescent="0.25">
      <c r="A152">
        <v>1974</v>
      </c>
      <c r="B152" t="s">
        <v>105</v>
      </c>
      <c r="C152" t="s">
        <v>78</v>
      </c>
      <c r="D152" t="s">
        <v>81</v>
      </c>
      <c r="E152">
        <v>2936</v>
      </c>
      <c r="F152">
        <v>0.25</v>
      </c>
    </row>
    <row r="153" spans="1:6" x14ac:dyDescent="0.25">
      <c r="A153">
        <v>1973</v>
      </c>
      <c r="B153" t="s">
        <v>0</v>
      </c>
      <c r="C153" t="s">
        <v>78</v>
      </c>
      <c r="D153" t="s">
        <v>81</v>
      </c>
      <c r="E153">
        <v>165390</v>
      </c>
      <c r="F153">
        <v>0.25</v>
      </c>
    </row>
    <row r="154" spans="1:6" x14ac:dyDescent="0.25">
      <c r="A154">
        <v>1973</v>
      </c>
      <c r="B154" t="s">
        <v>1</v>
      </c>
      <c r="C154" t="s">
        <v>78</v>
      </c>
      <c r="D154" t="s">
        <v>81</v>
      </c>
      <c r="E154">
        <v>39337</v>
      </c>
      <c r="F154">
        <v>0.25</v>
      </c>
    </row>
    <row r="155" spans="1:6" x14ac:dyDescent="0.25">
      <c r="A155">
        <v>1973</v>
      </c>
      <c r="B155" t="s">
        <v>105</v>
      </c>
      <c r="C155" t="s">
        <v>78</v>
      </c>
      <c r="D155" t="s">
        <v>81</v>
      </c>
      <c r="E155">
        <v>18495</v>
      </c>
      <c r="F155">
        <v>0.25</v>
      </c>
    </row>
    <row r="156" spans="1:6" x14ac:dyDescent="0.25">
      <c r="A156">
        <v>1972</v>
      </c>
      <c r="B156" t="s">
        <v>0</v>
      </c>
      <c r="C156" t="s">
        <v>78</v>
      </c>
      <c r="D156" t="s">
        <v>81</v>
      </c>
      <c r="E156">
        <v>83723</v>
      </c>
      <c r="F156">
        <v>0.25</v>
      </c>
    </row>
    <row r="157" spans="1:6" x14ac:dyDescent="0.25">
      <c r="A157">
        <v>1972</v>
      </c>
      <c r="B157" t="s">
        <v>1</v>
      </c>
      <c r="C157" t="s">
        <v>78</v>
      </c>
      <c r="D157" t="s">
        <v>81</v>
      </c>
      <c r="E157">
        <v>28930</v>
      </c>
      <c r="F157">
        <v>0.25</v>
      </c>
    </row>
    <row r="158" spans="1:6" x14ac:dyDescent="0.25">
      <c r="A158">
        <v>1972</v>
      </c>
      <c r="B158" t="s">
        <v>105</v>
      </c>
      <c r="C158" t="s">
        <v>78</v>
      </c>
      <c r="D158" t="s">
        <v>81</v>
      </c>
      <c r="E158">
        <v>907</v>
      </c>
      <c r="F158">
        <v>0.25</v>
      </c>
    </row>
    <row r="159" spans="1:6" x14ac:dyDescent="0.25">
      <c r="A159">
        <v>1971</v>
      </c>
      <c r="B159" t="s">
        <v>0</v>
      </c>
      <c r="C159" t="s">
        <v>78</v>
      </c>
      <c r="D159" t="s">
        <v>81</v>
      </c>
      <c r="E159">
        <v>13610</v>
      </c>
      <c r="F159">
        <v>0.25</v>
      </c>
    </row>
    <row r="160" spans="1:6" x14ac:dyDescent="0.25">
      <c r="A160">
        <v>1971</v>
      </c>
      <c r="B160" t="s">
        <v>1</v>
      </c>
      <c r="C160" t="s">
        <v>78</v>
      </c>
      <c r="D160" t="s">
        <v>81</v>
      </c>
      <c r="E160">
        <v>8665</v>
      </c>
      <c r="F160">
        <v>0.25</v>
      </c>
    </row>
    <row r="161" spans="1:6" x14ac:dyDescent="0.25">
      <c r="A161">
        <v>1971</v>
      </c>
      <c r="B161" t="s">
        <v>105</v>
      </c>
      <c r="C161" t="s">
        <v>78</v>
      </c>
      <c r="D161" t="s">
        <v>81</v>
      </c>
      <c r="E161">
        <v>1022</v>
      </c>
      <c r="F161">
        <v>0.25</v>
      </c>
    </row>
    <row r="162" spans="1:6" x14ac:dyDescent="0.25">
      <c r="A162">
        <v>1970</v>
      </c>
      <c r="B162" t="s">
        <v>0</v>
      </c>
      <c r="C162" t="s">
        <v>78</v>
      </c>
      <c r="D162" t="s">
        <v>81</v>
      </c>
      <c r="E162">
        <v>14582</v>
      </c>
      <c r="F162">
        <v>0.25</v>
      </c>
    </row>
    <row r="163" spans="1:6" x14ac:dyDescent="0.25">
      <c r="A163">
        <v>1970</v>
      </c>
      <c r="B163" t="s">
        <v>1</v>
      </c>
      <c r="C163" t="s">
        <v>78</v>
      </c>
      <c r="D163" t="s">
        <v>81</v>
      </c>
      <c r="E163">
        <v>23692</v>
      </c>
      <c r="F163">
        <v>0.25</v>
      </c>
    </row>
    <row r="164" spans="1:6" x14ac:dyDescent="0.25">
      <c r="A164">
        <v>1970</v>
      </c>
      <c r="B164" t="s">
        <v>105</v>
      </c>
      <c r="C164" t="s">
        <v>78</v>
      </c>
      <c r="D164" t="s">
        <v>81</v>
      </c>
      <c r="E164">
        <v>5317</v>
      </c>
      <c r="F164">
        <v>0.25</v>
      </c>
    </row>
    <row r="165" spans="1:6" x14ac:dyDescent="0.25">
      <c r="A165">
        <v>1969</v>
      </c>
      <c r="B165" t="s">
        <v>106</v>
      </c>
      <c r="C165" t="s">
        <v>78</v>
      </c>
      <c r="E165">
        <v>56787</v>
      </c>
    </row>
    <row r="166" spans="1:6" x14ac:dyDescent="0.25">
      <c r="A166">
        <v>1968</v>
      </c>
      <c r="B166" t="s">
        <v>106</v>
      </c>
      <c r="C166" t="s">
        <v>78</v>
      </c>
      <c r="E166">
        <v>28828</v>
      </c>
    </row>
    <row r="167" spans="1:6" x14ac:dyDescent="0.25">
      <c r="A167">
        <v>1967</v>
      </c>
      <c r="B167" t="s">
        <v>106</v>
      </c>
      <c r="C167" t="s">
        <v>78</v>
      </c>
      <c r="E167">
        <v>31022</v>
      </c>
    </row>
    <row r="168" spans="1:6" x14ac:dyDescent="0.25">
      <c r="A168">
        <v>1966</v>
      </c>
      <c r="B168" t="s">
        <v>106</v>
      </c>
      <c r="C168" t="s">
        <v>78</v>
      </c>
      <c r="E168">
        <v>29151</v>
      </c>
    </row>
    <row r="169" spans="1:6" x14ac:dyDescent="0.25">
      <c r="A169">
        <v>1965</v>
      </c>
      <c r="B169" t="s">
        <v>106</v>
      </c>
      <c r="C169" t="s">
        <v>78</v>
      </c>
      <c r="E169">
        <v>17657</v>
      </c>
    </row>
    <row r="170" spans="1:6" x14ac:dyDescent="0.25">
      <c r="A170">
        <v>1964</v>
      </c>
      <c r="B170" t="s">
        <v>106</v>
      </c>
      <c r="C170" t="s">
        <v>78</v>
      </c>
      <c r="E170">
        <v>11218</v>
      </c>
    </row>
    <row r="171" spans="1:6" x14ac:dyDescent="0.25">
      <c r="A171">
        <v>1963</v>
      </c>
      <c r="B171" t="s">
        <v>106</v>
      </c>
      <c r="C171" t="s">
        <v>78</v>
      </c>
      <c r="E171">
        <v>11065</v>
      </c>
    </row>
    <row r="172" spans="1:6" x14ac:dyDescent="0.25">
      <c r="A172">
        <v>1962</v>
      </c>
      <c r="B172" t="s">
        <v>106</v>
      </c>
      <c r="C172" t="s">
        <v>78</v>
      </c>
      <c r="E172">
        <v>16299</v>
      </c>
    </row>
    <row r="173" spans="1:6" x14ac:dyDescent="0.25">
      <c r="A173">
        <v>1961</v>
      </c>
      <c r="B173" t="s">
        <v>106</v>
      </c>
      <c r="C173" t="s">
        <v>78</v>
      </c>
      <c r="E173">
        <v>21864</v>
      </c>
    </row>
    <row r="174" spans="1:6" x14ac:dyDescent="0.25">
      <c r="A174">
        <v>1960</v>
      </c>
      <c r="B174" t="s">
        <v>106</v>
      </c>
      <c r="C174" t="s">
        <v>78</v>
      </c>
      <c r="E174">
        <v>9144</v>
      </c>
    </row>
    <row r="175" spans="1:6" x14ac:dyDescent="0.25">
      <c r="A175">
        <v>1959</v>
      </c>
      <c r="B175" t="s">
        <v>106</v>
      </c>
      <c r="C175" t="s">
        <v>78</v>
      </c>
      <c r="E175">
        <v>6966</v>
      </c>
    </row>
    <row r="176" spans="1:6" x14ac:dyDescent="0.25">
      <c r="A176">
        <v>1958</v>
      </c>
      <c r="B176" t="s">
        <v>106</v>
      </c>
      <c r="C176" t="s">
        <v>78</v>
      </c>
      <c r="E176">
        <v>8296</v>
      </c>
    </row>
    <row r="177" spans="1:5" x14ac:dyDescent="0.25">
      <c r="A177">
        <v>1957</v>
      </c>
      <c r="B177" t="s">
        <v>106</v>
      </c>
      <c r="C177" t="s">
        <v>78</v>
      </c>
      <c r="E177">
        <v>11749</v>
      </c>
    </row>
    <row r="178" spans="1:5" x14ac:dyDescent="0.25">
      <c r="A178">
        <v>1956</v>
      </c>
      <c r="B178" t="s">
        <v>106</v>
      </c>
      <c r="C178" t="s">
        <v>78</v>
      </c>
      <c r="E178">
        <v>8934</v>
      </c>
    </row>
    <row r="179" spans="1:5" x14ac:dyDescent="0.25">
      <c r="A179">
        <v>1955</v>
      </c>
      <c r="B179" t="s">
        <v>106</v>
      </c>
      <c r="C179" t="s">
        <v>78</v>
      </c>
      <c r="E179">
        <v>28714</v>
      </c>
    </row>
    <row r="180" spans="1:5" x14ac:dyDescent="0.25">
      <c r="A180">
        <v>1954</v>
      </c>
      <c r="B180" t="s">
        <v>106</v>
      </c>
      <c r="C180" t="s">
        <v>78</v>
      </c>
      <c r="E180">
        <v>38405</v>
      </c>
    </row>
    <row r="181" spans="1:5" x14ac:dyDescent="0.25">
      <c r="A181">
        <v>1953</v>
      </c>
      <c r="B181" t="s">
        <v>106</v>
      </c>
      <c r="C181" t="s">
        <v>78</v>
      </c>
      <c r="E181">
        <v>76328</v>
      </c>
    </row>
    <row r="182" spans="1:5" x14ac:dyDescent="0.25">
      <c r="A182">
        <v>1952</v>
      </c>
      <c r="B182" t="s">
        <v>106</v>
      </c>
      <c r="C182" t="s">
        <v>78</v>
      </c>
      <c r="E182">
        <v>50094</v>
      </c>
    </row>
    <row r="183" spans="1:5" x14ac:dyDescent="0.25">
      <c r="A183">
        <v>1951</v>
      </c>
      <c r="B183" t="s">
        <v>106</v>
      </c>
      <c r="C183" t="s">
        <v>78</v>
      </c>
      <c r="E183">
        <v>76018</v>
      </c>
    </row>
    <row r="184" spans="1:5" x14ac:dyDescent="0.25">
      <c r="A184">
        <v>1950</v>
      </c>
      <c r="B184" t="s">
        <v>106</v>
      </c>
      <c r="C184" t="s">
        <v>78</v>
      </c>
      <c r="E184">
        <v>55190</v>
      </c>
    </row>
    <row r="185" spans="1:5" x14ac:dyDescent="0.25">
      <c r="A185">
        <v>1949</v>
      </c>
      <c r="B185" t="s">
        <v>106</v>
      </c>
      <c r="C185" t="s">
        <v>78</v>
      </c>
      <c r="E185">
        <v>35720</v>
      </c>
    </row>
    <row r="186" spans="1:5" x14ac:dyDescent="0.25">
      <c r="A186">
        <v>1948</v>
      </c>
      <c r="B186" t="s">
        <v>106</v>
      </c>
      <c r="C186" t="s">
        <v>78</v>
      </c>
      <c r="E186">
        <v>9560</v>
      </c>
    </row>
    <row r="187" spans="1:5" x14ac:dyDescent="0.25">
      <c r="A187">
        <v>1947</v>
      </c>
      <c r="B187" t="s">
        <v>106</v>
      </c>
      <c r="C187" t="s">
        <v>78</v>
      </c>
      <c r="E187">
        <v>5440</v>
      </c>
    </row>
    <row r="188" spans="1:5" x14ac:dyDescent="0.25">
      <c r="A188">
        <v>1946</v>
      </c>
      <c r="B188" t="s">
        <v>106</v>
      </c>
      <c r="C188" t="s">
        <v>78</v>
      </c>
      <c r="E188">
        <v>13980</v>
      </c>
    </row>
    <row r="189" spans="1:5" x14ac:dyDescent="0.25">
      <c r="A189">
        <v>1945</v>
      </c>
      <c r="B189" t="s">
        <v>106</v>
      </c>
      <c r="C189" t="s">
        <v>78</v>
      </c>
      <c r="E189">
        <v>11800</v>
      </c>
    </row>
    <row r="190" spans="1:5" x14ac:dyDescent="0.25">
      <c r="A190">
        <v>1944</v>
      </c>
      <c r="B190" t="s">
        <v>106</v>
      </c>
      <c r="C190" t="s">
        <v>78</v>
      </c>
      <c r="E190">
        <v>14600</v>
      </c>
    </row>
    <row r="191" spans="1:5" x14ac:dyDescent="0.25">
      <c r="A191">
        <v>1943</v>
      </c>
      <c r="B191" t="s">
        <v>106</v>
      </c>
      <c r="C191" t="s">
        <v>78</v>
      </c>
      <c r="E191">
        <v>38860</v>
      </c>
    </row>
    <row r="192" spans="1:5" x14ac:dyDescent="0.25">
      <c r="A192">
        <v>1942</v>
      </c>
      <c r="B192" t="s">
        <v>106</v>
      </c>
      <c r="C192" t="s">
        <v>78</v>
      </c>
      <c r="E192">
        <v>29200</v>
      </c>
    </row>
    <row r="193" spans="1:5" x14ac:dyDescent="0.25">
      <c r="A193">
        <v>1941</v>
      </c>
      <c r="B193" t="s">
        <v>106</v>
      </c>
      <c r="C193" t="s">
        <v>78</v>
      </c>
      <c r="E193">
        <v>25000</v>
      </c>
    </row>
    <row r="194" spans="1:5" x14ac:dyDescent="0.25">
      <c r="A194">
        <v>1940</v>
      </c>
      <c r="B194" t="s">
        <v>106</v>
      </c>
      <c r="C194" t="s">
        <v>78</v>
      </c>
      <c r="E194">
        <v>26580</v>
      </c>
    </row>
    <row r="195" spans="1:5" x14ac:dyDescent="0.25">
      <c r="A195">
        <v>1939</v>
      </c>
      <c r="B195" t="s">
        <v>106</v>
      </c>
      <c r="C195" t="s">
        <v>78</v>
      </c>
      <c r="E195">
        <v>51000</v>
      </c>
    </row>
    <row r="196" spans="1:5" x14ac:dyDescent="0.25">
      <c r="A196">
        <v>1938</v>
      </c>
      <c r="B196" t="s">
        <v>106</v>
      </c>
      <c r="C196" t="s">
        <v>78</v>
      </c>
      <c r="E196">
        <v>47300</v>
      </c>
    </row>
    <row r="197" spans="1:5" x14ac:dyDescent="0.25">
      <c r="A197">
        <v>1937</v>
      </c>
      <c r="B197" t="s">
        <v>106</v>
      </c>
      <c r="C197" t="s">
        <v>78</v>
      </c>
      <c r="E197">
        <v>61000</v>
      </c>
    </row>
    <row r="198" spans="1:5" x14ac:dyDescent="0.25">
      <c r="A198">
        <v>1936</v>
      </c>
      <c r="B198" t="s">
        <v>106</v>
      </c>
      <c r="C198" t="s">
        <v>78</v>
      </c>
      <c r="E198">
        <v>94580</v>
      </c>
    </row>
    <row r="199" spans="1:5" x14ac:dyDescent="0.25">
      <c r="A199">
        <v>1935</v>
      </c>
      <c r="B199" t="s">
        <v>106</v>
      </c>
      <c r="C199" t="s">
        <v>78</v>
      </c>
      <c r="E199">
        <v>71020</v>
      </c>
    </row>
    <row r="200" spans="1:5" x14ac:dyDescent="0.25">
      <c r="A200">
        <v>1934</v>
      </c>
      <c r="B200" t="s">
        <v>107</v>
      </c>
      <c r="C200" t="s">
        <v>78</v>
      </c>
      <c r="D200" t="s">
        <v>77</v>
      </c>
      <c r="E200">
        <v>75000</v>
      </c>
    </row>
    <row r="201" spans="1:5" x14ac:dyDescent="0.25">
      <c r="A201">
        <v>1934</v>
      </c>
      <c r="B201" t="s">
        <v>105</v>
      </c>
      <c r="C201" t="s">
        <v>78</v>
      </c>
      <c r="D201" t="s">
        <v>77</v>
      </c>
      <c r="E201">
        <v>6500</v>
      </c>
    </row>
    <row r="202" spans="1:5" x14ac:dyDescent="0.25">
      <c r="A202">
        <v>1934</v>
      </c>
      <c r="B202" t="s">
        <v>105</v>
      </c>
      <c r="C202" t="s">
        <v>78</v>
      </c>
      <c r="D202" t="s">
        <v>77</v>
      </c>
      <c r="E202">
        <v>6500</v>
      </c>
    </row>
    <row r="203" spans="1:5" x14ac:dyDescent="0.25">
      <c r="A203">
        <v>1933</v>
      </c>
      <c r="B203" t="s">
        <v>107</v>
      </c>
      <c r="C203" t="s">
        <v>78</v>
      </c>
      <c r="D203" t="s">
        <v>77</v>
      </c>
      <c r="E203">
        <v>60000</v>
      </c>
    </row>
    <row r="204" spans="1:5" x14ac:dyDescent="0.25">
      <c r="A204">
        <v>1933</v>
      </c>
      <c r="B204" t="s">
        <v>105</v>
      </c>
      <c r="C204" t="s">
        <v>78</v>
      </c>
      <c r="D204" t="s">
        <v>77</v>
      </c>
      <c r="E204">
        <v>20500</v>
      </c>
    </row>
    <row r="205" spans="1:5" x14ac:dyDescent="0.25">
      <c r="A205">
        <v>1933</v>
      </c>
      <c r="B205" t="s">
        <v>105</v>
      </c>
      <c r="C205" t="s">
        <v>78</v>
      </c>
      <c r="D205" t="s">
        <v>77</v>
      </c>
      <c r="E205">
        <v>20500</v>
      </c>
    </row>
    <row r="206" spans="1:5" x14ac:dyDescent="0.25">
      <c r="A206">
        <v>1932</v>
      </c>
      <c r="B206" t="s">
        <v>107</v>
      </c>
      <c r="C206" t="s">
        <v>78</v>
      </c>
      <c r="D206" t="s">
        <v>77</v>
      </c>
      <c r="E206">
        <v>77000</v>
      </c>
    </row>
    <row r="207" spans="1:5" x14ac:dyDescent="0.25">
      <c r="A207">
        <v>1932</v>
      </c>
      <c r="B207" t="s">
        <v>105</v>
      </c>
      <c r="C207" t="s">
        <v>78</v>
      </c>
      <c r="D207" t="s">
        <v>77</v>
      </c>
      <c r="E207">
        <v>28000</v>
      </c>
    </row>
    <row r="208" spans="1:5" x14ac:dyDescent="0.25">
      <c r="A208">
        <v>1932</v>
      </c>
      <c r="B208" t="s">
        <v>105</v>
      </c>
      <c r="C208" t="s">
        <v>78</v>
      </c>
      <c r="D208" t="s">
        <v>77</v>
      </c>
      <c r="E208">
        <v>28000</v>
      </c>
    </row>
    <row r="209" spans="1:5" x14ac:dyDescent="0.25">
      <c r="A209">
        <v>1931</v>
      </c>
      <c r="B209" t="s">
        <v>107</v>
      </c>
      <c r="C209" t="s">
        <v>78</v>
      </c>
      <c r="D209" t="s">
        <v>77</v>
      </c>
      <c r="E209">
        <v>39000</v>
      </c>
    </row>
    <row r="210" spans="1:5" x14ac:dyDescent="0.25">
      <c r="A210">
        <v>1931</v>
      </c>
      <c r="B210" t="s">
        <v>105</v>
      </c>
      <c r="C210" t="s">
        <v>78</v>
      </c>
      <c r="D210" t="s">
        <v>77</v>
      </c>
      <c r="E210">
        <v>20260</v>
      </c>
    </row>
    <row r="211" spans="1:5" x14ac:dyDescent="0.25">
      <c r="A211">
        <v>1931</v>
      </c>
      <c r="B211" t="s">
        <v>105</v>
      </c>
      <c r="C211" t="s">
        <v>78</v>
      </c>
      <c r="D211" t="s">
        <v>77</v>
      </c>
      <c r="E211">
        <v>20260</v>
      </c>
    </row>
    <row r="212" spans="1:5" x14ac:dyDescent="0.25">
      <c r="A212">
        <v>1930</v>
      </c>
      <c r="B212" t="s">
        <v>107</v>
      </c>
      <c r="C212" t="s">
        <v>78</v>
      </c>
      <c r="D212" t="s">
        <v>77</v>
      </c>
      <c r="E212">
        <v>48000</v>
      </c>
    </row>
    <row r="213" spans="1:5" x14ac:dyDescent="0.25">
      <c r="A213">
        <v>1930</v>
      </c>
      <c r="B213" t="s">
        <v>105</v>
      </c>
      <c r="C213" t="s">
        <v>78</v>
      </c>
      <c r="D213" t="s">
        <v>77</v>
      </c>
      <c r="E213">
        <v>10600</v>
      </c>
    </row>
    <row r="214" spans="1:5" x14ac:dyDescent="0.25">
      <c r="A214">
        <v>1930</v>
      </c>
      <c r="B214" t="s">
        <v>105</v>
      </c>
      <c r="C214" t="s">
        <v>78</v>
      </c>
      <c r="D214" t="s">
        <v>77</v>
      </c>
      <c r="E214">
        <v>10600</v>
      </c>
    </row>
    <row r="215" spans="1:5" x14ac:dyDescent="0.25">
      <c r="A215">
        <v>1929</v>
      </c>
      <c r="B215" t="s">
        <v>107</v>
      </c>
      <c r="C215" t="s">
        <v>78</v>
      </c>
      <c r="D215" t="s">
        <v>77</v>
      </c>
      <c r="E215">
        <v>18000</v>
      </c>
    </row>
    <row r="216" spans="1:5" x14ac:dyDescent="0.25">
      <c r="A216">
        <v>1929</v>
      </c>
      <c r="B216" t="s">
        <v>105</v>
      </c>
      <c r="C216" t="s">
        <v>78</v>
      </c>
      <c r="D216" t="s">
        <v>77</v>
      </c>
    </row>
    <row r="217" spans="1:5" x14ac:dyDescent="0.25">
      <c r="A217">
        <v>1928</v>
      </c>
      <c r="B217" t="s">
        <v>107</v>
      </c>
      <c r="C217" t="s">
        <v>78</v>
      </c>
      <c r="D217" t="s">
        <v>77</v>
      </c>
      <c r="E217">
        <v>23000</v>
      </c>
    </row>
    <row r="218" spans="1:5" x14ac:dyDescent="0.25">
      <c r="A218">
        <v>1928</v>
      </c>
      <c r="B218" t="s">
        <v>105</v>
      </c>
      <c r="C218" t="s">
        <v>78</v>
      </c>
      <c r="D218" t="s">
        <v>77</v>
      </c>
      <c r="E218">
        <v>15000</v>
      </c>
    </row>
    <row r="219" spans="1:5" x14ac:dyDescent="0.25">
      <c r="A219">
        <v>1928</v>
      </c>
      <c r="B219" t="s">
        <v>105</v>
      </c>
      <c r="C219" t="s">
        <v>78</v>
      </c>
      <c r="D219" t="s">
        <v>77</v>
      </c>
      <c r="E219">
        <v>15000</v>
      </c>
    </row>
    <row r="220" spans="1:5" x14ac:dyDescent="0.25">
      <c r="A220">
        <v>1927</v>
      </c>
      <c r="B220" t="s">
        <v>107</v>
      </c>
      <c r="C220" t="s">
        <v>78</v>
      </c>
      <c r="D220" t="s">
        <v>77</v>
      </c>
      <c r="E220">
        <v>65400</v>
      </c>
    </row>
    <row r="221" spans="1:5" x14ac:dyDescent="0.25">
      <c r="A221">
        <v>1927</v>
      </c>
      <c r="B221" t="s">
        <v>105</v>
      </c>
      <c r="C221" t="s">
        <v>78</v>
      </c>
      <c r="D221" t="s">
        <v>77</v>
      </c>
      <c r="E221">
        <v>25669</v>
      </c>
    </row>
    <row r="222" spans="1:5" x14ac:dyDescent="0.25">
      <c r="A222">
        <v>1927</v>
      </c>
      <c r="B222" t="s">
        <v>105</v>
      </c>
      <c r="C222" t="s">
        <v>78</v>
      </c>
      <c r="D222" t="s">
        <v>77</v>
      </c>
      <c r="E222">
        <v>25669</v>
      </c>
    </row>
    <row r="223" spans="1:5" x14ac:dyDescent="0.25">
      <c r="A223">
        <v>1926</v>
      </c>
      <c r="B223" t="s">
        <v>107</v>
      </c>
      <c r="C223" t="s">
        <v>78</v>
      </c>
      <c r="D223" t="s">
        <v>77</v>
      </c>
      <c r="E223">
        <v>10000</v>
      </c>
    </row>
    <row r="224" spans="1:5" x14ac:dyDescent="0.25">
      <c r="A224">
        <v>1926</v>
      </c>
      <c r="B224" t="s">
        <v>105</v>
      </c>
      <c r="C224" t="s">
        <v>78</v>
      </c>
      <c r="D224" t="s">
        <v>77</v>
      </c>
      <c r="E224">
        <v>35812</v>
      </c>
    </row>
    <row r="225" spans="1:5" x14ac:dyDescent="0.25">
      <c r="A225">
        <v>1926</v>
      </c>
      <c r="B225" t="s">
        <v>105</v>
      </c>
      <c r="C225" t="s">
        <v>78</v>
      </c>
      <c r="D225" t="s">
        <v>77</v>
      </c>
      <c r="E225">
        <v>35412</v>
      </c>
    </row>
    <row r="226" spans="1:5" x14ac:dyDescent="0.25">
      <c r="A226">
        <v>1925</v>
      </c>
      <c r="B226" t="s">
        <v>106</v>
      </c>
      <c r="C226" t="s">
        <v>50</v>
      </c>
      <c r="E226">
        <v>16081</v>
      </c>
    </row>
    <row r="227" spans="1:5" x14ac:dyDescent="0.25">
      <c r="A227">
        <v>1924</v>
      </c>
      <c r="B227" t="s">
        <v>106</v>
      </c>
      <c r="C227" t="s">
        <v>50</v>
      </c>
      <c r="E227">
        <v>2964</v>
      </c>
    </row>
    <row r="228" spans="1:5" x14ac:dyDescent="0.25">
      <c r="A228">
        <v>1923</v>
      </c>
      <c r="B228" t="s">
        <v>106</v>
      </c>
      <c r="C228" t="s">
        <v>50</v>
      </c>
      <c r="E228">
        <v>1456</v>
      </c>
    </row>
    <row r="229" spans="1:5" x14ac:dyDescent="0.25">
      <c r="A229">
        <v>1922</v>
      </c>
      <c r="B229" t="s">
        <v>106</v>
      </c>
      <c r="C229" t="s">
        <v>50</v>
      </c>
      <c r="E229">
        <v>12350</v>
      </c>
    </row>
    <row r="230" spans="1:5" x14ac:dyDescent="0.25">
      <c r="A230">
        <v>1921</v>
      </c>
      <c r="B230" t="s">
        <v>106</v>
      </c>
      <c r="C230" t="s">
        <v>50</v>
      </c>
      <c r="E230">
        <v>325</v>
      </c>
    </row>
    <row r="231" spans="1:5" x14ac:dyDescent="0.25">
      <c r="A231">
        <v>1920</v>
      </c>
      <c r="B231" t="s">
        <v>106</v>
      </c>
      <c r="C231" t="s">
        <v>50</v>
      </c>
      <c r="E231">
        <v>6006</v>
      </c>
    </row>
    <row r="232" spans="1:5" x14ac:dyDescent="0.25">
      <c r="A232">
        <v>1919</v>
      </c>
      <c r="B232" t="s">
        <v>106</v>
      </c>
      <c r="C232" t="s">
        <v>50</v>
      </c>
      <c r="E232">
        <v>32474</v>
      </c>
    </row>
    <row r="233" spans="1:5" x14ac:dyDescent="0.25">
      <c r="A233">
        <v>1918</v>
      </c>
      <c r="B233" t="s">
        <v>106</v>
      </c>
      <c r="C233" t="s">
        <v>50</v>
      </c>
      <c r="E233">
        <v>16354</v>
      </c>
    </row>
    <row r="234" spans="1:5" x14ac:dyDescent="0.25">
      <c r="A234">
        <v>1917</v>
      </c>
      <c r="B234" t="s">
        <v>106</v>
      </c>
      <c r="C234" t="s">
        <v>50</v>
      </c>
      <c r="E234">
        <v>14196</v>
      </c>
    </row>
    <row r="235" spans="1:5" x14ac:dyDescent="0.25">
      <c r="A235">
        <v>1916</v>
      </c>
      <c r="B235" t="s">
        <v>106</v>
      </c>
      <c r="C235" t="s">
        <v>50</v>
      </c>
      <c r="E235">
        <v>18005</v>
      </c>
    </row>
    <row r="236" spans="1:5" x14ac:dyDescent="0.25">
      <c r="A236">
        <v>1915</v>
      </c>
      <c r="B236" t="s">
        <v>106</v>
      </c>
    </row>
    <row r="237" spans="1:5" x14ac:dyDescent="0.25">
      <c r="A237">
        <v>1914</v>
      </c>
      <c r="B237" t="s">
        <v>106</v>
      </c>
    </row>
    <row r="238" spans="1:5" x14ac:dyDescent="0.25">
      <c r="A238">
        <v>1913</v>
      </c>
      <c r="B238" t="s">
        <v>106</v>
      </c>
    </row>
    <row r="239" spans="1:5" x14ac:dyDescent="0.25">
      <c r="A239">
        <v>1912</v>
      </c>
      <c r="B239" t="s">
        <v>106</v>
      </c>
    </row>
    <row r="240" spans="1:5" x14ac:dyDescent="0.25">
      <c r="A240">
        <v>1911</v>
      </c>
      <c r="B240" t="s">
        <v>106</v>
      </c>
      <c r="C240" t="s">
        <v>50</v>
      </c>
      <c r="E240">
        <v>93847</v>
      </c>
    </row>
    <row r="241" spans="1:5" x14ac:dyDescent="0.25">
      <c r="A241">
        <v>1910</v>
      </c>
      <c r="B241" t="s">
        <v>106</v>
      </c>
      <c r="C241" t="s">
        <v>50</v>
      </c>
      <c r="E241">
        <v>36608</v>
      </c>
    </row>
    <row r="242" spans="1:5" x14ac:dyDescent="0.25">
      <c r="A242">
        <v>1909</v>
      </c>
      <c r="B242" t="s">
        <v>106</v>
      </c>
    </row>
    <row r="243" spans="1:5" x14ac:dyDescent="0.25">
      <c r="A243">
        <v>1908</v>
      </c>
      <c r="B243" t="s">
        <v>106</v>
      </c>
      <c r="C243" t="s">
        <v>50</v>
      </c>
      <c r="E243">
        <v>6526</v>
      </c>
    </row>
    <row r="244" spans="1:5" x14ac:dyDescent="0.25">
      <c r="A244">
        <v>1907</v>
      </c>
      <c r="B244" t="s">
        <v>106</v>
      </c>
      <c r="C244" t="s">
        <v>50</v>
      </c>
      <c r="E244">
        <v>13962</v>
      </c>
    </row>
    <row r="245" spans="1:5" x14ac:dyDescent="0.25">
      <c r="A245">
        <v>1906</v>
      </c>
      <c r="B245" t="s">
        <v>106</v>
      </c>
      <c r="C245" t="s">
        <v>50</v>
      </c>
      <c r="E245">
        <v>19526</v>
      </c>
    </row>
    <row r="246" spans="1:5" x14ac:dyDescent="0.25">
      <c r="A246">
        <v>1905</v>
      </c>
      <c r="B246" t="s">
        <v>106</v>
      </c>
      <c r="C246" t="s">
        <v>50</v>
      </c>
      <c r="E246">
        <v>24440</v>
      </c>
    </row>
    <row r="247" spans="1:5" x14ac:dyDescent="0.25">
      <c r="A247">
        <v>1904</v>
      </c>
      <c r="B247" t="s">
        <v>106</v>
      </c>
      <c r="C247" t="s">
        <v>50</v>
      </c>
      <c r="E247">
        <v>44590</v>
      </c>
    </row>
    <row r="248" spans="1:5" x14ac:dyDescent="0.25">
      <c r="A248">
        <v>1903</v>
      </c>
      <c r="B248" t="s">
        <v>106</v>
      </c>
      <c r="C248" t="s">
        <v>50</v>
      </c>
      <c r="E248">
        <v>44070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B800-98B7-4043-8D52-286424C777BB}">
  <dimension ref="A1:D48"/>
  <sheetViews>
    <sheetView topLeftCell="A28" workbookViewId="0">
      <selection activeCell="D49" sqref="D49"/>
    </sheetView>
  </sheetViews>
  <sheetFormatPr defaultRowHeight="15" x14ac:dyDescent="0.25"/>
  <sheetData>
    <row r="1" spans="1:4" x14ac:dyDescent="0.25">
      <c r="A1" t="s">
        <v>8</v>
      </c>
      <c r="B1" t="s">
        <v>2</v>
      </c>
      <c r="C1" t="s">
        <v>109</v>
      </c>
      <c r="D1" t="s">
        <v>110</v>
      </c>
    </row>
    <row r="2" spans="1:4" x14ac:dyDescent="0.25">
      <c r="A2">
        <v>1980</v>
      </c>
      <c r="B2" t="s">
        <v>107</v>
      </c>
      <c r="C2" t="s">
        <v>111</v>
      </c>
      <c r="D2">
        <v>2473</v>
      </c>
    </row>
    <row r="3" spans="1:4" x14ac:dyDescent="0.25">
      <c r="A3">
        <v>1981</v>
      </c>
      <c r="B3" t="s">
        <v>107</v>
      </c>
      <c r="C3" t="s">
        <v>111</v>
      </c>
      <c r="D3">
        <v>2487</v>
      </c>
    </row>
    <row r="4" spans="1:4" x14ac:dyDescent="0.25">
      <c r="A4">
        <v>1982</v>
      </c>
      <c r="B4" t="s">
        <v>107</v>
      </c>
      <c r="C4" t="s">
        <v>111</v>
      </c>
      <c r="D4">
        <v>1774</v>
      </c>
    </row>
    <row r="5" spans="1:4" x14ac:dyDescent="0.25">
      <c r="A5">
        <v>1983</v>
      </c>
      <c r="B5" t="s">
        <v>107</v>
      </c>
      <c r="C5" t="s">
        <v>111</v>
      </c>
      <c r="D5">
        <v>2072</v>
      </c>
    </row>
    <row r="6" spans="1:4" x14ac:dyDescent="0.25">
      <c r="A6">
        <v>1984</v>
      </c>
      <c r="B6" t="s">
        <v>107</v>
      </c>
      <c r="C6" t="s">
        <v>111</v>
      </c>
      <c r="D6">
        <v>1507</v>
      </c>
    </row>
    <row r="7" spans="1:4" x14ac:dyDescent="0.25">
      <c r="A7">
        <v>1985</v>
      </c>
      <c r="B7" t="s">
        <v>107</v>
      </c>
      <c r="C7" t="s">
        <v>111</v>
      </c>
      <c r="D7">
        <v>598</v>
      </c>
    </row>
    <row r="8" spans="1:4" x14ac:dyDescent="0.25">
      <c r="A8">
        <v>1986</v>
      </c>
      <c r="B8" t="s">
        <v>107</v>
      </c>
      <c r="C8" t="s">
        <v>111</v>
      </c>
      <c r="D8">
        <v>572</v>
      </c>
    </row>
    <row r="9" spans="1:4" x14ac:dyDescent="0.25">
      <c r="A9">
        <v>1988</v>
      </c>
      <c r="B9" t="s">
        <v>107</v>
      </c>
      <c r="C9" t="s">
        <v>111</v>
      </c>
      <c r="D9">
        <v>2517</v>
      </c>
    </row>
    <row r="10" spans="1:4" x14ac:dyDescent="0.25">
      <c r="A10">
        <v>1989</v>
      </c>
      <c r="B10" t="s">
        <v>107</v>
      </c>
      <c r="C10" t="s">
        <v>111</v>
      </c>
      <c r="D10">
        <v>1686</v>
      </c>
    </row>
    <row r="11" spans="1:4" x14ac:dyDescent="0.25">
      <c r="A11">
        <v>1990</v>
      </c>
      <c r="B11" t="s">
        <v>107</v>
      </c>
      <c r="C11" t="s">
        <v>111</v>
      </c>
      <c r="D11">
        <v>1490</v>
      </c>
    </row>
    <row r="12" spans="1:4" x14ac:dyDescent="0.25">
      <c r="A12">
        <v>1991</v>
      </c>
      <c r="B12" t="s">
        <v>107</v>
      </c>
      <c r="C12" t="s">
        <v>111</v>
      </c>
      <c r="D12">
        <v>2525</v>
      </c>
    </row>
    <row r="13" spans="1:4" x14ac:dyDescent="0.25">
      <c r="A13">
        <v>1992</v>
      </c>
      <c r="B13" t="s">
        <v>107</v>
      </c>
      <c r="C13" t="s">
        <v>111</v>
      </c>
      <c r="D13">
        <v>2937</v>
      </c>
    </row>
    <row r="14" spans="1:4" x14ac:dyDescent="0.25">
      <c r="A14">
        <v>1993</v>
      </c>
      <c r="B14" t="s">
        <v>107</v>
      </c>
      <c r="C14" t="s">
        <v>111</v>
      </c>
      <c r="D14">
        <v>2484</v>
      </c>
    </row>
    <row r="15" spans="1:4" x14ac:dyDescent="0.25">
      <c r="A15">
        <v>1994</v>
      </c>
      <c r="B15" t="s">
        <v>107</v>
      </c>
      <c r="C15" t="s">
        <v>111</v>
      </c>
      <c r="D15">
        <v>1846</v>
      </c>
    </row>
    <row r="16" spans="1:4" x14ac:dyDescent="0.25">
      <c r="A16">
        <v>1995</v>
      </c>
      <c r="B16" t="s">
        <v>107</v>
      </c>
      <c r="C16" t="s">
        <v>111</v>
      </c>
      <c r="D16">
        <v>1202</v>
      </c>
    </row>
    <row r="17" spans="1:4" x14ac:dyDescent="0.25">
      <c r="A17">
        <v>1996</v>
      </c>
      <c r="B17" t="s">
        <v>107</v>
      </c>
      <c r="C17" t="s">
        <v>111</v>
      </c>
      <c r="D17">
        <v>2357</v>
      </c>
    </row>
    <row r="18" spans="1:4" x14ac:dyDescent="0.25">
      <c r="A18">
        <v>1997</v>
      </c>
      <c r="B18" t="s">
        <v>107</v>
      </c>
      <c r="C18" t="s">
        <v>111</v>
      </c>
      <c r="D18">
        <v>2880</v>
      </c>
    </row>
    <row r="19" spans="1:4" x14ac:dyDescent="0.25">
      <c r="A19">
        <v>1998</v>
      </c>
      <c r="B19" t="s">
        <v>107</v>
      </c>
      <c r="C19" t="s">
        <v>111</v>
      </c>
      <c r="D19">
        <v>2074</v>
      </c>
    </row>
    <row r="20" spans="1:4" x14ac:dyDescent="0.25">
      <c r="A20">
        <v>1999</v>
      </c>
      <c r="B20" t="s">
        <v>107</v>
      </c>
      <c r="C20" t="s">
        <v>111</v>
      </c>
      <c r="D20">
        <v>5915</v>
      </c>
    </row>
    <row r="21" spans="1:4" x14ac:dyDescent="0.25">
      <c r="A21">
        <v>2000</v>
      </c>
      <c r="B21" t="s">
        <v>107</v>
      </c>
      <c r="C21" t="s">
        <v>111</v>
      </c>
      <c r="D21">
        <v>1647</v>
      </c>
    </row>
    <row r="22" spans="1:4" x14ac:dyDescent="0.25">
      <c r="A22">
        <v>2001</v>
      </c>
      <c r="B22" t="s">
        <v>107</v>
      </c>
      <c r="C22" t="s">
        <v>111</v>
      </c>
      <c r="D22">
        <v>3847</v>
      </c>
    </row>
    <row r="23" spans="1:4" x14ac:dyDescent="0.25">
      <c r="A23">
        <v>2002</v>
      </c>
      <c r="B23" t="s">
        <v>107</v>
      </c>
      <c r="C23" t="s">
        <v>111</v>
      </c>
      <c r="D23">
        <v>5046</v>
      </c>
    </row>
    <row r="24" spans="1:4" x14ac:dyDescent="0.25">
      <c r="A24">
        <v>2003</v>
      </c>
      <c r="B24" t="s">
        <v>107</v>
      </c>
      <c r="C24" t="s">
        <v>111</v>
      </c>
      <c r="D24">
        <v>4170</v>
      </c>
    </row>
    <row r="25" spans="1:4" x14ac:dyDescent="0.25">
      <c r="A25">
        <v>2004</v>
      </c>
      <c r="B25" t="s">
        <v>107</v>
      </c>
      <c r="C25" t="s">
        <v>111</v>
      </c>
      <c r="D25">
        <v>2914</v>
      </c>
    </row>
    <row r="26" spans="1:4" x14ac:dyDescent="0.25">
      <c r="A26">
        <v>2005</v>
      </c>
      <c r="B26" t="s">
        <v>107</v>
      </c>
      <c r="C26" t="s">
        <v>111</v>
      </c>
      <c r="D26">
        <v>2952</v>
      </c>
    </row>
    <row r="27" spans="1:4" x14ac:dyDescent="0.25">
      <c r="A27">
        <v>2006</v>
      </c>
      <c r="B27" t="s">
        <v>107</v>
      </c>
      <c r="C27" t="s">
        <v>111</v>
      </c>
      <c r="D27">
        <v>1879</v>
      </c>
    </row>
    <row r="28" spans="1:4" x14ac:dyDescent="0.25">
      <c r="A28">
        <v>2007</v>
      </c>
      <c r="B28" t="s">
        <v>107</v>
      </c>
      <c r="C28" t="s">
        <v>111</v>
      </c>
      <c r="D28">
        <v>1329</v>
      </c>
    </row>
    <row r="29" spans="1:4" x14ac:dyDescent="0.25">
      <c r="A29">
        <v>2008</v>
      </c>
      <c r="B29" t="s">
        <v>107</v>
      </c>
      <c r="C29" t="s">
        <v>111</v>
      </c>
      <c r="D29">
        <v>1014</v>
      </c>
    </row>
    <row r="30" spans="1:4" x14ac:dyDescent="0.25">
      <c r="A30">
        <v>2009</v>
      </c>
      <c r="B30" t="s">
        <v>107</v>
      </c>
      <c r="C30" t="s">
        <v>111</v>
      </c>
      <c r="D30">
        <v>2282</v>
      </c>
    </row>
    <row r="31" spans="1:4" x14ac:dyDescent="0.25">
      <c r="A31">
        <v>2010</v>
      </c>
      <c r="B31" t="s">
        <v>107</v>
      </c>
      <c r="C31" t="s">
        <v>111</v>
      </c>
      <c r="D31">
        <v>4573</v>
      </c>
    </row>
    <row r="32" spans="1:4" x14ac:dyDescent="0.25">
      <c r="A32">
        <v>2011</v>
      </c>
      <c r="B32" t="s">
        <v>107</v>
      </c>
      <c r="C32" t="s">
        <v>111</v>
      </c>
      <c r="D32">
        <v>3317</v>
      </c>
    </row>
    <row r="33" spans="1:4" x14ac:dyDescent="0.25">
      <c r="A33">
        <v>2012</v>
      </c>
      <c r="B33" t="s">
        <v>107</v>
      </c>
      <c r="C33" t="s">
        <v>111</v>
      </c>
      <c r="D33">
        <v>3146</v>
      </c>
    </row>
    <row r="34" spans="1:4" x14ac:dyDescent="0.25">
      <c r="A34">
        <v>2013</v>
      </c>
      <c r="B34" t="s">
        <v>107</v>
      </c>
      <c r="C34" t="s">
        <v>111</v>
      </c>
      <c r="D34">
        <v>2551</v>
      </c>
    </row>
    <row r="35" spans="1:4" x14ac:dyDescent="0.25">
      <c r="A35">
        <v>2014</v>
      </c>
      <c r="B35" t="s">
        <v>107</v>
      </c>
      <c r="C35" t="s">
        <v>111</v>
      </c>
      <c r="D35">
        <v>4628</v>
      </c>
    </row>
    <row r="36" spans="1:4" x14ac:dyDescent="0.25">
      <c r="A36">
        <v>2015</v>
      </c>
      <c r="B36" t="s">
        <v>107</v>
      </c>
      <c r="C36" t="s">
        <v>111</v>
      </c>
      <c r="D36">
        <v>6040</v>
      </c>
    </row>
    <row r="37" spans="1:4" x14ac:dyDescent="0.25">
      <c r="A37">
        <v>2016</v>
      </c>
      <c r="B37" t="s">
        <v>107</v>
      </c>
      <c r="C37" t="s">
        <v>111</v>
      </c>
      <c r="D37">
        <v>4206</v>
      </c>
    </row>
    <row r="38" spans="1:4" x14ac:dyDescent="0.25">
      <c r="A38">
        <v>2017</v>
      </c>
      <c r="B38" t="s">
        <v>107</v>
      </c>
      <c r="C38" t="s">
        <v>111</v>
      </c>
      <c r="D38">
        <v>3359</v>
      </c>
    </row>
    <row r="39" spans="1:4" x14ac:dyDescent="0.25">
      <c r="A39">
        <v>2018</v>
      </c>
      <c r="B39" t="s">
        <v>107</v>
      </c>
      <c r="C39" t="s">
        <v>111</v>
      </c>
      <c r="D39">
        <v>2348</v>
      </c>
    </row>
    <row r="40" spans="1:4" x14ac:dyDescent="0.25">
      <c r="A40">
        <v>2019</v>
      </c>
      <c r="B40" t="s">
        <v>107</v>
      </c>
      <c r="C40" t="s">
        <v>111</v>
      </c>
      <c r="D40">
        <v>2556</v>
      </c>
    </row>
    <row r="41" spans="1:4" x14ac:dyDescent="0.25">
      <c r="A41">
        <v>2020</v>
      </c>
      <c r="B41" t="s">
        <v>107</v>
      </c>
      <c r="C41" t="s">
        <v>111</v>
      </c>
      <c r="D41">
        <v>1892</v>
      </c>
    </row>
    <row r="42" spans="1:4" x14ac:dyDescent="0.25">
      <c r="A42">
        <v>2021</v>
      </c>
      <c r="B42" t="s">
        <v>107</v>
      </c>
      <c r="C42" t="s">
        <v>111</v>
      </c>
      <c r="D42">
        <v>3902</v>
      </c>
    </row>
    <row r="43" spans="1:4" x14ac:dyDescent="0.25">
      <c r="A43">
        <v>2022</v>
      </c>
      <c r="B43" t="s">
        <v>1</v>
      </c>
      <c r="C43" t="s">
        <v>112</v>
      </c>
      <c r="D43">
        <v>1688</v>
      </c>
    </row>
    <row r="44" spans="1:4" x14ac:dyDescent="0.25">
      <c r="A44">
        <v>2022</v>
      </c>
      <c r="B44" t="s">
        <v>0</v>
      </c>
      <c r="C44" t="s">
        <v>112</v>
      </c>
      <c r="D44">
        <v>753</v>
      </c>
    </row>
    <row r="45" spans="1:4" x14ac:dyDescent="0.25">
      <c r="A45">
        <v>2023</v>
      </c>
      <c r="B45" t="s">
        <v>1</v>
      </c>
      <c r="C45" t="s">
        <v>113</v>
      </c>
      <c r="D45">
        <v>2569</v>
      </c>
    </row>
    <row r="46" spans="1:4" x14ac:dyDescent="0.25">
      <c r="A46">
        <v>2023</v>
      </c>
      <c r="B46" t="s">
        <v>0</v>
      </c>
      <c r="C46" t="s">
        <v>113</v>
      </c>
      <c r="D46">
        <v>1908</v>
      </c>
    </row>
    <row r="47" spans="1:4" x14ac:dyDescent="0.25">
      <c r="A47">
        <v>2024</v>
      </c>
      <c r="B47" t="s">
        <v>1</v>
      </c>
      <c r="C47" t="s">
        <v>114</v>
      </c>
      <c r="D47">
        <v>1571</v>
      </c>
    </row>
    <row r="48" spans="1:4" x14ac:dyDescent="0.25">
      <c r="A48">
        <v>2024</v>
      </c>
      <c r="B48" t="s">
        <v>0</v>
      </c>
      <c r="C48" t="s">
        <v>114</v>
      </c>
      <c r="D48">
        <v>3047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614419EC33FAD42A0282CFF32600A20" ma:contentTypeVersion="12" ma:contentTypeDescription="Create a new document." ma:contentTypeScope="" ma:versionID="8b94ec4c5b022f3c1dd5ef88a1c70be4">
  <xsd:schema xmlns:xsd="http://www.w3.org/2001/XMLSchema" xmlns:xs="http://www.w3.org/2001/XMLSchema" xmlns:p="http://schemas.microsoft.com/office/2006/metadata/properties" xmlns:ns2="d4f3f700-51b4-43ff-b002-6ed848604d46" xmlns:ns3="01f01bef-47b7-4725-adaf-9b6a8bd74ef4" targetNamespace="http://schemas.microsoft.com/office/2006/metadata/properties" ma:root="true" ma:fieldsID="0d993d6f0fe140b5b27b8bdb1a11ff43" ns2:_="" ns3:_="">
    <xsd:import namespace="d4f3f700-51b4-43ff-b002-6ed848604d46"/>
    <xsd:import namespace="01f01bef-47b7-4725-adaf-9b6a8bd74ef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3f700-51b4-43ff-b002-6ed848604d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f01bef-47b7-4725-adaf-9b6a8bd74ef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AD2C85-521D-4770-88CD-9DAE105CB1B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3F8A5F1-9F5C-410C-A02F-9F61494070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3f700-51b4-43ff-b002-6ed848604d46"/>
    <ds:schemaRef ds:uri="01f01bef-47b7-4725-adaf-9b6a8bd74e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9962EC-F35D-459B-8881-4F6AA84AC6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sources notes</vt:lpstr>
      <vt:lpstr>Somass</vt:lpstr>
      <vt:lpstr>Barkley agg</vt:lpstr>
      <vt:lpstr>Hucuktlis</vt:lpstr>
      <vt:lpstr>Escapement_CV</vt:lpstr>
      <vt:lpstr>Catch_CV</vt:lpstr>
      <vt:lpstr>Age_samples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Nicholas</dc:creator>
  <cp:lastModifiedBy>Brown, Nicholas (DFO/MPO)</cp:lastModifiedBy>
  <dcterms:created xsi:type="dcterms:W3CDTF">2015-06-05T18:17:20Z</dcterms:created>
  <dcterms:modified xsi:type="dcterms:W3CDTF">2025-03-31T15:36:13Z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0x0101000614419EC33FAD42A0282CFF32600A20</vt:lpwstr>
  </property>
</Properties>
</file>