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8" firstSheet="0" activeTab="11"/>
  </bookViews>
  <sheets>
    <sheet name="A12R17_BOM" sheetId="1" state="visible" r:id="rId2"/>
    <sheet name="a12r17_db_components" sheetId="2" state="visible" r:id="rId3"/>
    <sheet name="a12r17_db_bom" sheetId="3" state="visible" r:id="rId4"/>
    <sheet name="A12BR12_BOM" sheetId="4" state="visible" r:id="rId5"/>
    <sheet name="a12br12_db_components" sheetId="5" state="visible" r:id="rId6"/>
    <sheet name="a12br12_db_bom" sheetId="6" state="visible" r:id="rId7"/>
    <sheet name="B16R13_BOM" sheetId="7" state="visible" r:id="rId8"/>
    <sheet name="C84R21_BOM" sheetId="8" state="visible" r:id="rId9"/>
    <sheet name="J99BR11_BOM" sheetId="9" state="visible" r:id="rId10"/>
    <sheet name="J99R36_BOM" sheetId="10" state="visible" r:id="rId11"/>
    <sheet name="N72R34_BOM" sheetId="11" state="visible" r:id="rId12"/>
    <sheet name="T15R15_BOM" sheetId="12" state="visible" r:id="rId13"/>
  </sheets>
  <definedNames>
    <definedName function="false" hidden="false" localSheetId="7" name="_xlnm.Print_Area" vbProcedure="false">C84R21_BOM!$A$7:$J$7</definedName>
    <definedName function="false" hidden="false" localSheetId="7" name="_xlnm.Print_Area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<sst xmlns="http://schemas.openxmlformats.org/spreadsheetml/2006/main" count="1023" uniqueCount="178">
  <si>
    <t xml:space="preserve">Item</t>
  </si>
  <si>
    <t xml:space="preserve">Qty</t>
  </si>
  <si>
    <t xml:space="preserve">Kits</t>
  </si>
  <si>
    <t xml:space="preserve">Total</t>
  </si>
  <si>
    <t xml:space="preserve">Reference</t>
  </si>
  <si>
    <t xml:space="preserve">Value</t>
  </si>
  <si>
    <t xml:space="preserve">Marking</t>
  </si>
  <si>
    <t xml:space="preserve">Description</t>
  </si>
  <si>
    <t xml:space="preserve">Manufacturer</t>
  </si>
  <si>
    <t xml:space="preserve">Mfr Part Number</t>
  </si>
  <si>
    <t xml:space="preserve">Vendor</t>
  </si>
  <si>
    <t xml:space="preserve">Vendor Part Number</t>
  </si>
  <si>
    <t xml:space="preserve">Stock</t>
  </si>
  <si>
    <t xml:space="preserve">Lead Time</t>
  </si>
  <si>
    <t xml:space="preserve">Model</t>
  </si>
  <si>
    <t xml:space="preserve">Revision</t>
  </si>
  <si>
    <t xml:space="preserve">C1</t>
  </si>
  <si>
    <t xml:space="preserve">22pF</t>
  </si>
  <si>
    <t xml:space="preserve">220J</t>
  </si>
  <si>
    <t xml:space="preserve">C0G Ceramic</t>
  </si>
  <si>
    <t xml:space="preserve">Kemet</t>
  </si>
  <si>
    <t xml:space="preserve">C315C220J2G5TA</t>
  </si>
  <si>
    <t xml:space="preserve">Digi-Key</t>
  </si>
  <si>
    <t xml:space="preserve">399-4162-ND</t>
  </si>
  <si>
    <t xml:space="preserve">A12</t>
  </si>
  <si>
    <t xml:space="preserve">C7 (Optional)</t>
  </si>
  <si>
    <t xml:space="preserve">100pF</t>
  </si>
  <si>
    <t xml:space="preserve">101J</t>
  </si>
  <si>
    <t xml:space="preserve">C315C101J2G5TA</t>
  </si>
  <si>
    <t xml:space="preserve">399-4141-ND</t>
  </si>
  <si>
    <t xml:space="preserve">C6</t>
  </si>
  <si>
    <t xml:space="preserve">120pF</t>
  </si>
  <si>
    <t xml:space="preserve">121J</t>
  </si>
  <si>
    <t xml:space="preserve">C315C121J1G5TA</t>
  </si>
  <si>
    <t xml:space="preserve">Mouser</t>
  </si>
  <si>
    <t xml:space="preserve">80-C315C121J1G</t>
  </si>
  <si>
    <t xml:space="preserve">C2 (Optional)</t>
  </si>
  <si>
    <t xml:space="preserve">220pF</t>
  </si>
  <si>
    <t xml:space="preserve">221J</t>
  </si>
  <si>
    <t xml:space="preserve">C315C221J1G5TA</t>
  </si>
  <si>
    <t xml:space="preserve">399-4163-ND</t>
  </si>
  <si>
    <t xml:space="preserve">C20, C21, C22</t>
  </si>
  <si>
    <t xml:space="preserve">470pF</t>
  </si>
  <si>
    <t xml:space="preserve">471J</t>
  </si>
  <si>
    <t xml:space="preserve">C315C471J1G5TA</t>
  </si>
  <si>
    <t xml:space="preserve">399-4182-ND</t>
  </si>
  <si>
    <t xml:space="preserve">mfr_part_number</t>
  </si>
  <si>
    <t xml:space="preserve">mfr</t>
  </si>
  <si>
    <t xml:space="preserve">value</t>
  </si>
  <si>
    <t xml:space="preserve">description</t>
  </si>
  <si>
    <t xml:space="preserve">marking</t>
  </si>
  <si>
    <t xml:space="preserve">vendor</t>
  </si>
  <si>
    <t xml:space="preserve">vendor_part_number</t>
  </si>
  <si>
    <t xml:space="preserve">stock</t>
  </si>
  <si>
    <t xml:space="preserve">lead_time</t>
  </si>
  <si>
    <t xml:space="preserve">model</t>
  </si>
  <si>
    <t xml:space="preserve">option</t>
  </si>
  <si>
    <t xml:space="preserve">revision</t>
  </si>
  <si>
    <t xml:space="preserve">KA-2S</t>
  </si>
  <si>
    <t xml:space="preserve">quantity</t>
  </si>
  <si>
    <t xml:space="preserve">reference</t>
  </si>
  <si>
    <t xml:space="preserve">Notes</t>
  </si>
  <si>
    <t xml:space="preserve">C7</t>
  </si>
  <si>
    <t xml:space="preserve">A12B</t>
  </si>
  <si>
    <t xml:space="preserve">Rev 1.7</t>
  </si>
  <si>
    <t xml:space="preserve">33pF</t>
  </si>
  <si>
    <t xml:space="preserve">C315C330J2G5TA</t>
  </si>
  <si>
    <t xml:space="preserve"> </t>
  </si>
  <si>
    <t xml:space="preserve">C4</t>
  </si>
  <si>
    <t xml:space="preserve">150pF</t>
  </si>
  <si>
    <t xml:space="preserve">C315C151J1G5TA</t>
  </si>
  <si>
    <t xml:space="preserve">C3, C20, C21</t>
  </si>
  <si>
    <t xml:space="preserve">C315C121J5G5TA</t>
  </si>
  <si>
    <t xml:space="preserve">100</t>
  </si>
  <si>
    <t xml:space="preserve">C3</t>
  </si>
  <si>
    <t xml:space="preserve">47pF</t>
  </si>
  <si>
    <t xml:space="preserve">470</t>
  </si>
  <si>
    <t xml:space="preserve">C0G Ceramic Capacitor</t>
  </si>
  <si>
    <t xml:space="preserve">C315C470J1G5TA</t>
  </si>
  <si>
    <t xml:space="preserve">Rev 1.3</t>
  </si>
  <si>
    <t xml:space="preserve">C4, C5, C9, C32, C33</t>
  </si>
  <si>
    <t xml:space="preserve">C315C101J1G5TA</t>
  </si>
  <si>
    <t xml:space="preserve">C16</t>
  </si>
  <si>
    <t xml:space="preserve">47nF</t>
  </si>
  <si>
    <t xml:space="preserve">Metallized Film Capacitor</t>
  </si>
  <si>
    <t xml:space="preserve">Panasonic</t>
  </si>
  <si>
    <t xml:space="preserve">ECQ-V1H473JL</t>
  </si>
  <si>
    <t xml:space="preserve">C1, C2, C6, C11, C13, C14, C19, C23, C26, C27</t>
  </si>
  <si>
    <t xml:space="preserve">100nF</t>
  </si>
  <si>
    <t xml:space="preserve">X7R Ceramic Capacitor</t>
  </si>
  <si>
    <t xml:space="preserve">C315C104M5U5CA</t>
  </si>
  <si>
    <t xml:space="preserve">C21</t>
  </si>
  <si>
    <t xml:space="preserve">220nF</t>
  </si>
  <si>
    <t xml:space="preserve">ECQ-V1H224JL</t>
  </si>
  <si>
    <t xml:space="preserve">C8, C9</t>
  </si>
  <si>
    <t xml:space="preserve">C1, C14, C17, C25</t>
  </si>
  <si>
    <t xml:space="preserve">C12, C19, C21, C26, C28, C32, C36, C41 - C46</t>
  </si>
  <si>
    <t xml:space="preserve">0.1uF</t>
  </si>
  <si>
    <t xml:space="preserve">104K</t>
  </si>
  <si>
    <t xml:space="preserve">X7R Ceramic</t>
  </si>
  <si>
    <t xml:space="preserve">C320C104K5R5TA</t>
  </si>
  <si>
    <t xml:space="preserve">C10, C11</t>
  </si>
  <si>
    <t xml:space="preserve">1uF/50V</t>
  </si>
  <si>
    <t xml:space="preserve">105</t>
  </si>
  <si>
    <t xml:space="preserve">Polyester Film</t>
  </si>
  <si>
    <t xml:space="preserve">ECQ-V1H105JL</t>
  </si>
  <si>
    <t xml:space="preserve">C5,C6</t>
  </si>
  <si>
    <t xml:space="preserve">1uF/63V</t>
  </si>
  <si>
    <t xml:space="preserve">1uF 63V</t>
  </si>
  <si>
    <t xml:space="preserve">Polypropylene</t>
  </si>
  <si>
    <t xml:space="preserve">BC</t>
  </si>
  <si>
    <t xml:space="preserve">2222 416 71005</t>
  </si>
  <si>
    <t xml:space="preserve">BC2076-ND</t>
  </si>
  <si>
    <t xml:space="preserve">1</t>
  </si>
  <si>
    <t xml:space="preserve">C31</t>
  </si>
  <si>
    <t xml:space="preserve">C11, C12, C29, C30</t>
  </si>
  <si>
    <t xml:space="preserve">C15, C16</t>
  </si>
  <si>
    <t xml:space="preserve">C9, C10, C13, C14, C23, C24</t>
  </si>
  <si>
    <t xml:space="preserve">.1uF</t>
  </si>
  <si>
    <t xml:space="preserve">C1, C8</t>
  </si>
  <si>
    <t xml:space="preserve">C315C471J2G5TA</t>
  </si>
  <si>
    <t xml:space="preserve">C315C470J2G5TA</t>
  </si>
  <si>
    <t xml:space="preserve">Order</t>
  </si>
  <si>
    <t xml:space="preserve">C7, C13</t>
  </si>
  <si>
    <t xml:space="preserve">101</t>
  </si>
  <si>
    <t xml:space="preserve">80-C315C101J2G</t>
  </si>
  <si>
    <t xml:space="preserve">Rev 3.6</t>
  </si>
  <si>
    <t xml:space="preserve">0</t>
  </si>
  <si>
    <t xml:space="preserve">C1, C2, C3</t>
  </si>
  <si>
    <t xml:space="preserve">59</t>
  </si>
  <si>
    <t xml:space="preserve">C6, C12</t>
  </si>
  <si>
    <t xml:space="preserve">680pF</t>
  </si>
  <si>
    <t xml:space="preserve">681</t>
  </si>
  <si>
    <t xml:space="preserve">C315C681J1G5TA</t>
  </si>
  <si>
    <t xml:space="preserve">80-C315C681J1G</t>
  </si>
  <si>
    <t xml:space="preserve">40</t>
  </si>
  <si>
    <t xml:space="preserve">C17, C21</t>
  </si>
  <si>
    <t xml:space="preserve">104</t>
  </si>
  <si>
    <t xml:space="preserve">C320C104K1R5TA</t>
  </si>
  <si>
    <t xml:space="preserve">399-4263-ND</t>
  </si>
  <si>
    <t xml:space="preserve">42</t>
  </si>
  <si>
    <t xml:space="preserve">C8, C9, C14, C15, C26, C27</t>
  </si>
  <si>
    <t xml:space="preserve">470nF</t>
  </si>
  <si>
    <t xml:space="preserve">ECQ-V1H474JL</t>
  </si>
  <si>
    <t xml:space="preserve">P4671-ND</t>
  </si>
  <si>
    <t xml:space="preserve">74</t>
  </si>
  <si>
    <t xml:space="preserve">On Hand</t>
  </si>
  <si>
    <t xml:space="preserve">C1, C7, C27, C32</t>
  </si>
  <si>
    <t xml:space="preserve">101 J</t>
  </si>
  <si>
    <t xml:space="preserve">Rev 3.4</t>
  </si>
  <si>
    <t xml:space="preserve">C17</t>
  </si>
  <si>
    <t xml:space="preserve">221 J</t>
  </si>
  <si>
    <t xml:space="preserve">C19</t>
  </si>
  <si>
    <t xml:space="preserve">330pF</t>
  </si>
  <si>
    <t xml:space="preserve">331 J</t>
  </si>
  <si>
    <t xml:space="preserve">C315C331J1G5TA</t>
  </si>
  <si>
    <t xml:space="preserve">399-4173-ND</t>
  </si>
  <si>
    <t xml:space="preserve">C9</t>
  </si>
  <si>
    <t xml:space="preserve">681 J</t>
  </si>
  <si>
    <t xml:space="preserve">399-4191-ND</t>
  </si>
  <si>
    <t xml:space="preserve">C13</t>
  </si>
  <si>
    <t xml:space="preserve">1000pF</t>
  </si>
  <si>
    <t xml:space="preserve">102 J </t>
  </si>
  <si>
    <t xml:space="preserve">C320C102J1G5TA</t>
  </si>
  <si>
    <t xml:space="preserve">399-4257-ND</t>
  </si>
  <si>
    <t xml:space="preserve">250</t>
  </si>
  <si>
    <t xml:space="preserve">C1, C14</t>
  </si>
  <si>
    <t xml:space="preserve">Rev 1.5</t>
  </si>
  <si>
    <t xml:space="preserve">C18, C22, C27, C28, C29, C30, C31, C32, C33, C34</t>
  </si>
  <si>
    <t xml:space="preserve">399-4264-ND</t>
  </si>
  <si>
    <t xml:space="preserve">C8, C9, C10, C11</t>
  </si>
  <si>
    <t xml:space="preserve">1uF</t>
  </si>
  <si>
    <t xml:space="preserve">Polypropylene Capacitor</t>
  </si>
  <si>
    <t xml:space="preserve">C4, C7</t>
  </si>
  <si>
    <t xml:space="preserve">47uF</t>
  </si>
  <si>
    <t xml:space="preserve">47uF 63V</t>
  </si>
  <si>
    <t xml:space="preserve">Radial Electrolytic Capacitor</t>
  </si>
  <si>
    <t xml:space="preserve">EEU-FC1J470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</si>
</sst>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@"/>
    <numFmt numFmtId="166" formatCode="0"/>
    <numFmt numFmtId="167" formatCode="#,##0.00"/>
    <numFmt numFmtId="168" formatCode="0.00"/>
    <numFmt numFmtId="169" formatCode="0.000"/>
    <numFmt numFmtId="170" formatCode="#,##0.000"/>
    <numFmt numFmtId="171" formatCode="#,##0.0000"/>
    <numFmt numFmtId="172" formatCode="#,##0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name val="Arial Unicode MS"/>
      <family val="2"/>
      <charset val="1"/>
    </font>
    <font>
      <u val="single"/>
      <sz val="10"/>
      <color rgb="FF0000FF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7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7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true" applyAlignment="true" applyProtection="true">
      <alignment horizontal="general" vertical="bottom" textRotation="0" wrapText="false" indent="0" shrinkToFit="false"/>
      <protection locked="false" hidden="false"/>
    </xf>
    <xf numFmtId="172" fontId="0" fillId="0" borderId="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71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4" fillId="0" borderId="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2" fontId="4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71" fontId="0" fillId="0" borderId="0" xfId="0" applyFont="false" applyBorder="true" applyAlignment="true" applyProtection="true">
      <alignment horizontal="general" vertical="bottom" textRotation="0" wrapText="true" indent="0" shrinkToFit="false"/>
      <protection locked="false" hidden="false"/>
    </xf>
    <xf numFmtId="168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0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71" fontId="0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0" fillId="0" borderId="0" xfId="2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8" fontId="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6"/>
  <sheetViews>
    <sheetView windowProtection="false" showFormulas="false" showGridLines="true" showRowColHeaders="true" showZeros="true" rightToLeft="false" tabSelected="false" showOutlineSymbols="true" defaultGridColor="true" view="normal" topLeftCell="I1" colorId="64" zoomScale="100" zoomScaleNormal="100" zoomScalePageLayoutView="100" workbookViewId="0">
      <selection pane="topLeft" activeCell="A1" activeCellId="0" sqref="A1:P1"/>
    </sheetView>
  </sheetViews>
  <sheetFormatPr defaultRowHeight="12.8"/>
  <cols>
    <col collapsed="false" hidden="false" max="1" min="1" style="1" width="5.39795918367347"/>
    <col collapsed="false" hidden="false" max="2" min="2" style="2" width="3.91326530612245"/>
    <col collapsed="false" hidden="false" max="3" min="3" style="2" width="4.18367346938776"/>
    <col collapsed="false" hidden="false" max="4" min="4" style="1" width="5.39795918367347"/>
    <col collapsed="false" hidden="false" max="5" min="5" style="0" width="26.5918367346939"/>
    <col collapsed="false" hidden="false" max="6" min="6" style="3" width="12.5561224489796"/>
    <col collapsed="false" hidden="false" max="7" min="7" style="3" width="28.8877551020408"/>
    <col collapsed="false" hidden="false" max="8" min="8" style="0" width="28.2142857142857"/>
    <col collapsed="false" hidden="false" max="9" min="9" style="0" width="16.1989795918367"/>
    <col collapsed="false" hidden="false" max="10" min="10" style="3" width="21.1938775510204"/>
    <col collapsed="false" hidden="false" max="12" min="12" style="0" width="19.9795918367347"/>
    <col collapsed="false" hidden="false" max="14" min="13" style="0" width="10.4132653061225"/>
    <col collapsed="false" hidden="false" max="15" min="15" style="0" width="7.36224489795918"/>
    <col collapsed="false" hidden="false" max="16" min="16" style="0" width="9.16836734693878"/>
    <col collapsed="false" hidden="false" max="17" min="17" style="0" width="6.88265306122449"/>
    <col collapsed="false" hidden="false" max="18" min="18" style="0" width="7.83163265306122"/>
    <col collapsed="false" hidden="false" max="19" min="19" style="0" width="5.39795918367347"/>
    <col collapsed="false" hidden="false" max="20" min="20" style="0" width="10.8010204081633"/>
    <col collapsed="false" hidden="false" max="1025" min="21" style="0" width="8.50510204081633"/>
  </cols>
  <sheetData>
    <row r="1" s="6" customFormat="true" ht="12.8" hidden="false" customHeight="false" outlineLevel="0" collapsed="false">
      <c r="A1" s="4" t="s">
        <v>0</v>
      </c>
      <c r="B1" s="5" t="s">
        <v>1</v>
      </c>
      <c r="C1" s="5" t="s">
        <v>2</v>
      </c>
      <c r="D1" s="4" t="s">
        <v>3</v>
      </c>
      <c r="E1" s="6" t="s">
        <v>4</v>
      </c>
      <c r="F1" s="7" t="s">
        <v>5</v>
      </c>
      <c r="G1" s="7" t="s">
        <v>6</v>
      </c>
      <c r="H1" s="6" t="s">
        <v>7</v>
      </c>
      <c r="I1" s="6" t="s">
        <v>8</v>
      </c>
      <c r="J1" s="7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5" t="n">
        <v>10</v>
      </c>
      <c r="R1" s="5" t="n">
        <v>100</v>
      </c>
      <c r="S1" s="5" t="n">
        <v>250</v>
      </c>
      <c r="T1" s="5" t="s">
        <v>3</v>
      </c>
      <c r="U1" s="0"/>
      <c r="AMG1" s="0"/>
      <c r="AMH1" s="0"/>
      <c r="AMI1" s="0"/>
      <c r="AMJ1" s="0"/>
    </row>
    <row r="2" customFormat="false" ht="12.8" hidden="false" customHeight="false" outlineLevel="0" collapsed="false">
      <c r="A2" s="1" t="n">
        <v>1</v>
      </c>
      <c r="B2" s="8" t="n">
        <v>1</v>
      </c>
      <c r="C2" s="2" t="n">
        <v>325</v>
      </c>
      <c r="D2" s="1" t="n">
        <f aca="false">B2*C2</f>
        <v>325</v>
      </c>
      <c r="E2" s="0" t="s">
        <v>16</v>
      </c>
      <c r="F2" s="3" t="s">
        <v>17</v>
      </c>
      <c r="G2" s="0" t="s">
        <v>18</v>
      </c>
      <c r="H2" s="0" t="s">
        <v>19</v>
      </c>
      <c r="I2" s="0" t="s">
        <v>20</v>
      </c>
      <c r="J2" s="0" t="s">
        <v>21</v>
      </c>
      <c r="K2" s="0" t="s">
        <v>22</v>
      </c>
      <c r="L2" s="0" t="s">
        <v>23</v>
      </c>
      <c r="O2" s="0" t="s">
        <v>24</v>
      </c>
      <c r="P2" s="0" t="n">
        <v>1.7</v>
      </c>
      <c r="Q2" s="9" t="n">
        <v>0.28</v>
      </c>
      <c r="R2" s="9" t="n">
        <v>0.1485</v>
      </c>
      <c r="S2" s="9"/>
      <c r="T2" s="10" t="n">
        <f aca="false">IF(D2&lt;100,D2*Q2,D2*R2)</f>
        <v>48.2625</v>
      </c>
    </row>
    <row r="3" s="11" customFormat="true" ht="12.8" hidden="false" customHeight="false" outlineLevel="0" collapsed="false">
      <c r="A3" s="1" t="n">
        <f aca="false">A2+1</f>
        <v>2</v>
      </c>
      <c r="B3" s="8" t="n">
        <v>0</v>
      </c>
      <c r="C3" s="2" t="n">
        <f aca="false">C2</f>
        <v>325</v>
      </c>
      <c r="D3" s="1" t="n">
        <f aca="false">B3*C3</f>
        <v>0</v>
      </c>
      <c r="E3" s="11" t="s">
        <v>25</v>
      </c>
      <c r="F3" s="11" t="s">
        <v>26</v>
      </c>
      <c r="G3" s="12" t="s">
        <v>27</v>
      </c>
      <c r="H3" s="11" t="s">
        <v>19</v>
      </c>
      <c r="I3" s="13" t="s">
        <v>20</v>
      </c>
      <c r="J3" s="11" t="s">
        <v>28</v>
      </c>
      <c r="K3" s="13" t="s">
        <v>22</v>
      </c>
      <c r="L3" s="14" t="s">
        <v>29</v>
      </c>
      <c r="M3" s="14"/>
      <c r="N3" s="14"/>
      <c r="O3" s="14"/>
      <c r="P3" s="14"/>
      <c r="Q3" s="13" t="n">
        <v>0.28</v>
      </c>
      <c r="R3" s="11" t="n">
        <v>0.1485</v>
      </c>
      <c r="T3" s="10" t="n">
        <f aca="false">IF(D3&lt;100,D3*Q3,D3*R3)</f>
        <v>0</v>
      </c>
      <c r="AMG3" s="0"/>
      <c r="AMH3" s="0"/>
      <c r="AMI3" s="0"/>
      <c r="AMJ3" s="0"/>
    </row>
    <row r="4" customFormat="false" ht="12.8" hidden="false" customHeight="false" outlineLevel="0" collapsed="false">
      <c r="A4" s="1" t="n">
        <f aca="false">A3+1</f>
        <v>3</v>
      </c>
      <c r="B4" s="8" t="n">
        <v>1</v>
      </c>
      <c r="C4" s="2" t="n">
        <f aca="false">C3</f>
        <v>325</v>
      </c>
      <c r="D4" s="1" t="n">
        <f aca="false">B4*C4</f>
        <v>325</v>
      </c>
      <c r="E4" s="0" t="s">
        <v>30</v>
      </c>
      <c r="F4" s="3" t="s">
        <v>31</v>
      </c>
      <c r="G4" s="0" t="s">
        <v>32</v>
      </c>
      <c r="H4" s="0" t="s">
        <v>19</v>
      </c>
      <c r="I4" s="0" t="s">
        <v>20</v>
      </c>
      <c r="J4" s="0" t="s">
        <v>33</v>
      </c>
      <c r="K4" s="0" t="s">
        <v>34</v>
      </c>
      <c r="L4" s="0" t="s">
        <v>35</v>
      </c>
      <c r="Q4" s="9" t="n">
        <v>0.21</v>
      </c>
      <c r="R4" s="9" t="n">
        <v>0.14</v>
      </c>
      <c r="S4" s="9"/>
      <c r="T4" s="10" t="n">
        <f aca="false">IF(D4&lt;100,D4*Q4,D4*R4)</f>
        <v>45.5</v>
      </c>
    </row>
    <row r="5" customFormat="false" ht="12.8" hidden="false" customHeight="false" outlineLevel="0" collapsed="false">
      <c r="A5" s="1" t="n">
        <f aca="false">A4+1</f>
        <v>4</v>
      </c>
      <c r="B5" s="8" t="n">
        <v>0</v>
      </c>
      <c r="C5" s="2" t="n">
        <f aca="false">C4</f>
        <v>325</v>
      </c>
      <c r="D5" s="1" t="n">
        <f aca="false">B5*C5</f>
        <v>0</v>
      </c>
      <c r="E5" s="11" t="s">
        <v>36</v>
      </c>
      <c r="F5" s="12" t="s">
        <v>37</v>
      </c>
      <c r="G5" s="11" t="s">
        <v>38</v>
      </c>
      <c r="H5" s="0" t="s">
        <v>19</v>
      </c>
      <c r="I5" s="11" t="s">
        <v>20</v>
      </c>
      <c r="J5" s="0" t="s">
        <v>39</v>
      </c>
      <c r="K5" s="11" t="s">
        <v>22</v>
      </c>
      <c r="L5" s="0" t="s">
        <v>40</v>
      </c>
      <c r="Q5" s="11" t="n">
        <v>0.27</v>
      </c>
      <c r="R5" s="11" t="n">
        <v>0.14</v>
      </c>
      <c r="S5" s="11"/>
      <c r="T5" s="10" t="n">
        <f aca="false">IF(D5&lt;100,D5*Q5,D5*R5)</f>
        <v>0</v>
      </c>
    </row>
    <row r="6" customFormat="false" ht="12.8" hidden="false" customHeight="false" outlineLevel="0" collapsed="false">
      <c r="A6" s="1" t="n">
        <f aca="false">A5+1</f>
        <v>5</v>
      </c>
      <c r="B6" s="8" t="n">
        <v>3</v>
      </c>
      <c r="C6" s="2" t="n">
        <f aca="false">C5</f>
        <v>325</v>
      </c>
      <c r="D6" s="1" t="n">
        <f aca="false">B6*C6</f>
        <v>975</v>
      </c>
      <c r="E6" s="11" t="s">
        <v>41</v>
      </c>
      <c r="F6" s="12" t="s">
        <v>42</v>
      </c>
      <c r="G6" s="11" t="s">
        <v>43</v>
      </c>
      <c r="H6" s="0" t="s">
        <v>19</v>
      </c>
      <c r="I6" s="11" t="s">
        <v>20</v>
      </c>
      <c r="J6" s="0" t="s">
        <v>44</v>
      </c>
      <c r="K6" s="11" t="s">
        <v>22</v>
      </c>
      <c r="L6" s="0" t="s">
        <v>45</v>
      </c>
      <c r="Q6" s="11"/>
      <c r="R6" s="11"/>
      <c r="S6" s="11"/>
      <c r="T6" s="10" t="n">
        <f aca="false">IF(D6&lt;100,D6*Q6,D6*R6)</f>
        <v>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1:6"/>
  <sheetViews>
    <sheetView windowProtection="false" showFormulas="false" showGridLines="true" showRowColHeaders="true" showZeros="true" rightToLeft="false" tabSelected="false" showOutlineSymbols="true" defaultGridColor="true" view="normal" topLeftCell="L1" colorId="64" zoomScale="100" zoomScaleNormal="100" zoomScalePageLayoutView="100" workbookViewId="0">
      <selection pane="topLeft" activeCell="A1" activeCellId="0" sqref="A1:P1"/>
    </sheetView>
  </sheetViews>
  <sheetFormatPr defaultRowHeight="12.8"/>
  <cols>
    <col collapsed="false" hidden="false" max="1" min="1" style="11" width="4.86224489795918"/>
    <col collapsed="false" hidden="false" max="2" min="2" style="2" width="3.91326530612245"/>
    <col collapsed="false" hidden="false" max="3" min="3" style="2" width="4.18367346938776"/>
    <col collapsed="false" hidden="false" max="4" min="4" style="2" width="4.86224489795918"/>
    <col collapsed="false" hidden="false" max="5" min="5" style="11" width="35.234693877551"/>
    <col collapsed="false" hidden="false" max="6" min="6" style="11" width="12.8265306122449"/>
    <col collapsed="false" hidden="false" max="7" min="7" style="12" width="30.6428571428571"/>
    <col collapsed="false" hidden="false" max="8" min="8" style="11" width="28.2142857142857"/>
    <col collapsed="false" hidden="false" max="9" min="9" style="11" width="16.1989795918367"/>
    <col collapsed="false" hidden="false" max="10" min="10" style="13" width="20.1122448979592"/>
    <col collapsed="false" hidden="false" max="11" min="11" style="11" width="8.10204081632653"/>
    <col collapsed="false" hidden="false" max="12" min="12" style="11" width="18.6275510204082"/>
    <col collapsed="false" hidden="false" max="13" min="13" style="11" width="7.4234693877551"/>
    <col collapsed="false" hidden="false" max="14" min="14" style="11" width="7.83163265306122"/>
    <col collapsed="false" hidden="false" max="15" min="15" style="11" width="9.85204081632653"/>
    <col collapsed="false" hidden="false" max="16" min="16" style="11" width="7.02040816326531"/>
    <col collapsed="false" hidden="false" max="17" min="17" style="11" width="7.4234693877551"/>
    <col collapsed="false" hidden="false" max="18" min="18" style="11" width="7.83163265306122"/>
    <col collapsed="false" hidden="false" max="19" min="19" style="11" width="9.85204081632653"/>
    <col collapsed="false" hidden="false" max="20" min="20" style="11" width="7.02040816326531"/>
    <col collapsed="false" hidden="false" max="22" min="21" style="11" width="7.29081632653061"/>
    <col collapsed="false" hidden="false" max="23" min="23" style="11" width="5.39795918367347"/>
    <col collapsed="false" hidden="false" max="1025" min="24" style="11" width="9.04591836734694"/>
  </cols>
  <sheetData>
    <row r="1" s="37" customFormat="true" ht="12.75" hidden="false" customHeight="true" outlineLevel="0" collapsed="false">
      <c r="A1" s="4" t="s">
        <v>0</v>
      </c>
      <c r="B1" s="5" t="s">
        <v>1</v>
      </c>
      <c r="C1" s="5" t="s">
        <v>2</v>
      </c>
      <c r="D1" s="4" t="s">
        <v>3</v>
      </c>
      <c r="E1" s="6" t="s">
        <v>4</v>
      </c>
      <c r="F1" s="7" t="s">
        <v>5</v>
      </c>
      <c r="G1" s="7" t="s">
        <v>6</v>
      </c>
      <c r="H1" s="6" t="s">
        <v>7</v>
      </c>
      <c r="I1" s="6" t="s">
        <v>8</v>
      </c>
      <c r="J1" s="7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35" t="s">
        <v>113</v>
      </c>
      <c r="R1" s="35" t="n">
        <v>100</v>
      </c>
      <c r="S1" s="36" t="s">
        <v>3</v>
      </c>
      <c r="T1" s="37" t="s">
        <v>61</v>
      </c>
      <c r="U1" s="37" t="s">
        <v>12</v>
      </c>
      <c r="V1" s="37" t="s">
        <v>122</v>
      </c>
    </row>
    <row r="2" customFormat="false" ht="12.75" hidden="false" customHeight="true" outlineLevel="0" collapsed="false">
      <c r="A2" s="38" t="n">
        <v>1</v>
      </c>
      <c r="B2" s="2" t="n">
        <v>2</v>
      </c>
      <c r="C2" s="39" t="n">
        <v>35</v>
      </c>
      <c r="D2" s="38" t="n">
        <f aca="false">B2*C2</f>
        <v>70</v>
      </c>
      <c r="E2" s="18" t="s">
        <v>123</v>
      </c>
      <c r="F2" s="11" t="s">
        <v>26</v>
      </c>
      <c r="G2" s="12" t="s">
        <v>124</v>
      </c>
      <c r="H2" s="11" t="s">
        <v>77</v>
      </c>
      <c r="I2" s="13" t="s">
        <v>20</v>
      </c>
      <c r="J2" s="0" t="s">
        <v>28</v>
      </c>
      <c r="K2" s="13" t="s">
        <v>34</v>
      </c>
      <c r="L2" s="0" t="s">
        <v>125</v>
      </c>
      <c r="M2" s="0"/>
      <c r="N2" s="0"/>
      <c r="O2" s="0"/>
      <c r="P2" s="0"/>
      <c r="Q2" s="13" t="n">
        <v>0.21</v>
      </c>
      <c r="R2" s="11" t="n">
        <v>0.14</v>
      </c>
      <c r="S2" s="40" t="n">
        <f aca="false">IF(D2&lt;100,(D2*Q2),D2*R2)</f>
        <v>14.7</v>
      </c>
      <c r="T2" s="41" t="s">
        <v>126</v>
      </c>
      <c r="U2" s="42" t="s">
        <v>127</v>
      </c>
      <c r="V2" s="43" t="n">
        <f aca="false">IF((D2-U2 &gt; 0), D2-U2, 0)</f>
        <v>70</v>
      </c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s="41" customFormat="true" ht="12.75" hidden="false" customHeight="true" outlineLevel="0" collapsed="false">
      <c r="A3" s="38" t="n">
        <f aca="false">A2+1</f>
        <v>2</v>
      </c>
      <c r="B3" s="22" t="n">
        <v>3</v>
      </c>
      <c r="C3" s="39" t="n">
        <f aca="false">C2</f>
        <v>35</v>
      </c>
      <c r="D3" s="38" t="n">
        <f aca="false">B3*C3</f>
        <v>105</v>
      </c>
      <c r="E3" s="18" t="s">
        <v>128</v>
      </c>
      <c r="F3" s="12" t="s">
        <v>42</v>
      </c>
      <c r="G3" s="12" t="n">
        <v>471</v>
      </c>
      <c r="H3" s="11" t="s">
        <v>77</v>
      </c>
      <c r="I3" s="11" t="s">
        <v>20</v>
      </c>
      <c r="J3" s="15" t="s">
        <v>44</v>
      </c>
      <c r="K3" s="11" t="s">
        <v>34</v>
      </c>
      <c r="L3" s="15" t="s">
        <v>45</v>
      </c>
      <c r="M3" s="15"/>
      <c r="N3" s="15"/>
      <c r="O3" s="15"/>
      <c r="P3" s="15"/>
      <c r="Q3" s="39" t="n">
        <v>0.23</v>
      </c>
      <c r="R3" s="39" t="n">
        <v>0.16</v>
      </c>
      <c r="S3" s="44" t="n">
        <f aca="false">IF(D3&lt;100,(D3*Q3),D3*R3)</f>
        <v>16.8</v>
      </c>
      <c r="U3" s="42" t="s">
        <v>129</v>
      </c>
      <c r="V3" s="43" t="n">
        <f aca="false">IF((D3-U3 &gt; 0), D3-U3, 0)</f>
        <v>46</v>
      </c>
    </row>
    <row r="4" s="37" customFormat="true" ht="12.75" hidden="false" customHeight="true" outlineLevel="0" collapsed="false">
      <c r="A4" s="38" t="n">
        <f aca="false">A3+1</f>
        <v>3</v>
      </c>
      <c r="B4" s="2" t="n">
        <v>2</v>
      </c>
      <c r="C4" s="39" t="n">
        <f aca="false">C3</f>
        <v>35</v>
      </c>
      <c r="D4" s="38" t="n">
        <f aca="false">B4*C4</f>
        <v>70</v>
      </c>
      <c r="E4" s="18" t="s">
        <v>130</v>
      </c>
      <c r="F4" s="11" t="s">
        <v>131</v>
      </c>
      <c r="G4" s="12" t="s">
        <v>132</v>
      </c>
      <c r="H4" s="11" t="s">
        <v>77</v>
      </c>
      <c r="I4" s="13" t="s">
        <v>20</v>
      </c>
      <c r="J4" s="13" t="s">
        <v>133</v>
      </c>
      <c r="K4" s="13" t="s">
        <v>34</v>
      </c>
      <c r="L4" s="37" t="s">
        <v>134</v>
      </c>
      <c r="Q4" s="13" t="n">
        <v>0.22</v>
      </c>
      <c r="R4" s="11" t="n">
        <v>0.2</v>
      </c>
      <c r="S4" s="40" t="n">
        <f aca="false">IF(D4&lt;100,(D4*Q4),D4*R4)</f>
        <v>15.4</v>
      </c>
      <c r="U4" s="42" t="s">
        <v>135</v>
      </c>
      <c r="V4" s="43" t="n">
        <f aca="false">IF((D4-U4 &gt; 0), D4-U4, 0)</f>
        <v>30</v>
      </c>
    </row>
    <row r="5" customFormat="false" ht="12.75" hidden="false" customHeight="true" outlineLevel="0" collapsed="false">
      <c r="A5" s="38" t="n">
        <f aca="false">A4+1</f>
        <v>4</v>
      </c>
      <c r="B5" s="2" t="n">
        <v>2</v>
      </c>
      <c r="C5" s="39" t="n">
        <f aca="false">C4</f>
        <v>35</v>
      </c>
      <c r="D5" s="38" t="n">
        <f aca="false">B5*C5</f>
        <v>70</v>
      </c>
      <c r="E5" s="18" t="s">
        <v>136</v>
      </c>
      <c r="F5" s="11" t="s">
        <v>118</v>
      </c>
      <c r="G5" s="12" t="s">
        <v>137</v>
      </c>
      <c r="H5" s="12" t="s">
        <v>89</v>
      </c>
      <c r="I5" s="11" t="s">
        <v>85</v>
      </c>
      <c r="J5" s="0" t="s">
        <v>138</v>
      </c>
      <c r="K5" s="11" t="s">
        <v>22</v>
      </c>
      <c r="L5" s="0" t="s">
        <v>139</v>
      </c>
      <c r="M5" s="0"/>
      <c r="N5" s="0"/>
      <c r="O5" s="0"/>
      <c r="P5" s="0"/>
      <c r="Q5" s="11" t="n">
        <v>0.34</v>
      </c>
      <c r="R5" s="0" t="n">
        <v>0.178</v>
      </c>
      <c r="S5" s="40" t="n">
        <f aca="false">IF(D5&lt;100,(D5*Q5),D5*R5)</f>
        <v>23.8</v>
      </c>
      <c r="T5" s="0"/>
      <c r="U5" s="42" t="s">
        <v>140</v>
      </c>
      <c r="V5" s="43" t="n">
        <f aca="false">IF((D5-U5 &gt; 0), D5-U5, 0)</f>
        <v>28</v>
      </c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2.75" hidden="false" customHeight="true" outlineLevel="0" collapsed="false">
      <c r="A6" s="38" t="n">
        <f aca="false">A5+1</f>
        <v>5</v>
      </c>
      <c r="B6" s="2" t="n">
        <v>6</v>
      </c>
      <c r="C6" s="39" t="n">
        <f aca="false">C5</f>
        <v>35</v>
      </c>
      <c r="D6" s="38" t="n">
        <f aca="false">B6*C6</f>
        <v>210</v>
      </c>
      <c r="E6" s="18" t="s">
        <v>141</v>
      </c>
      <c r="F6" s="11" t="s">
        <v>142</v>
      </c>
      <c r="G6" s="12" t="n">
        <v>474</v>
      </c>
      <c r="H6" s="12" t="s">
        <v>84</v>
      </c>
      <c r="I6" s="11" t="s">
        <v>85</v>
      </c>
      <c r="J6" s="13" t="s">
        <v>143</v>
      </c>
      <c r="K6" s="11" t="s">
        <v>22</v>
      </c>
      <c r="L6" s="18" t="s">
        <v>144</v>
      </c>
      <c r="M6" s="18"/>
      <c r="N6" s="18"/>
      <c r="O6" s="18"/>
      <c r="P6" s="18"/>
      <c r="Q6" s="11" t="s">
        <v>67</v>
      </c>
      <c r="R6" s="11" t="n">
        <v>0.275</v>
      </c>
      <c r="S6" s="40" t="n">
        <f aca="false">IF(D6&lt;100,(D6*Q6),D6*R6)</f>
        <v>57.75</v>
      </c>
      <c r="T6" s="0"/>
      <c r="U6" s="42" t="s">
        <v>145</v>
      </c>
      <c r="V6" s="43" t="n">
        <f aca="false">IF((D6-U6 &gt; 0), D6-U6, 0)</f>
        <v>136</v>
      </c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</sheetData>
  <printOptions headings="false" gridLines="true" gridLinesSet="true" horizontalCentered="true" verticalCentered="false"/>
  <pageMargins left="0.5" right="0.5" top="0.5" bottom="0.5" header="0.511805555555555" footer="0.51180555555555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36"/>
  <sheetViews>
    <sheetView windowProtection="false" showFormulas="false" showGridLines="true" showRowColHeaders="true" showZeros="true" rightToLeft="false" tabSelected="false" showOutlineSymbols="true" defaultGridColor="true" view="normal" topLeftCell="K1" colorId="64" zoomScale="100" zoomScaleNormal="100" zoomScalePageLayoutView="100" workbookViewId="0">
      <selection pane="topLeft" activeCell="A1" activeCellId="0" sqref="A1:P1"/>
    </sheetView>
  </sheetViews>
  <sheetFormatPr defaultRowHeight="12.8"/>
  <cols>
    <col collapsed="false" hidden="false" max="1" min="1" style="45" width="4.86224489795918"/>
    <col collapsed="false" hidden="false" max="2" min="2" style="46" width="3.91326530612245"/>
    <col collapsed="false" hidden="false" max="3" min="3" style="47" width="4.18367346938776"/>
    <col collapsed="false" hidden="false" max="4" min="4" style="47" width="4.86224489795918"/>
    <col collapsed="false" hidden="false" max="5" min="5" style="48" width="25.6479591836735"/>
    <col collapsed="false" hidden="false" max="6" min="6" style="48" width="16.7397959183673"/>
    <col collapsed="false" hidden="false" max="7" min="7" style="48" width="28.8877551020408"/>
    <col collapsed="false" hidden="false" max="8" min="8" style="49" width="28.2142857142857"/>
    <col collapsed="false" hidden="false" max="9" min="9" style="50" width="12.9591836734694"/>
    <col collapsed="false" hidden="false" max="10" min="10" style="50" width="20.1122448979592"/>
    <col collapsed="false" hidden="false" max="11" min="11" style="51" width="7.83163265306122"/>
    <col collapsed="false" hidden="false" max="12" min="12" style="48" width="19.9795918367347"/>
    <col collapsed="false" hidden="false" max="13" min="13" style="48" width="6.47959183673469"/>
    <col collapsed="false" hidden="false" max="14" min="14" style="48" width="7.4234693877551"/>
    <col collapsed="false" hidden="false" max="15" min="15" style="48" width="10.8010204081633"/>
    <col collapsed="false" hidden="false" max="16" min="16" style="48" width="10.1224489795918"/>
    <col collapsed="false" hidden="false" max="17" min="17" style="52" width="6.47959183673469"/>
    <col collapsed="false" hidden="false" max="18" min="18" style="53" width="7.4234693877551"/>
    <col collapsed="false" hidden="false" max="19" min="19" style="53" width="10.8010204081633"/>
    <col collapsed="false" hidden="false" max="20" min="20" style="54" width="10.1224489795918"/>
    <col collapsed="false" hidden="false" max="21" min="21" style="45" width="9.58673469387755"/>
    <col collapsed="false" hidden="false" max="22" min="22" style="55" width="7.02040816326531"/>
    <col collapsed="false" hidden="false" max="1025" min="23" style="50" width="9.04591836734694"/>
  </cols>
  <sheetData>
    <row r="1" s="61" customFormat="true" ht="15" hidden="false" customHeight="true" outlineLevel="0" collapsed="false">
      <c r="A1" s="4" t="s">
        <v>0</v>
      </c>
      <c r="B1" s="5" t="s">
        <v>1</v>
      </c>
      <c r="C1" s="5" t="s">
        <v>2</v>
      </c>
      <c r="D1" s="4" t="s">
        <v>3</v>
      </c>
      <c r="E1" s="6" t="s">
        <v>4</v>
      </c>
      <c r="F1" s="7" t="s">
        <v>5</v>
      </c>
      <c r="G1" s="7" t="s">
        <v>6</v>
      </c>
      <c r="H1" s="6" t="s">
        <v>7</v>
      </c>
      <c r="I1" s="6" t="s">
        <v>8</v>
      </c>
      <c r="J1" s="7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56" t="s">
        <v>113</v>
      </c>
      <c r="R1" s="57" t="s">
        <v>73</v>
      </c>
      <c r="S1" s="57" t="s">
        <v>3</v>
      </c>
      <c r="T1" s="58" t="s">
        <v>146</v>
      </c>
      <c r="U1" s="59" t="s">
        <v>122</v>
      </c>
      <c r="V1" s="60" t="s">
        <v>61</v>
      </c>
    </row>
    <row r="2" customFormat="false" ht="15" hidden="false" customHeight="true" outlineLevel="0" collapsed="false">
      <c r="A2" s="45" t="n">
        <v>1</v>
      </c>
      <c r="B2" s="62" t="n">
        <v>4</v>
      </c>
      <c r="C2" s="47" t="n">
        <v>15</v>
      </c>
      <c r="D2" s="63" t="n">
        <f aca="false">B2*C2</f>
        <v>60</v>
      </c>
      <c r="E2" s="50" t="s">
        <v>147</v>
      </c>
      <c r="F2" s="12" t="s">
        <v>26</v>
      </c>
      <c r="G2" s="11" t="s">
        <v>148</v>
      </c>
      <c r="H2" s="11" t="s">
        <v>19</v>
      </c>
      <c r="I2" s="11" t="s">
        <v>20</v>
      </c>
      <c r="J2" s="11" t="s">
        <v>28</v>
      </c>
      <c r="K2" s="11" t="s">
        <v>22</v>
      </c>
      <c r="L2" s="64" t="s">
        <v>29</v>
      </c>
      <c r="M2" s="64"/>
      <c r="N2" s="64"/>
      <c r="O2" s="64"/>
      <c r="P2" s="64"/>
      <c r="Q2" s="65"/>
      <c r="R2" s="66" t="n">
        <v>0.1803</v>
      </c>
      <c r="S2" s="67" t="e">
        <f aca="false">IF(D2&lt;100,IF(D2&lt;50,IF(D2&lt;25,D2*Q2,D2*#REF!),D2*#REF!),D2*R2)</f>
        <v>#REF!</v>
      </c>
      <c r="T2" s="54" t="n">
        <v>16</v>
      </c>
      <c r="U2" s="68" t="n">
        <f aca="false">IF(D2-T2 &gt; 0, D2-T2, 0)</f>
        <v>44</v>
      </c>
      <c r="V2" s="50" t="s">
        <v>149</v>
      </c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5" hidden="false" customHeight="true" outlineLevel="0" collapsed="false">
      <c r="A3" s="45" t="n">
        <f aca="false">A2+1</f>
        <v>2</v>
      </c>
      <c r="B3" s="62" t="n">
        <v>1</v>
      </c>
      <c r="C3" s="47" t="n">
        <f aca="false">C2</f>
        <v>15</v>
      </c>
      <c r="D3" s="63" t="n">
        <f aca="false">B3*C3</f>
        <v>15</v>
      </c>
      <c r="E3" s="48" t="s">
        <v>150</v>
      </c>
      <c r="F3" s="12" t="s">
        <v>37</v>
      </c>
      <c r="G3" s="11" t="s">
        <v>151</v>
      </c>
      <c r="H3" s="11" t="s">
        <v>19</v>
      </c>
      <c r="I3" s="11" t="s">
        <v>20</v>
      </c>
      <c r="J3" s="11" t="s">
        <v>39</v>
      </c>
      <c r="K3" s="11" t="s">
        <v>22</v>
      </c>
      <c r="L3" s="0" t="s">
        <v>40</v>
      </c>
      <c r="M3" s="0"/>
      <c r="N3" s="0"/>
      <c r="O3" s="0"/>
      <c r="P3" s="0"/>
      <c r="Q3" s="65" t="s">
        <v>67</v>
      </c>
      <c r="R3" s="66" t="n">
        <v>0.1803</v>
      </c>
      <c r="S3" s="67" t="e">
        <f aca="false">IF(D3&lt;100,IF(D3&lt;50,IF(D3&lt;25,D3*Q3,D3*#REF!),D3*#REF!),D3*R3)</f>
        <v>#VALUE!</v>
      </c>
      <c r="T3" s="54" t="n">
        <v>4</v>
      </c>
      <c r="U3" s="68" t="n">
        <f aca="false">IF(D3-T3 &gt; 0, D3-T3, 0)</f>
        <v>11</v>
      </c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5" hidden="false" customHeight="true" outlineLevel="0" collapsed="false">
      <c r="A4" s="45" t="n">
        <f aca="false">A3+1</f>
        <v>3</v>
      </c>
      <c r="B4" s="62" t="n">
        <v>1</v>
      </c>
      <c r="C4" s="47" t="n">
        <f aca="false">C3</f>
        <v>15</v>
      </c>
      <c r="D4" s="63" t="n">
        <f aca="false">B4*C4</f>
        <v>15</v>
      </c>
      <c r="E4" s="48" t="s">
        <v>152</v>
      </c>
      <c r="F4" s="48" t="s">
        <v>153</v>
      </c>
      <c r="G4" s="49" t="s">
        <v>154</v>
      </c>
      <c r="H4" s="11" t="s">
        <v>19</v>
      </c>
      <c r="I4" s="69" t="s">
        <v>20</v>
      </c>
      <c r="J4" s="0" t="s">
        <v>155</v>
      </c>
      <c r="K4" s="70" t="s">
        <v>22</v>
      </c>
      <c r="L4" s="0" t="s">
        <v>156</v>
      </c>
      <c r="M4" s="0"/>
      <c r="N4" s="0"/>
      <c r="O4" s="0"/>
      <c r="P4" s="0"/>
      <c r="Q4" s="65" t="s">
        <v>67</v>
      </c>
      <c r="R4" s="66" t="n">
        <v>0.14</v>
      </c>
      <c r="S4" s="67" t="e">
        <f aca="false">IF(D4&lt;100,IF(D4&lt;50,IF(D4&lt;25,D4*Q4,D4*#REF!),D4*#REF!),D4*R4)</f>
        <v>#VALUE!</v>
      </c>
      <c r="T4" s="54" t="n">
        <v>36</v>
      </c>
      <c r="U4" s="68" t="n">
        <f aca="false">IF(D4-T4 &gt; 0, D4-T4, 0)</f>
        <v>0</v>
      </c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5" hidden="false" customHeight="true" outlineLevel="0" collapsed="false">
      <c r="A5" s="45" t="n">
        <f aca="false">A4+1</f>
        <v>4</v>
      </c>
      <c r="B5" s="62" t="n">
        <v>1</v>
      </c>
      <c r="C5" s="47" t="n">
        <f aca="false">C4</f>
        <v>15</v>
      </c>
      <c r="D5" s="63" t="n">
        <f aca="false">B5*C5</f>
        <v>15</v>
      </c>
      <c r="E5" s="48" t="s">
        <v>157</v>
      </c>
      <c r="F5" s="48" t="s">
        <v>131</v>
      </c>
      <c r="G5" s="55" t="s">
        <v>158</v>
      </c>
      <c r="H5" s="11" t="s">
        <v>19</v>
      </c>
      <c r="I5" s="69" t="s">
        <v>20</v>
      </c>
      <c r="J5" s="0" t="s">
        <v>133</v>
      </c>
      <c r="K5" s="70" t="s">
        <v>22</v>
      </c>
      <c r="L5" s="0" t="s">
        <v>159</v>
      </c>
      <c r="M5" s="0"/>
      <c r="N5" s="0"/>
      <c r="O5" s="0"/>
      <c r="P5" s="0"/>
      <c r="Q5" s="65" t="s">
        <v>67</v>
      </c>
      <c r="R5" s="66" t="n">
        <v>0.2015</v>
      </c>
      <c r="S5" s="67" t="e">
        <f aca="false">IF(D5&lt;100,IF(D5&lt;50,IF(D5&lt;25,D5*Q5,D5*#REF!),D5*#REF!),D5*R5)</f>
        <v>#VALUE!</v>
      </c>
      <c r="T5" s="54" t="n">
        <v>4</v>
      </c>
      <c r="U5" s="68" t="n">
        <f aca="false">IF(D5-T5 &gt; 0, D5-T5, 0)</f>
        <v>11</v>
      </c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5" hidden="false" customHeight="true" outlineLevel="0" collapsed="false">
      <c r="A6" s="45" t="n">
        <f aca="false">A5+1</f>
        <v>5</v>
      </c>
      <c r="B6" s="62" t="n">
        <v>1</v>
      </c>
      <c r="C6" s="47" t="n">
        <f aca="false">C5</f>
        <v>15</v>
      </c>
      <c r="D6" s="63" t="n">
        <f aca="false">B6*C6</f>
        <v>15</v>
      </c>
      <c r="E6" s="48" t="s">
        <v>160</v>
      </c>
      <c r="F6" s="12" t="s">
        <v>161</v>
      </c>
      <c r="G6" s="11" t="s">
        <v>162</v>
      </c>
      <c r="H6" s="11" t="s">
        <v>19</v>
      </c>
      <c r="I6" s="11" t="s">
        <v>20</v>
      </c>
      <c r="J6" s="11" t="s">
        <v>163</v>
      </c>
      <c r="K6" s="11" t="s">
        <v>22</v>
      </c>
      <c r="L6" s="11" t="s">
        <v>164</v>
      </c>
      <c r="M6" s="11"/>
      <c r="N6" s="11"/>
      <c r="O6" s="11"/>
      <c r="P6" s="11"/>
      <c r="Q6" s="65" t="s">
        <v>67</v>
      </c>
      <c r="R6" s="66" t="n">
        <v>0.2415</v>
      </c>
      <c r="S6" s="67" t="e">
        <f aca="false">IF(D6&lt;100,IF(D6&lt;50,IF(D6&lt;25,D6*Q6,D6*#REF!),D6*#REF!),D6*R6)</f>
        <v>#VALUE!</v>
      </c>
      <c r="T6" s="54" t="n">
        <v>4</v>
      </c>
      <c r="U6" s="68" t="n">
        <f aca="false">IF(D6-T6 &gt; 0, D6-T6, 0)</f>
        <v>11</v>
      </c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5" hidden="false" customHeight="true" outlineLevel="0" collapsed="false">
      <c r="A7" s="45" t="s">
        <v>67</v>
      </c>
      <c r="B7" s="46" t="s">
        <v>67</v>
      </c>
      <c r="C7" s="47" t="s">
        <v>67</v>
      </c>
      <c r="D7" s="47" t="s">
        <v>67</v>
      </c>
      <c r="E7" s="48" t="s">
        <v>67</v>
      </c>
      <c r="F7" s="48" t="s">
        <v>67</v>
      </c>
      <c r="H7" s="49" t="s">
        <v>67</v>
      </c>
      <c r="I7" s="50" t="s">
        <v>67</v>
      </c>
      <c r="J7" s="50" t="s">
        <v>67</v>
      </c>
      <c r="K7" s="51" t="s">
        <v>67</v>
      </c>
      <c r="L7" s="48" t="s">
        <v>67</v>
      </c>
      <c r="Q7" s="52" t="s">
        <v>67</v>
      </c>
      <c r="R7" s="53" t="s">
        <v>67</v>
      </c>
      <c r="S7" s="53" t="s">
        <v>67</v>
      </c>
      <c r="T7" s="54" t="s">
        <v>67</v>
      </c>
      <c r="U7" s="45" t="s">
        <v>67</v>
      </c>
      <c r="V7" s="55" t="s">
        <v>67</v>
      </c>
    </row>
    <row r="8" customFormat="false" ht="15" hidden="false" customHeight="true" outlineLevel="0" collapsed="false">
      <c r="A8" s="45" t="s">
        <v>67</v>
      </c>
      <c r="B8" s="46" t="s">
        <v>67</v>
      </c>
      <c r="C8" s="47" t="s">
        <v>67</v>
      </c>
      <c r="D8" s="47" t="s">
        <v>67</v>
      </c>
      <c r="E8" s="48" t="s">
        <v>67</v>
      </c>
      <c r="F8" s="48" t="s">
        <v>67</v>
      </c>
      <c r="H8" s="49" t="s">
        <v>67</v>
      </c>
      <c r="I8" s="50" t="s">
        <v>67</v>
      </c>
      <c r="J8" s="50" t="s">
        <v>67</v>
      </c>
      <c r="K8" s="51" t="s">
        <v>67</v>
      </c>
      <c r="L8" s="48" t="s">
        <v>67</v>
      </c>
      <c r="Q8" s="52" t="s">
        <v>67</v>
      </c>
      <c r="R8" s="53" t="s">
        <v>67</v>
      </c>
      <c r="S8" s="53" t="s">
        <v>67</v>
      </c>
      <c r="T8" s="54" t="s">
        <v>67</v>
      </c>
      <c r="U8" s="45" t="s">
        <v>67</v>
      </c>
      <c r="V8" s="55" t="s">
        <v>67</v>
      </c>
    </row>
    <row r="9" customFormat="false" ht="15" hidden="false" customHeight="true" outlineLevel="0" collapsed="false">
      <c r="A9" s="45" t="s">
        <v>67</v>
      </c>
      <c r="B9" s="46" t="s">
        <v>67</v>
      </c>
      <c r="C9" s="47" t="s">
        <v>67</v>
      </c>
      <c r="D9" s="47" t="s">
        <v>67</v>
      </c>
      <c r="E9" s="48" t="s">
        <v>67</v>
      </c>
      <c r="F9" s="48" t="s">
        <v>67</v>
      </c>
      <c r="H9" s="49" t="s">
        <v>67</v>
      </c>
      <c r="I9" s="50" t="s">
        <v>67</v>
      </c>
      <c r="J9" s="50" t="s">
        <v>67</v>
      </c>
      <c r="K9" s="51" t="s">
        <v>67</v>
      </c>
      <c r="L9" s="48" t="s">
        <v>67</v>
      </c>
      <c r="Q9" s="52" t="s">
        <v>67</v>
      </c>
      <c r="R9" s="53" t="s">
        <v>67</v>
      </c>
      <c r="S9" s="53" t="s">
        <v>67</v>
      </c>
      <c r="T9" s="54" t="s">
        <v>67</v>
      </c>
      <c r="U9" s="45" t="s">
        <v>67</v>
      </c>
      <c r="V9" s="55" t="s">
        <v>67</v>
      </c>
    </row>
    <row r="10" customFormat="false" ht="15" hidden="false" customHeight="true" outlineLevel="0" collapsed="false">
      <c r="A10" s="45" t="s">
        <v>67</v>
      </c>
      <c r="B10" s="46" t="s">
        <v>67</v>
      </c>
      <c r="C10" s="47" t="s">
        <v>67</v>
      </c>
      <c r="D10" s="47" t="s">
        <v>67</v>
      </c>
      <c r="E10" s="48" t="s">
        <v>67</v>
      </c>
      <c r="F10" s="48" t="s">
        <v>67</v>
      </c>
      <c r="H10" s="49" t="s">
        <v>67</v>
      </c>
      <c r="I10" s="50" t="s">
        <v>67</v>
      </c>
      <c r="J10" s="50" t="s">
        <v>67</v>
      </c>
      <c r="K10" s="51" t="s">
        <v>67</v>
      </c>
      <c r="L10" s="48" t="s">
        <v>67</v>
      </c>
      <c r="Q10" s="52" t="s">
        <v>67</v>
      </c>
      <c r="R10" s="53" t="s">
        <v>67</v>
      </c>
      <c r="S10" s="53" t="s">
        <v>67</v>
      </c>
      <c r="T10" s="54" t="s">
        <v>67</v>
      </c>
      <c r="U10" s="45" t="s">
        <v>67</v>
      </c>
      <c r="V10" s="55" t="s">
        <v>67</v>
      </c>
    </row>
    <row r="11" customFormat="false" ht="15" hidden="false" customHeight="true" outlineLevel="0" collapsed="false">
      <c r="A11" s="45" t="s">
        <v>67</v>
      </c>
      <c r="B11" s="46" t="s">
        <v>67</v>
      </c>
      <c r="C11" s="47" t="s">
        <v>67</v>
      </c>
      <c r="D11" s="47" t="s">
        <v>67</v>
      </c>
      <c r="E11" s="48" t="s">
        <v>67</v>
      </c>
      <c r="F11" s="48" t="s">
        <v>67</v>
      </c>
      <c r="H11" s="49" t="s">
        <v>67</v>
      </c>
      <c r="I11" s="50" t="s">
        <v>67</v>
      </c>
      <c r="J11" s="50" t="s">
        <v>67</v>
      </c>
      <c r="K11" s="51" t="s">
        <v>67</v>
      </c>
      <c r="L11" s="48" t="s">
        <v>67</v>
      </c>
      <c r="Q11" s="52" t="s">
        <v>67</v>
      </c>
      <c r="R11" s="53" t="s">
        <v>67</v>
      </c>
      <c r="S11" s="53" t="s">
        <v>67</v>
      </c>
      <c r="T11" s="54" t="s">
        <v>67</v>
      </c>
      <c r="U11" s="45" t="s">
        <v>67</v>
      </c>
      <c r="V11" s="55" t="s">
        <v>67</v>
      </c>
    </row>
    <row r="12" customFormat="false" ht="15" hidden="false" customHeight="true" outlineLevel="0" collapsed="false">
      <c r="A12" s="45" t="s">
        <v>67</v>
      </c>
      <c r="B12" s="46" t="s">
        <v>67</v>
      </c>
      <c r="C12" s="47" t="s">
        <v>67</v>
      </c>
      <c r="D12" s="47" t="s">
        <v>67</v>
      </c>
      <c r="E12" s="48" t="s">
        <v>67</v>
      </c>
      <c r="F12" s="48" t="s">
        <v>67</v>
      </c>
      <c r="H12" s="49" t="s">
        <v>67</v>
      </c>
      <c r="I12" s="50" t="s">
        <v>67</v>
      </c>
      <c r="J12" s="50" t="s">
        <v>67</v>
      </c>
      <c r="K12" s="51" t="s">
        <v>67</v>
      </c>
      <c r="L12" s="48" t="s">
        <v>67</v>
      </c>
      <c r="Q12" s="52" t="s">
        <v>67</v>
      </c>
      <c r="R12" s="53" t="s">
        <v>67</v>
      </c>
      <c r="S12" s="53" t="s">
        <v>67</v>
      </c>
      <c r="T12" s="54" t="s">
        <v>67</v>
      </c>
      <c r="U12" s="45" t="s">
        <v>67</v>
      </c>
      <c r="V12" s="55" t="s">
        <v>67</v>
      </c>
    </row>
    <row r="13" customFormat="false" ht="15" hidden="false" customHeight="true" outlineLevel="0" collapsed="false">
      <c r="A13" s="45" t="s">
        <v>67</v>
      </c>
      <c r="B13" s="46" t="s">
        <v>67</v>
      </c>
      <c r="C13" s="47" t="s">
        <v>67</v>
      </c>
      <c r="D13" s="47" t="s">
        <v>67</v>
      </c>
      <c r="E13" s="48" t="s">
        <v>67</v>
      </c>
      <c r="F13" s="48" t="s">
        <v>67</v>
      </c>
      <c r="H13" s="49" t="s">
        <v>67</v>
      </c>
      <c r="I13" s="50" t="s">
        <v>67</v>
      </c>
      <c r="J13" s="50" t="s">
        <v>67</v>
      </c>
      <c r="K13" s="51" t="s">
        <v>67</v>
      </c>
      <c r="L13" s="48" t="s">
        <v>67</v>
      </c>
      <c r="Q13" s="52" t="s">
        <v>67</v>
      </c>
      <c r="R13" s="53" t="s">
        <v>67</v>
      </c>
      <c r="S13" s="53" t="s">
        <v>67</v>
      </c>
      <c r="T13" s="54" t="s">
        <v>67</v>
      </c>
      <c r="U13" s="45" t="s">
        <v>67</v>
      </c>
      <c r="V13" s="55" t="s">
        <v>67</v>
      </c>
    </row>
    <row r="14" customFormat="false" ht="15" hidden="false" customHeight="true" outlineLevel="0" collapsed="false">
      <c r="A14" s="45" t="s">
        <v>67</v>
      </c>
      <c r="B14" s="46" t="s">
        <v>67</v>
      </c>
      <c r="C14" s="47" t="s">
        <v>67</v>
      </c>
      <c r="D14" s="47" t="s">
        <v>67</v>
      </c>
      <c r="E14" s="48" t="s">
        <v>67</v>
      </c>
      <c r="F14" s="48" t="s">
        <v>67</v>
      </c>
      <c r="H14" s="49" t="s">
        <v>67</v>
      </c>
      <c r="I14" s="50" t="s">
        <v>67</v>
      </c>
      <c r="J14" s="50" t="s">
        <v>67</v>
      </c>
      <c r="K14" s="51" t="s">
        <v>67</v>
      </c>
      <c r="L14" s="48" t="s">
        <v>67</v>
      </c>
      <c r="Q14" s="52" t="s">
        <v>67</v>
      </c>
      <c r="R14" s="53" t="s">
        <v>67</v>
      </c>
      <c r="S14" s="53" t="s">
        <v>67</v>
      </c>
      <c r="T14" s="54" t="s">
        <v>67</v>
      </c>
      <c r="U14" s="45" t="s">
        <v>67</v>
      </c>
      <c r="V14" s="55" t="s">
        <v>67</v>
      </c>
    </row>
    <row r="15" customFormat="false" ht="15" hidden="false" customHeight="true" outlineLevel="0" collapsed="false">
      <c r="A15" s="45" t="s">
        <v>67</v>
      </c>
      <c r="B15" s="46" t="s">
        <v>67</v>
      </c>
      <c r="C15" s="47" t="s">
        <v>67</v>
      </c>
      <c r="D15" s="47" t="s">
        <v>67</v>
      </c>
      <c r="E15" s="48" t="s">
        <v>67</v>
      </c>
      <c r="F15" s="48" t="s">
        <v>67</v>
      </c>
      <c r="H15" s="49" t="s">
        <v>67</v>
      </c>
      <c r="I15" s="50" t="s">
        <v>67</v>
      </c>
      <c r="J15" s="50" t="s">
        <v>67</v>
      </c>
      <c r="K15" s="51" t="s">
        <v>67</v>
      </c>
      <c r="L15" s="48" t="s">
        <v>67</v>
      </c>
      <c r="Q15" s="52" t="s">
        <v>67</v>
      </c>
      <c r="R15" s="53" t="s">
        <v>67</v>
      </c>
      <c r="S15" s="53" t="s">
        <v>67</v>
      </c>
      <c r="T15" s="54" t="s">
        <v>67</v>
      </c>
      <c r="U15" s="45" t="s">
        <v>67</v>
      </c>
      <c r="V15" s="55" t="s">
        <v>67</v>
      </c>
    </row>
    <row r="16" customFormat="false" ht="15" hidden="false" customHeight="true" outlineLevel="0" collapsed="false">
      <c r="A16" s="45" t="s">
        <v>67</v>
      </c>
      <c r="B16" s="46" t="s">
        <v>67</v>
      </c>
      <c r="C16" s="47" t="s">
        <v>67</v>
      </c>
      <c r="D16" s="47" t="s">
        <v>67</v>
      </c>
      <c r="E16" s="48" t="s">
        <v>67</v>
      </c>
      <c r="F16" s="48" t="s">
        <v>67</v>
      </c>
      <c r="H16" s="49" t="s">
        <v>67</v>
      </c>
      <c r="I16" s="50" t="s">
        <v>67</v>
      </c>
      <c r="J16" s="50" t="s">
        <v>67</v>
      </c>
      <c r="K16" s="51" t="s">
        <v>67</v>
      </c>
      <c r="L16" s="48" t="s">
        <v>67</v>
      </c>
      <c r="Q16" s="52" t="s">
        <v>67</v>
      </c>
      <c r="R16" s="53" t="s">
        <v>67</v>
      </c>
      <c r="S16" s="53" t="s">
        <v>67</v>
      </c>
      <c r="T16" s="54" t="s">
        <v>67</v>
      </c>
      <c r="U16" s="45" t="s">
        <v>67</v>
      </c>
      <c r="V16" s="55" t="s">
        <v>67</v>
      </c>
    </row>
    <row r="17" customFormat="false" ht="15" hidden="false" customHeight="true" outlineLevel="0" collapsed="false">
      <c r="A17" s="45" t="s">
        <v>67</v>
      </c>
      <c r="B17" s="46" t="s">
        <v>67</v>
      </c>
      <c r="C17" s="47" t="s">
        <v>67</v>
      </c>
      <c r="D17" s="47" t="s">
        <v>67</v>
      </c>
      <c r="E17" s="48" t="s">
        <v>67</v>
      </c>
      <c r="F17" s="48" t="s">
        <v>67</v>
      </c>
      <c r="H17" s="49" t="s">
        <v>67</v>
      </c>
      <c r="I17" s="50" t="s">
        <v>67</v>
      </c>
      <c r="J17" s="50" t="s">
        <v>67</v>
      </c>
      <c r="K17" s="51" t="s">
        <v>67</v>
      </c>
      <c r="L17" s="48" t="s">
        <v>67</v>
      </c>
      <c r="Q17" s="52" t="s">
        <v>67</v>
      </c>
      <c r="R17" s="53" t="s">
        <v>67</v>
      </c>
      <c r="S17" s="53" t="s">
        <v>67</v>
      </c>
      <c r="T17" s="54" t="s">
        <v>67</v>
      </c>
      <c r="U17" s="45" t="s">
        <v>67</v>
      </c>
      <c r="V17" s="55" t="s">
        <v>67</v>
      </c>
    </row>
    <row r="18" customFormat="false" ht="15" hidden="false" customHeight="true" outlineLevel="0" collapsed="false">
      <c r="A18" s="45" t="s">
        <v>67</v>
      </c>
      <c r="B18" s="46" t="s">
        <v>67</v>
      </c>
      <c r="C18" s="47" t="s">
        <v>67</v>
      </c>
      <c r="D18" s="47" t="s">
        <v>67</v>
      </c>
      <c r="E18" s="48" t="s">
        <v>67</v>
      </c>
      <c r="F18" s="48" t="s">
        <v>67</v>
      </c>
      <c r="H18" s="49" t="s">
        <v>67</v>
      </c>
      <c r="I18" s="50" t="s">
        <v>67</v>
      </c>
      <c r="J18" s="50" t="s">
        <v>67</v>
      </c>
      <c r="K18" s="51" t="s">
        <v>67</v>
      </c>
      <c r="L18" s="48" t="s">
        <v>67</v>
      </c>
      <c r="Q18" s="52" t="s">
        <v>67</v>
      </c>
      <c r="R18" s="53" t="s">
        <v>67</v>
      </c>
      <c r="S18" s="53" t="s">
        <v>67</v>
      </c>
      <c r="T18" s="54" t="s">
        <v>67</v>
      </c>
      <c r="U18" s="45" t="s">
        <v>67</v>
      </c>
      <c r="V18" s="55" t="s">
        <v>67</v>
      </c>
    </row>
    <row r="19" customFormat="false" ht="15" hidden="false" customHeight="true" outlineLevel="0" collapsed="false">
      <c r="A19" s="45" t="s">
        <v>67</v>
      </c>
      <c r="B19" s="46" t="s">
        <v>67</v>
      </c>
      <c r="C19" s="47" t="s">
        <v>67</v>
      </c>
      <c r="D19" s="47" t="s">
        <v>67</v>
      </c>
      <c r="E19" s="48" t="s">
        <v>67</v>
      </c>
      <c r="F19" s="48" t="s">
        <v>67</v>
      </c>
      <c r="H19" s="49" t="s">
        <v>67</v>
      </c>
      <c r="I19" s="50" t="s">
        <v>67</v>
      </c>
      <c r="J19" s="50" t="s">
        <v>67</v>
      </c>
      <c r="K19" s="51" t="s">
        <v>67</v>
      </c>
      <c r="L19" s="48" t="s">
        <v>67</v>
      </c>
      <c r="Q19" s="52" t="s">
        <v>67</v>
      </c>
      <c r="R19" s="53" t="s">
        <v>67</v>
      </c>
      <c r="S19" s="53" t="s">
        <v>67</v>
      </c>
      <c r="T19" s="54" t="s">
        <v>67</v>
      </c>
      <c r="U19" s="45" t="s">
        <v>67</v>
      </c>
      <c r="V19" s="55" t="s">
        <v>67</v>
      </c>
    </row>
    <row r="20" customFormat="false" ht="15" hidden="false" customHeight="true" outlineLevel="0" collapsed="false">
      <c r="A20" s="45" t="s">
        <v>67</v>
      </c>
      <c r="B20" s="46" t="s">
        <v>67</v>
      </c>
      <c r="C20" s="47" t="s">
        <v>67</v>
      </c>
      <c r="D20" s="47" t="s">
        <v>67</v>
      </c>
      <c r="E20" s="48" t="s">
        <v>67</v>
      </c>
      <c r="F20" s="48" t="s">
        <v>67</v>
      </c>
      <c r="H20" s="49" t="s">
        <v>67</v>
      </c>
      <c r="I20" s="50" t="s">
        <v>67</v>
      </c>
      <c r="J20" s="50" t="s">
        <v>67</v>
      </c>
      <c r="K20" s="51" t="s">
        <v>67</v>
      </c>
      <c r="L20" s="48" t="s">
        <v>67</v>
      </c>
      <c r="Q20" s="52" t="s">
        <v>67</v>
      </c>
      <c r="R20" s="53" t="s">
        <v>67</v>
      </c>
      <c r="S20" s="53" t="s">
        <v>67</v>
      </c>
      <c r="T20" s="54" t="s">
        <v>67</v>
      </c>
      <c r="U20" s="45" t="s">
        <v>67</v>
      </c>
      <c r="V20" s="55" t="s">
        <v>67</v>
      </c>
    </row>
    <row r="21" customFormat="false" ht="15" hidden="false" customHeight="true" outlineLevel="0" collapsed="false">
      <c r="A21" s="45" t="s">
        <v>67</v>
      </c>
      <c r="B21" s="46" t="s">
        <v>67</v>
      </c>
      <c r="C21" s="47" t="s">
        <v>67</v>
      </c>
      <c r="D21" s="47" t="s">
        <v>67</v>
      </c>
      <c r="E21" s="48" t="s">
        <v>67</v>
      </c>
      <c r="F21" s="48" t="s">
        <v>67</v>
      </c>
      <c r="H21" s="49" t="s">
        <v>67</v>
      </c>
      <c r="I21" s="50" t="s">
        <v>67</v>
      </c>
      <c r="J21" s="50" t="s">
        <v>67</v>
      </c>
      <c r="K21" s="51" t="s">
        <v>67</v>
      </c>
      <c r="L21" s="48" t="s">
        <v>67</v>
      </c>
      <c r="Q21" s="52" t="s">
        <v>67</v>
      </c>
      <c r="R21" s="53" t="s">
        <v>67</v>
      </c>
      <c r="S21" s="53" t="s">
        <v>67</v>
      </c>
      <c r="T21" s="54" t="s">
        <v>67</v>
      </c>
      <c r="U21" s="45" t="s">
        <v>67</v>
      </c>
      <c r="V21" s="55" t="s">
        <v>67</v>
      </c>
    </row>
    <row r="22" customFormat="false" ht="15" hidden="false" customHeight="true" outlineLevel="0" collapsed="false">
      <c r="A22" s="45" t="s">
        <v>67</v>
      </c>
      <c r="B22" s="46" t="s">
        <v>67</v>
      </c>
      <c r="C22" s="47" t="s">
        <v>67</v>
      </c>
      <c r="D22" s="47" t="s">
        <v>67</v>
      </c>
      <c r="E22" s="48" t="s">
        <v>67</v>
      </c>
      <c r="F22" s="48" t="s">
        <v>67</v>
      </c>
      <c r="H22" s="49" t="s">
        <v>67</v>
      </c>
      <c r="I22" s="50" t="s">
        <v>67</v>
      </c>
      <c r="J22" s="50" t="s">
        <v>67</v>
      </c>
      <c r="K22" s="51" t="s">
        <v>67</v>
      </c>
      <c r="L22" s="48" t="s">
        <v>67</v>
      </c>
      <c r="Q22" s="52" t="s">
        <v>67</v>
      </c>
      <c r="R22" s="53" t="s">
        <v>67</v>
      </c>
      <c r="S22" s="53" t="s">
        <v>67</v>
      </c>
      <c r="T22" s="54" t="s">
        <v>67</v>
      </c>
      <c r="U22" s="45" t="s">
        <v>67</v>
      </c>
      <c r="V22" s="55" t="s">
        <v>67</v>
      </c>
    </row>
    <row r="23" customFormat="false" ht="15" hidden="false" customHeight="true" outlineLevel="0" collapsed="false">
      <c r="A23" s="45" t="s">
        <v>67</v>
      </c>
      <c r="B23" s="46" t="s">
        <v>67</v>
      </c>
      <c r="C23" s="47" t="s">
        <v>67</v>
      </c>
      <c r="D23" s="47" t="s">
        <v>67</v>
      </c>
      <c r="E23" s="48" t="s">
        <v>67</v>
      </c>
      <c r="F23" s="48" t="s">
        <v>67</v>
      </c>
      <c r="H23" s="49" t="s">
        <v>67</v>
      </c>
      <c r="I23" s="50" t="s">
        <v>67</v>
      </c>
      <c r="J23" s="50" t="s">
        <v>67</v>
      </c>
      <c r="K23" s="51" t="s">
        <v>67</v>
      </c>
      <c r="L23" s="48" t="s">
        <v>67</v>
      </c>
      <c r="Q23" s="52" t="s">
        <v>67</v>
      </c>
      <c r="R23" s="53" t="s">
        <v>67</v>
      </c>
      <c r="S23" s="53" t="s">
        <v>67</v>
      </c>
      <c r="T23" s="54" t="s">
        <v>67</v>
      </c>
      <c r="U23" s="45" t="s">
        <v>67</v>
      </c>
      <c r="V23" s="55" t="s">
        <v>67</v>
      </c>
    </row>
    <row r="24" customFormat="false" ht="15" hidden="false" customHeight="true" outlineLevel="0" collapsed="false">
      <c r="A24" s="45" t="s">
        <v>67</v>
      </c>
      <c r="B24" s="46" t="s">
        <v>67</v>
      </c>
      <c r="C24" s="47" t="s">
        <v>67</v>
      </c>
      <c r="D24" s="47" t="s">
        <v>67</v>
      </c>
      <c r="E24" s="48" t="s">
        <v>67</v>
      </c>
      <c r="F24" s="48" t="s">
        <v>67</v>
      </c>
      <c r="H24" s="49" t="s">
        <v>67</v>
      </c>
      <c r="I24" s="50" t="s">
        <v>67</v>
      </c>
      <c r="J24" s="50" t="s">
        <v>67</v>
      </c>
      <c r="K24" s="51" t="s">
        <v>67</v>
      </c>
      <c r="L24" s="48" t="s">
        <v>67</v>
      </c>
      <c r="Q24" s="52" t="s">
        <v>67</v>
      </c>
      <c r="R24" s="53" t="s">
        <v>67</v>
      </c>
      <c r="S24" s="53" t="s">
        <v>67</v>
      </c>
      <c r="T24" s="54" t="s">
        <v>67</v>
      </c>
      <c r="U24" s="45" t="s">
        <v>67</v>
      </c>
      <c r="V24" s="55" t="s">
        <v>67</v>
      </c>
    </row>
    <row r="25" customFormat="false" ht="15" hidden="false" customHeight="true" outlineLevel="0" collapsed="false">
      <c r="A25" s="45" t="s">
        <v>67</v>
      </c>
      <c r="B25" s="46" t="s">
        <v>67</v>
      </c>
      <c r="C25" s="47" t="s">
        <v>67</v>
      </c>
      <c r="D25" s="47" t="s">
        <v>67</v>
      </c>
      <c r="E25" s="48" t="s">
        <v>67</v>
      </c>
      <c r="F25" s="48" t="s">
        <v>67</v>
      </c>
      <c r="H25" s="49" t="s">
        <v>67</v>
      </c>
      <c r="I25" s="50" t="s">
        <v>67</v>
      </c>
      <c r="J25" s="50" t="s">
        <v>67</v>
      </c>
      <c r="K25" s="51" t="s">
        <v>67</v>
      </c>
      <c r="L25" s="48" t="s">
        <v>67</v>
      </c>
      <c r="Q25" s="52" t="s">
        <v>67</v>
      </c>
      <c r="R25" s="53" t="s">
        <v>67</v>
      </c>
      <c r="S25" s="53" t="s">
        <v>67</v>
      </c>
      <c r="T25" s="54" t="s">
        <v>67</v>
      </c>
      <c r="U25" s="45" t="s">
        <v>67</v>
      </c>
      <c r="V25" s="55" t="s">
        <v>67</v>
      </c>
    </row>
    <row r="26" customFormat="false" ht="15" hidden="false" customHeight="true" outlineLevel="0" collapsed="false">
      <c r="A26" s="45" t="s">
        <v>67</v>
      </c>
      <c r="B26" s="46" t="s">
        <v>67</v>
      </c>
      <c r="C26" s="47" t="s">
        <v>67</v>
      </c>
      <c r="D26" s="47" t="s">
        <v>67</v>
      </c>
      <c r="E26" s="48" t="s">
        <v>67</v>
      </c>
      <c r="F26" s="48" t="s">
        <v>67</v>
      </c>
      <c r="H26" s="49" t="s">
        <v>67</v>
      </c>
      <c r="I26" s="50" t="s">
        <v>67</v>
      </c>
      <c r="J26" s="50" t="s">
        <v>67</v>
      </c>
      <c r="K26" s="51" t="s">
        <v>67</v>
      </c>
      <c r="L26" s="48" t="s">
        <v>67</v>
      </c>
      <c r="Q26" s="52" t="s">
        <v>67</v>
      </c>
      <c r="R26" s="53" t="s">
        <v>67</v>
      </c>
      <c r="S26" s="53" t="s">
        <v>67</v>
      </c>
      <c r="T26" s="54" t="s">
        <v>67</v>
      </c>
      <c r="U26" s="45" t="s">
        <v>67</v>
      </c>
      <c r="V26" s="55" t="s">
        <v>67</v>
      </c>
    </row>
    <row r="27" customFormat="false" ht="15" hidden="false" customHeight="true" outlineLevel="0" collapsed="false">
      <c r="A27" s="45" t="s">
        <v>67</v>
      </c>
      <c r="B27" s="46" t="s">
        <v>67</v>
      </c>
      <c r="C27" s="47" t="s">
        <v>67</v>
      </c>
      <c r="D27" s="47" t="s">
        <v>67</v>
      </c>
      <c r="E27" s="48" t="s">
        <v>67</v>
      </c>
      <c r="F27" s="48" t="s">
        <v>67</v>
      </c>
      <c r="H27" s="49" t="s">
        <v>67</v>
      </c>
      <c r="I27" s="50" t="s">
        <v>67</v>
      </c>
      <c r="J27" s="50" t="s">
        <v>67</v>
      </c>
      <c r="K27" s="51" t="s">
        <v>67</v>
      </c>
      <c r="L27" s="48" t="s">
        <v>67</v>
      </c>
      <c r="Q27" s="52" t="s">
        <v>67</v>
      </c>
      <c r="R27" s="53" t="s">
        <v>67</v>
      </c>
      <c r="S27" s="53" t="s">
        <v>67</v>
      </c>
      <c r="T27" s="54" t="s">
        <v>67</v>
      </c>
      <c r="U27" s="45" t="s">
        <v>67</v>
      </c>
      <c r="V27" s="55" t="s">
        <v>67</v>
      </c>
    </row>
    <row r="28" customFormat="false" ht="15" hidden="false" customHeight="true" outlineLevel="0" collapsed="false">
      <c r="A28" s="45" t="s">
        <v>67</v>
      </c>
      <c r="B28" s="46" t="s">
        <v>67</v>
      </c>
      <c r="C28" s="47" t="s">
        <v>67</v>
      </c>
      <c r="D28" s="47" t="s">
        <v>67</v>
      </c>
      <c r="E28" s="48" t="s">
        <v>67</v>
      </c>
      <c r="F28" s="48" t="s">
        <v>67</v>
      </c>
      <c r="H28" s="49" t="s">
        <v>67</v>
      </c>
      <c r="I28" s="50" t="s">
        <v>67</v>
      </c>
      <c r="J28" s="50" t="s">
        <v>67</v>
      </c>
      <c r="K28" s="51" t="s">
        <v>67</v>
      </c>
      <c r="L28" s="48" t="s">
        <v>67</v>
      </c>
      <c r="Q28" s="52" t="s">
        <v>67</v>
      </c>
      <c r="R28" s="53" t="s">
        <v>67</v>
      </c>
      <c r="S28" s="53" t="s">
        <v>67</v>
      </c>
      <c r="T28" s="54" t="s">
        <v>67</v>
      </c>
      <c r="U28" s="45" t="s">
        <v>67</v>
      </c>
      <c r="V28" s="55" t="s">
        <v>67</v>
      </c>
    </row>
    <row r="29" customFormat="false" ht="15" hidden="false" customHeight="true" outlineLevel="0" collapsed="false">
      <c r="A29" s="45" t="s">
        <v>67</v>
      </c>
      <c r="B29" s="46" t="s">
        <v>67</v>
      </c>
      <c r="C29" s="47" t="s">
        <v>67</v>
      </c>
      <c r="D29" s="47" t="s">
        <v>67</v>
      </c>
      <c r="E29" s="48" t="s">
        <v>67</v>
      </c>
      <c r="F29" s="48" t="s">
        <v>67</v>
      </c>
      <c r="H29" s="49" t="s">
        <v>67</v>
      </c>
      <c r="I29" s="50" t="s">
        <v>67</v>
      </c>
      <c r="J29" s="50" t="s">
        <v>67</v>
      </c>
      <c r="K29" s="51" t="s">
        <v>67</v>
      </c>
      <c r="L29" s="48" t="s">
        <v>67</v>
      </c>
      <c r="Q29" s="52" t="s">
        <v>67</v>
      </c>
      <c r="R29" s="53" t="s">
        <v>67</v>
      </c>
      <c r="S29" s="53" t="s">
        <v>67</v>
      </c>
      <c r="T29" s="54" t="s">
        <v>67</v>
      </c>
      <c r="U29" s="45" t="s">
        <v>67</v>
      </c>
      <c r="V29" s="55" t="s">
        <v>67</v>
      </c>
    </row>
    <row r="30" customFormat="false" ht="15" hidden="false" customHeight="true" outlineLevel="0" collapsed="false">
      <c r="A30" s="45" t="s">
        <v>67</v>
      </c>
      <c r="B30" s="46" t="s">
        <v>67</v>
      </c>
      <c r="C30" s="47" t="s">
        <v>67</v>
      </c>
      <c r="D30" s="47" t="s">
        <v>67</v>
      </c>
      <c r="E30" s="48" t="s">
        <v>67</v>
      </c>
      <c r="F30" s="48" t="s">
        <v>67</v>
      </c>
      <c r="H30" s="49" t="s">
        <v>67</v>
      </c>
      <c r="I30" s="50" t="s">
        <v>67</v>
      </c>
      <c r="J30" s="50" t="s">
        <v>67</v>
      </c>
      <c r="K30" s="51" t="s">
        <v>67</v>
      </c>
      <c r="L30" s="48" t="s">
        <v>67</v>
      </c>
      <c r="Q30" s="52" t="s">
        <v>67</v>
      </c>
      <c r="R30" s="53" t="s">
        <v>67</v>
      </c>
      <c r="S30" s="53" t="s">
        <v>67</v>
      </c>
      <c r="T30" s="54" t="s">
        <v>67</v>
      </c>
      <c r="U30" s="45" t="s">
        <v>67</v>
      </c>
      <c r="V30" s="55" t="s">
        <v>67</v>
      </c>
    </row>
    <row r="31" customFormat="false" ht="15" hidden="false" customHeight="true" outlineLevel="0" collapsed="false">
      <c r="A31" s="45" t="s">
        <v>67</v>
      </c>
      <c r="B31" s="46" t="s">
        <v>67</v>
      </c>
      <c r="C31" s="47" t="s">
        <v>67</v>
      </c>
      <c r="D31" s="47" t="s">
        <v>67</v>
      </c>
      <c r="E31" s="48" t="s">
        <v>67</v>
      </c>
      <c r="F31" s="48" t="s">
        <v>67</v>
      </c>
      <c r="H31" s="49" t="s">
        <v>67</v>
      </c>
      <c r="I31" s="50" t="s">
        <v>67</v>
      </c>
      <c r="J31" s="50" t="s">
        <v>67</v>
      </c>
      <c r="K31" s="51" t="s">
        <v>67</v>
      </c>
      <c r="L31" s="48" t="s">
        <v>67</v>
      </c>
      <c r="Q31" s="52" t="s">
        <v>67</v>
      </c>
      <c r="R31" s="53" t="s">
        <v>67</v>
      </c>
      <c r="S31" s="53" t="s">
        <v>67</v>
      </c>
      <c r="T31" s="54" t="s">
        <v>67</v>
      </c>
      <c r="U31" s="45" t="s">
        <v>67</v>
      </c>
      <c r="V31" s="55" t="s">
        <v>67</v>
      </c>
    </row>
    <row r="32" customFormat="false" ht="15" hidden="false" customHeight="true" outlineLevel="0" collapsed="false">
      <c r="A32" s="45" t="s">
        <v>67</v>
      </c>
      <c r="B32" s="46" t="s">
        <v>67</v>
      </c>
      <c r="C32" s="47" t="s">
        <v>67</v>
      </c>
      <c r="D32" s="47" t="s">
        <v>67</v>
      </c>
      <c r="E32" s="48" t="s">
        <v>67</v>
      </c>
      <c r="F32" s="48" t="s">
        <v>67</v>
      </c>
      <c r="H32" s="49" t="s">
        <v>67</v>
      </c>
      <c r="I32" s="50" t="s">
        <v>67</v>
      </c>
      <c r="J32" s="50" t="s">
        <v>67</v>
      </c>
      <c r="K32" s="51" t="s">
        <v>67</v>
      </c>
      <c r="L32" s="48" t="s">
        <v>67</v>
      </c>
      <c r="Q32" s="52" t="s">
        <v>67</v>
      </c>
      <c r="R32" s="53" t="s">
        <v>67</v>
      </c>
      <c r="S32" s="53" t="s">
        <v>67</v>
      </c>
      <c r="T32" s="54" t="s">
        <v>67</v>
      </c>
      <c r="U32" s="45" t="s">
        <v>67</v>
      </c>
      <c r="V32" s="55" t="s">
        <v>67</v>
      </c>
    </row>
    <row r="33" customFormat="false" ht="15" hidden="false" customHeight="true" outlineLevel="0" collapsed="false">
      <c r="A33" s="45" t="s">
        <v>67</v>
      </c>
      <c r="B33" s="46" t="s">
        <v>67</v>
      </c>
      <c r="C33" s="47" t="s">
        <v>67</v>
      </c>
      <c r="D33" s="47" t="s">
        <v>67</v>
      </c>
      <c r="E33" s="48" t="s">
        <v>67</v>
      </c>
      <c r="F33" s="48" t="s">
        <v>67</v>
      </c>
      <c r="H33" s="49" t="s">
        <v>67</v>
      </c>
      <c r="I33" s="50" t="s">
        <v>67</v>
      </c>
      <c r="J33" s="50" t="s">
        <v>67</v>
      </c>
      <c r="K33" s="51" t="s">
        <v>67</v>
      </c>
      <c r="L33" s="48" t="s">
        <v>67</v>
      </c>
      <c r="Q33" s="52" t="s">
        <v>67</v>
      </c>
      <c r="R33" s="53" t="s">
        <v>67</v>
      </c>
      <c r="S33" s="53" t="s">
        <v>67</v>
      </c>
      <c r="T33" s="54" t="s">
        <v>67</v>
      </c>
      <c r="U33" s="45" t="s">
        <v>67</v>
      </c>
      <c r="V33" s="55" t="s">
        <v>67</v>
      </c>
    </row>
    <row r="34" customFormat="false" ht="15" hidden="false" customHeight="true" outlineLevel="0" collapsed="false">
      <c r="A34" s="45" t="s">
        <v>67</v>
      </c>
      <c r="B34" s="46" t="s">
        <v>67</v>
      </c>
      <c r="C34" s="47" t="s">
        <v>67</v>
      </c>
      <c r="D34" s="47" t="s">
        <v>67</v>
      </c>
      <c r="E34" s="48" t="s">
        <v>67</v>
      </c>
      <c r="F34" s="48" t="s">
        <v>67</v>
      </c>
      <c r="H34" s="49" t="s">
        <v>67</v>
      </c>
      <c r="I34" s="50" t="s">
        <v>67</v>
      </c>
      <c r="J34" s="50" t="s">
        <v>67</v>
      </c>
      <c r="K34" s="51" t="s">
        <v>67</v>
      </c>
      <c r="L34" s="48" t="s">
        <v>67</v>
      </c>
      <c r="Q34" s="52" t="s">
        <v>67</v>
      </c>
      <c r="R34" s="53" t="s">
        <v>67</v>
      </c>
      <c r="S34" s="53" t="s">
        <v>67</v>
      </c>
      <c r="T34" s="54" t="s">
        <v>67</v>
      </c>
      <c r="U34" s="45" t="s">
        <v>67</v>
      </c>
      <c r="V34" s="55" t="s">
        <v>67</v>
      </c>
    </row>
    <row r="35" customFormat="false" ht="15" hidden="false" customHeight="true" outlineLevel="0" collapsed="false">
      <c r="A35" s="45" t="s">
        <v>67</v>
      </c>
      <c r="B35" s="46" t="s">
        <v>67</v>
      </c>
      <c r="C35" s="47" t="s">
        <v>67</v>
      </c>
      <c r="D35" s="47" t="s">
        <v>67</v>
      </c>
      <c r="E35" s="48" t="s">
        <v>67</v>
      </c>
      <c r="F35" s="48" t="s">
        <v>67</v>
      </c>
      <c r="H35" s="49" t="s">
        <v>67</v>
      </c>
      <c r="I35" s="50" t="s">
        <v>67</v>
      </c>
      <c r="J35" s="50" t="s">
        <v>67</v>
      </c>
      <c r="K35" s="51" t="s">
        <v>67</v>
      </c>
      <c r="L35" s="48" t="s">
        <v>67</v>
      </c>
      <c r="Q35" s="52" t="s">
        <v>67</v>
      </c>
      <c r="R35" s="53" t="s">
        <v>67</v>
      </c>
      <c r="S35" s="53" t="s">
        <v>67</v>
      </c>
      <c r="T35" s="54" t="s">
        <v>67</v>
      </c>
      <c r="U35" s="45" t="s">
        <v>67</v>
      </c>
      <c r="V35" s="55" t="s">
        <v>67</v>
      </c>
    </row>
    <row r="36" customFormat="false" ht="15" hidden="false" customHeight="true" outlineLevel="0" collapsed="false">
      <c r="A36" s="45" t="s">
        <v>67</v>
      </c>
      <c r="B36" s="46" t="s">
        <v>67</v>
      </c>
      <c r="C36" s="47" t="s">
        <v>67</v>
      </c>
      <c r="D36" s="47" t="s">
        <v>67</v>
      </c>
      <c r="E36" s="48" t="s">
        <v>67</v>
      </c>
      <c r="F36" s="48" t="s">
        <v>67</v>
      </c>
      <c r="H36" s="55" t="s">
        <v>67</v>
      </c>
      <c r="I36" s="69" t="s">
        <v>67</v>
      </c>
      <c r="J36" s="69" t="s">
        <v>67</v>
      </c>
      <c r="K36" s="69" t="s">
        <v>67</v>
      </c>
      <c r="L36" s="48" t="s">
        <v>67</v>
      </c>
      <c r="Q36" s="71" t="s">
        <v>67</v>
      </c>
      <c r="R36" s="72" t="s">
        <v>67</v>
      </c>
      <c r="S36" s="72" t="s">
        <v>67</v>
      </c>
      <c r="T36" s="54" t="s">
        <v>67</v>
      </c>
      <c r="U36" s="73" t="s">
        <v>67</v>
      </c>
      <c r="V36" s="55" t="s">
        <v>67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6"/>
  <sheetViews>
    <sheetView windowProtection="false" showFormulas="false" showGridLines="true" showRowColHeaders="true" showZeros="true" rightToLeft="false" tabSelected="true" showOutlineSymbols="true" defaultGridColor="true" view="normal" topLeftCell="I1" colorId="64" zoomScale="100" zoomScaleNormal="100" zoomScalePageLayoutView="100" workbookViewId="0">
      <selection pane="topLeft" activeCell="A1" activeCellId="0" sqref="A1:P1"/>
    </sheetView>
  </sheetViews>
  <sheetFormatPr defaultRowHeight="12.8"/>
  <cols>
    <col collapsed="false" hidden="false" max="1" min="1" style="2" width="4.86224489795918"/>
    <col collapsed="false" hidden="false" max="2" min="2" style="2" width="3.91326530612245"/>
    <col collapsed="false" hidden="false" max="3" min="3" style="2" width="4.18367346938776"/>
    <col collapsed="false" hidden="false" max="4" min="4" style="2" width="5.39795918367347"/>
    <col collapsed="false" hidden="false" max="5" min="5" style="0" width="53.8622448979592"/>
    <col collapsed="false" hidden="false" max="6" min="6" style="3" width="10.8010204081633"/>
    <col collapsed="false" hidden="false" max="7" min="7" style="3" width="29.2908163265306"/>
    <col collapsed="false" hidden="false" max="8" min="8" style="0" width="31.5867346938776"/>
    <col collapsed="false" hidden="false" max="9" min="9" style="0" width="16.1989795918367"/>
    <col collapsed="false" hidden="false" max="10" min="10" style="0" width="20.1122448979592"/>
    <col collapsed="false" hidden="false" max="11" min="11" style="0" width="7.83163265306122"/>
    <col collapsed="false" hidden="false" max="12" min="12" style="0" width="18.4948979591837"/>
    <col collapsed="false" hidden="false" max="13" min="13" style="0" width="6.47959183673469"/>
    <col collapsed="false" hidden="false" max="14" min="14" style="0" width="5.39795918367347"/>
    <col collapsed="false" hidden="false" max="15" min="15" style="0" width="9.58673469387755"/>
    <col collapsed="false" hidden="false" max="16" min="16" style="0" width="7.02040816326531"/>
    <col collapsed="false" hidden="false" max="17" min="17" style="33" width="6.47959183673469"/>
    <col collapsed="false" hidden="false" max="18" min="18" style="33" width="5.39795918367347"/>
    <col collapsed="false" hidden="false" max="19" min="19" style="0" width="9.58673469387755"/>
    <col collapsed="false" hidden="false" max="20" min="20" style="0" width="7.02040816326531"/>
    <col collapsed="false" hidden="false" max="1025" min="21" style="0" width="8.50510204081633"/>
  </cols>
  <sheetData>
    <row r="1" s="6" customFormat="true" ht="12.8" hidden="false" customHeight="false" outlineLevel="0" collapsed="false">
      <c r="A1" s="4" t="s">
        <v>0</v>
      </c>
      <c r="B1" s="5" t="s">
        <v>1</v>
      </c>
      <c r="C1" s="5" t="s">
        <v>2</v>
      </c>
      <c r="D1" s="4" t="s">
        <v>3</v>
      </c>
      <c r="E1" s="6" t="s">
        <v>4</v>
      </c>
      <c r="F1" s="7" t="s">
        <v>5</v>
      </c>
      <c r="G1" s="7" t="s">
        <v>6</v>
      </c>
      <c r="H1" s="6" t="s">
        <v>7</v>
      </c>
      <c r="I1" s="6" t="s">
        <v>8</v>
      </c>
      <c r="J1" s="7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29" t="n">
        <v>1</v>
      </c>
      <c r="R1" s="29" t="s">
        <v>165</v>
      </c>
      <c r="S1" s="5" t="s">
        <v>3</v>
      </c>
      <c r="T1" s="5" t="s">
        <v>61</v>
      </c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2.8" hidden="false" customHeight="false" outlineLevel="0" collapsed="false">
      <c r="A2" s="2" t="n">
        <v>1</v>
      </c>
      <c r="B2" s="2" t="n">
        <v>2</v>
      </c>
      <c r="C2" s="2" t="n">
        <v>250</v>
      </c>
      <c r="D2" s="2" t="n">
        <f aca="false">B2*C2</f>
        <v>500</v>
      </c>
      <c r="E2" s="0" t="s">
        <v>166</v>
      </c>
      <c r="F2" s="0" t="s">
        <v>26</v>
      </c>
      <c r="G2" s="3" t="s">
        <v>124</v>
      </c>
      <c r="H2" s="11" t="s">
        <v>77</v>
      </c>
      <c r="I2" s="11" t="s">
        <v>20</v>
      </c>
      <c r="J2" s="0" t="s">
        <v>81</v>
      </c>
      <c r="K2" s="11" t="s">
        <v>22</v>
      </c>
      <c r="L2" s="0" t="s">
        <v>45</v>
      </c>
      <c r="Q2" s="10" t="n">
        <v>0.27</v>
      </c>
      <c r="R2" s="10" t="n">
        <v>0.14</v>
      </c>
      <c r="S2" s="10" t="e">
        <f aca="false">IF(#REF!&lt;100,#REF!*#REF!,#REF!*#REF!)</f>
        <v>#REF!</v>
      </c>
      <c r="T2" s="0" t="s">
        <v>167</v>
      </c>
    </row>
    <row r="3" customFormat="false" ht="12.8" hidden="false" customHeight="false" outlineLevel="0" collapsed="false">
      <c r="A3" s="2" t="n">
        <f aca="false">A2+1</f>
        <v>2</v>
      </c>
      <c r="B3" s="2" t="n">
        <v>10</v>
      </c>
      <c r="C3" s="2" t="n">
        <f aca="false">#REF!</f>
        <v>250</v>
      </c>
      <c r="D3" s="2" t="n">
        <f aca="false">B3*C3</f>
        <v>2500</v>
      </c>
      <c r="E3" s="0" t="s">
        <v>168</v>
      </c>
      <c r="F3" s="12" t="s">
        <v>97</v>
      </c>
      <c r="G3" s="12" t="s">
        <v>137</v>
      </c>
      <c r="H3" s="11" t="s">
        <v>89</v>
      </c>
      <c r="I3" s="11" t="s">
        <v>20</v>
      </c>
      <c r="J3" s="0" t="s">
        <v>100</v>
      </c>
      <c r="K3" s="11" t="s">
        <v>22</v>
      </c>
      <c r="L3" s="0" t="s">
        <v>169</v>
      </c>
      <c r="Q3" s="10" t="n">
        <v>0.21</v>
      </c>
      <c r="R3" s="10" t="n">
        <v>0.112</v>
      </c>
      <c r="S3" s="10" t="e">
        <f aca="false">IF(#REF!&lt;100,#REF!*#REF!,#REF!*#REF!)</f>
        <v>#REF!</v>
      </c>
    </row>
    <row r="4" customFormat="false" ht="12.8" hidden="false" customHeight="false" outlineLevel="0" collapsed="false">
      <c r="A4" s="2" t="n">
        <f aca="false">A3+1</f>
        <v>3</v>
      </c>
      <c r="B4" s="2" t="n">
        <v>4</v>
      </c>
      <c r="C4" s="2" t="n">
        <f aca="false">#REF!</f>
        <v>250</v>
      </c>
      <c r="D4" s="2" t="n">
        <f aca="false">B4*C4</f>
        <v>1000</v>
      </c>
      <c r="E4" s="0" t="s">
        <v>170</v>
      </c>
      <c r="F4" s="11" t="s">
        <v>142</v>
      </c>
      <c r="G4" s="12" t="n">
        <v>474</v>
      </c>
      <c r="H4" s="12" t="s">
        <v>84</v>
      </c>
      <c r="I4" s="11" t="s">
        <v>85</v>
      </c>
      <c r="J4" s="13" t="s">
        <v>143</v>
      </c>
      <c r="K4" s="11" t="s">
        <v>22</v>
      </c>
      <c r="L4" s="13" t="s">
        <v>143</v>
      </c>
      <c r="M4" s="13"/>
      <c r="N4" s="13"/>
      <c r="O4" s="13"/>
      <c r="P4" s="13"/>
      <c r="Q4" s="34" t="n">
        <v>0.182</v>
      </c>
      <c r="R4" s="34" t="n">
        <v>0.1513</v>
      </c>
      <c r="S4" s="10" t="e">
        <f aca="false">IF(#REF!&lt;100,#REF!*#REF!,#REF!*#REF!)</f>
        <v>#REF!</v>
      </c>
    </row>
    <row r="5" customFormat="false" ht="12.8" hidden="false" customHeight="false" outlineLevel="0" collapsed="false">
      <c r="A5" s="2" t="n">
        <f aca="false">A4+1</f>
        <v>4</v>
      </c>
      <c r="B5" s="2" t="n">
        <v>2</v>
      </c>
      <c r="C5" s="2" t="n">
        <f aca="false">#REF!</f>
        <v>250</v>
      </c>
      <c r="D5" s="2" t="n">
        <f aca="false">B5*C5</f>
        <v>500</v>
      </c>
      <c r="E5" s="11" t="s">
        <v>106</v>
      </c>
      <c r="F5" s="12" t="s">
        <v>171</v>
      </c>
      <c r="G5" s="12" t="s">
        <v>108</v>
      </c>
      <c r="H5" s="11" t="s">
        <v>172</v>
      </c>
      <c r="I5" s="11" t="s">
        <v>110</v>
      </c>
      <c r="J5" s="11" t="s">
        <v>111</v>
      </c>
      <c r="K5" s="11" t="s">
        <v>22</v>
      </c>
      <c r="L5" s="11" t="s">
        <v>111</v>
      </c>
      <c r="M5" s="11"/>
      <c r="N5" s="11"/>
      <c r="O5" s="11"/>
      <c r="P5" s="11"/>
      <c r="Q5" s="10" t="n">
        <v>1.48</v>
      </c>
      <c r="R5" s="10" t="n">
        <v>0.8466</v>
      </c>
      <c r="S5" s="10" t="e">
        <f aca="false">IF(#REF!&lt;100,#REF!*#REF!,#REF!*#REF!)</f>
        <v>#REF!</v>
      </c>
    </row>
    <row r="6" customFormat="false" ht="12.8" hidden="false" customHeight="false" outlineLevel="0" collapsed="false">
      <c r="A6" s="2" t="n">
        <f aca="false">A5+1</f>
        <v>5</v>
      </c>
      <c r="B6" s="2" t="n">
        <v>2</v>
      </c>
      <c r="C6" s="2" t="n">
        <f aca="false">#REF!</f>
        <v>250</v>
      </c>
      <c r="D6" s="2" t="n">
        <f aca="false">B6*C6</f>
        <v>500</v>
      </c>
      <c r="E6" s="11" t="s">
        <v>173</v>
      </c>
      <c r="F6" s="0" t="s">
        <v>174</v>
      </c>
      <c r="G6" s="3" t="s">
        <v>175</v>
      </c>
      <c r="H6" s="11" t="s">
        <v>176</v>
      </c>
      <c r="I6" s="11" t="s">
        <v>85</v>
      </c>
      <c r="J6" s="0" t="s">
        <v>177</v>
      </c>
      <c r="K6" s="11" t="s">
        <v>22</v>
      </c>
      <c r="L6" s="0" t="s">
        <v>177</v>
      </c>
      <c r="Q6" s="10" t="n">
        <v>0.23</v>
      </c>
      <c r="R6" s="10" t="n">
        <v>0.18</v>
      </c>
      <c r="S6" s="10" t="e">
        <f aca="false">IF(#REF!&lt;100,#REF!*#REF!,#REF!*#REF!)</f>
        <v>#REF!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:P1"/>
    </sheetView>
  </sheetViews>
  <sheetFormatPr defaultRowHeight="12.8"/>
  <cols>
    <col collapsed="false" hidden="false" max="1" min="1" style="0" width="21.3010204081633"/>
    <col collapsed="false" hidden="false" max="2" min="2" style="0" width="16.7142857142857"/>
    <col collapsed="false" hidden="false" max="3" min="3" style="0" width="13.1020408163265"/>
    <col collapsed="false" hidden="false" max="4" min="4" style="0" width="24.3520408163265"/>
    <col collapsed="false" hidden="false" max="5" min="5" style="0" width="28.6632653061224"/>
    <col collapsed="false" hidden="false" max="6" min="6" style="0" width="8.93877551020408"/>
    <col collapsed="false" hidden="false" max="7" min="7" style="0" width="20.6071428571429"/>
    <col collapsed="false" hidden="false" max="8" min="8" style="0" width="6.29081632653061"/>
    <col collapsed="false" hidden="false" max="9" min="9" style="0" width="9.62755102040816"/>
    <col collapsed="false" hidden="false" max="1025" min="10" style="0" width="11.7959183673469"/>
  </cols>
  <sheetData>
    <row r="1" s="15" customFormat="true" ht="12.8" hidden="false" customHeight="false" outlineLevel="0" collapsed="false">
      <c r="A1" s="15" t="s">
        <v>46</v>
      </c>
      <c r="B1" s="15" t="s">
        <v>47</v>
      </c>
      <c r="C1" s="15" t="s">
        <v>48</v>
      </c>
      <c r="D1" s="15" t="s">
        <v>49</v>
      </c>
      <c r="E1" s="15" t="s">
        <v>50</v>
      </c>
      <c r="F1" s="15" t="s">
        <v>51</v>
      </c>
      <c r="G1" s="15" t="s">
        <v>52</v>
      </c>
      <c r="H1" s="15" t="s">
        <v>53</v>
      </c>
      <c r="I1" s="15" t="s">
        <v>54</v>
      </c>
    </row>
    <row r="2" customFormat="false" ht="12.8" hidden="false" customHeight="false" outlineLevel="0" collapsed="false">
      <c r="A2" s="16" t="str">
        <f aca="false">A12R17_BOM!J2</f>
        <v>C315C220J2G5TA</v>
      </c>
      <c r="B2" s="16" t="str">
        <f aca="false">A12R17_BOM!I2</f>
        <v>Kemet</v>
      </c>
      <c r="C2" s="16" t="str">
        <f aca="false">A12R17_BOM!F2</f>
        <v>22pF</v>
      </c>
      <c r="D2" s="16" t="str">
        <f aca="false">A12R17_BOM!H2</f>
        <v>C0G Ceramic</v>
      </c>
      <c r="E2" s="16" t="str">
        <f aca="false">A12R17_BOM!G2</f>
        <v>220J</v>
      </c>
      <c r="F2" s="16" t="str">
        <f aca="false">A12R17_BOM!K2</f>
        <v>Digi-Key</v>
      </c>
      <c r="G2" s="17" t="str">
        <f aca="false">A12R17_BOM!L2</f>
        <v>399-4162-ND</v>
      </c>
      <c r="H2" s="16" t="n">
        <f aca="false">A12R17_BOM!M2</f>
        <v>0</v>
      </c>
      <c r="I2" s="16" t="n">
        <f aca="false">A12R17_BOM!N2</f>
        <v>0</v>
      </c>
    </row>
    <row r="3" customFormat="false" ht="12.8" hidden="false" customHeight="false" outlineLevel="0" collapsed="false">
      <c r="A3" s="16" t="str">
        <f aca="false">A12R17_BOM!J3</f>
        <v>C315C101J2G5TA</v>
      </c>
      <c r="B3" s="16" t="str">
        <f aca="false">A12R17_BOM!I3</f>
        <v>Kemet</v>
      </c>
      <c r="C3" s="16" t="str">
        <f aca="false">A12R17_BOM!F3</f>
        <v>100pF</v>
      </c>
      <c r="D3" s="16" t="str">
        <f aca="false">A12R17_BOM!H3</f>
        <v>C0G Ceramic</v>
      </c>
      <c r="E3" s="16" t="str">
        <f aca="false">A12R17_BOM!G3</f>
        <v>101J</v>
      </c>
      <c r="F3" s="16" t="str">
        <f aca="false">A12R17_BOM!K3</f>
        <v>Digi-Key</v>
      </c>
      <c r="G3" s="17" t="str">
        <f aca="false">A12R17_BOM!L3</f>
        <v>399-4141-ND</v>
      </c>
      <c r="H3" s="16" t="n">
        <f aca="false">A12R17_BOM!M3</f>
        <v>0</v>
      </c>
      <c r="I3" s="16" t="n">
        <f aca="false">A12R17_BOM!N3</f>
        <v>0</v>
      </c>
    </row>
    <row r="4" customFormat="false" ht="12.8" hidden="false" customHeight="false" outlineLevel="0" collapsed="false">
      <c r="A4" s="16" t="str">
        <f aca="false">A12R17_BOM!J4</f>
        <v>C315C121J1G5TA</v>
      </c>
      <c r="B4" s="16" t="str">
        <f aca="false">A12R17_BOM!I4</f>
        <v>Kemet</v>
      </c>
      <c r="C4" s="16" t="str">
        <f aca="false">A12R17_BOM!F4</f>
        <v>120pF</v>
      </c>
      <c r="D4" s="16" t="str">
        <f aca="false">A12R17_BOM!H4</f>
        <v>C0G Ceramic</v>
      </c>
      <c r="E4" s="16" t="str">
        <f aca="false">A12R17_BOM!G4</f>
        <v>121J</v>
      </c>
      <c r="F4" s="16" t="str">
        <f aca="false">A12R17_BOM!K4</f>
        <v>Mouser</v>
      </c>
      <c r="G4" s="17" t="str">
        <f aca="false">A12R17_BOM!L4</f>
        <v>80-C315C121J1G</v>
      </c>
      <c r="H4" s="16" t="n">
        <f aca="false">A12R17_BOM!M4</f>
        <v>0</v>
      </c>
      <c r="I4" s="16" t="n">
        <f aca="false">A12R17_BOM!N4</f>
        <v>0</v>
      </c>
    </row>
    <row r="5" customFormat="false" ht="12.8" hidden="false" customHeight="false" outlineLevel="0" collapsed="false">
      <c r="A5" s="16" t="str">
        <f aca="false">A12R17_BOM!J5</f>
        <v>C315C221J1G5TA</v>
      </c>
      <c r="B5" s="16" t="str">
        <f aca="false">A12R17_BOM!I5</f>
        <v>Kemet</v>
      </c>
      <c r="C5" s="16" t="str">
        <f aca="false">A12R17_BOM!F5</f>
        <v>220pF</v>
      </c>
      <c r="D5" s="16" t="str">
        <f aca="false">A12R17_BOM!H5</f>
        <v>C0G Ceramic</v>
      </c>
      <c r="E5" s="16" t="str">
        <f aca="false">A12R17_BOM!G5</f>
        <v>221J</v>
      </c>
      <c r="F5" s="16" t="str">
        <f aca="false">A12R17_BOM!K5</f>
        <v>Digi-Key</v>
      </c>
      <c r="G5" s="17" t="str">
        <f aca="false">A12R17_BOM!L5</f>
        <v>399-4163-ND</v>
      </c>
      <c r="H5" s="16" t="n">
        <f aca="false">A12R17_BOM!M5</f>
        <v>0</v>
      </c>
      <c r="I5" s="16" t="n">
        <f aca="false">A12R17_BOM!N5</f>
        <v>0</v>
      </c>
    </row>
    <row r="6" customFormat="false" ht="12.8" hidden="false" customHeight="false" outlineLevel="0" collapsed="false">
      <c r="A6" s="16" t="str">
        <f aca="false">A12R17_BOM!J6</f>
        <v>C315C471J1G5TA</v>
      </c>
      <c r="B6" s="16" t="str">
        <f aca="false">A12R17_BOM!I6</f>
        <v>Kemet</v>
      </c>
      <c r="C6" s="16" t="str">
        <f aca="false">A12R17_BOM!F6</f>
        <v>470pF</v>
      </c>
      <c r="D6" s="16" t="str">
        <f aca="false">A12R17_BOM!H6</f>
        <v>C0G Ceramic</v>
      </c>
      <c r="E6" s="16" t="str">
        <f aca="false">A12R17_BOM!G6</f>
        <v>471J</v>
      </c>
      <c r="F6" s="16" t="str">
        <f aca="false">A12R17_BOM!K6</f>
        <v>Digi-Key</v>
      </c>
      <c r="G6" s="17" t="str">
        <f aca="false">A12R17_BOM!L6</f>
        <v>399-4182-ND</v>
      </c>
      <c r="H6" s="16" t="n">
        <f aca="false">A12R17_BOM!M6</f>
        <v>0</v>
      </c>
      <c r="I6" s="16" t="n">
        <f aca="false">A12R17_BOM!N6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:P1"/>
    </sheetView>
  </sheetViews>
  <sheetFormatPr defaultRowHeight="12.8"/>
  <cols>
    <col collapsed="false" hidden="false" max="1" min="1" style="0" width="8.23469387755102"/>
    <col collapsed="false" hidden="false" max="2" min="2" style="0" width="24.0816326530612"/>
    <col collapsed="false" hidden="false" max="3" min="3" style="0" width="21.3010204081633"/>
    <col collapsed="false" hidden="false" max="1025" min="4" style="0" width="11.7959183673469"/>
  </cols>
  <sheetData>
    <row r="1" customFormat="false" ht="12.8" hidden="false" customHeight="false" outlineLevel="0" collapsed="false">
      <c r="A1" s="18" t="s">
        <v>55</v>
      </c>
      <c r="B1" s="18" t="s">
        <v>56</v>
      </c>
      <c r="C1" s="19" t="s">
        <v>57</v>
      </c>
    </row>
    <row r="2" customFormat="false" ht="12.8" hidden="false" customHeight="false" outlineLevel="0" collapsed="false">
      <c r="A2" s="20" t="str">
        <f aca="false">A12R17_BOM!O2</f>
        <v>A12</v>
      </c>
      <c r="B2" s="18" t="s">
        <v>58</v>
      </c>
      <c r="C2" s="20" t="n">
        <f aca="false">A12R17_BOM!P2</f>
        <v>1.7</v>
      </c>
    </row>
    <row r="3" customFormat="false" ht="12.8" hidden="false" customHeight="false" outlineLevel="0" collapsed="false">
      <c r="A3" s="18"/>
      <c r="B3" s="18"/>
      <c r="C3" s="19"/>
    </row>
    <row r="4" customFormat="false" ht="12.8" hidden="false" customHeight="false" outlineLevel="0" collapsed="false">
      <c r="A4" s="18" t="s">
        <v>59</v>
      </c>
      <c r="B4" s="18" t="s">
        <v>60</v>
      </c>
      <c r="C4" s="19" t="s">
        <v>46</v>
      </c>
    </row>
    <row r="5" customFormat="false" ht="12.8" hidden="false" customHeight="false" outlineLevel="0" collapsed="false">
      <c r="A5" s="20" t="n">
        <f aca="false">A12R17_BOM!B2</f>
        <v>1</v>
      </c>
      <c r="B5" s="20" t="str">
        <f aca="false">A12R17_BOM!E2</f>
        <v>C1</v>
      </c>
      <c r="C5" s="16" t="str">
        <f aca="false">A12R17_BOM!J2</f>
        <v>C315C220J2G5TA</v>
      </c>
    </row>
    <row r="6" customFormat="false" ht="12.8" hidden="false" customHeight="false" outlineLevel="0" collapsed="false">
      <c r="A6" s="20" t="n">
        <f aca="false">A12R17_BOM!B3</f>
        <v>0</v>
      </c>
      <c r="B6" s="20" t="str">
        <f aca="false">A12R17_BOM!E3</f>
        <v>C7 (Optional)</v>
      </c>
      <c r="C6" s="16" t="str">
        <f aca="false">A12R17_BOM!J3</f>
        <v>C315C101J2G5TA</v>
      </c>
    </row>
    <row r="7" customFormat="false" ht="12.8" hidden="false" customHeight="false" outlineLevel="0" collapsed="false">
      <c r="A7" s="20" t="n">
        <f aca="false">A12R17_BOM!B4</f>
        <v>1</v>
      </c>
      <c r="B7" s="20" t="str">
        <f aca="false">A12R17_BOM!E4</f>
        <v>C6</v>
      </c>
      <c r="C7" s="16" t="str">
        <f aca="false">A12R17_BOM!J4</f>
        <v>C315C121J1G5TA</v>
      </c>
    </row>
    <row r="8" customFormat="false" ht="12.8" hidden="false" customHeight="false" outlineLevel="0" collapsed="false">
      <c r="A8" s="20" t="n">
        <f aca="false">A12R17_BOM!B5</f>
        <v>0</v>
      </c>
      <c r="B8" s="20" t="str">
        <f aca="false">A12R17_BOM!E5</f>
        <v>C2 (Optional)</v>
      </c>
      <c r="C8" s="16" t="str">
        <f aca="false">A12R17_BOM!J5</f>
        <v>C315C221J1G5TA</v>
      </c>
    </row>
    <row r="9" customFormat="false" ht="12.8" hidden="false" customHeight="false" outlineLevel="0" collapsed="false">
      <c r="A9" s="20" t="n">
        <f aca="false">A12R17_BOM!B6</f>
        <v>3</v>
      </c>
      <c r="B9" s="20" t="str">
        <f aca="false">A12R17_BOM!E6</f>
        <v>C20, C21, C22</v>
      </c>
      <c r="C9" s="16" t="str">
        <f aca="false">A12R17_BOM!J6</f>
        <v>C315C471J1G5TA</v>
      </c>
    </row>
    <row r="10" customFormat="false" ht="12.8" hidden="false" customHeight="false" outlineLevel="0" collapsed="false">
      <c r="A10" s="20" t="e">
        <f aca="false">#REF!</f>
        <v>#REF!</v>
      </c>
      <c r="B10" s="20" t="e">
        <f aca="false">#REF!</f>
        <v>#REF!</v>
      </c>
      <c r="C10" s="16" t="e">
        <f aca="false">#REF!</f>
        <v>#REF!</v>
      </c>
    </row>
    <row r="11" customFormat="false" ht="12.8" hidden="false" customHeight="false" outlineLevel="0" collapsed="false">
      <c r="A11" s="20" t="e">
        <f aca="false">#REF!</f>
        <v>#REF!</v>
      </c>
      <c r="B11" s="20" t="e">
        <f aca="false">#REF!</f>
        <v>#REF!</v>
      </c>
      <c r="C11" s="16" t="e">
        <f aca="false">#REF!</f>
        <v>#REF!</v>
      </c>
    </row>
    <row r="12" customFormat="false" ht="12.8" hidden="false" customHeight="false" outlineLevel="0" collapsed="false">
      <c r="A12" s="20" t="e">
        <f aca="false">#REF!</f>
        <v>#REF!</v>
      </c>
      <c r="B12" s="20" t="e">
        <f aca="false">#REF!</f>
        <v>#REF!</v>
      </c>
      <c r="C12" s="16" t="e">
        <f aca="false">#REF!</f>
        <v>#REF!</v>
      </c>
    </row>
    <row r="13" customFormat="false" ht="12.8" hidden="false" customHeight="false" outlineLevel="0" collapsed="false">
      <c r="A13" s="20" t="e">
        <f aca="false">#REF!</f>
        <v>#REF!</v>
      </c>
      <c r="B13" s="20" t="e">
        <f aca="false">#REF!</f>
        <v>#REF!</v>
      </c>
      <c r="C13" s="16" t="e">
        <f aca="false">#REF!</f>
        <v>#REF!</v>
      </c>
    </row>
    <row r="14" customFormat="false" ht="12.8" hidden="false" customHeight="false" outlineLevel="0" collapsed="false">
      <c r="A14" s="20" t="e">
        <f aca="false">#REF!</f>
        <v>#REF!</v>
      </c>
      <c r="B14" s="20" t="e">
        <f aca="false">#REF!</f>
        <v>#REF!</v>
      </c>
      <c r="C14" s="16" t="e">
        <f aca="false">#REF!</f>
        <v>#REF!</v>
      </c>
    </row>
    <row r="15" customFormat="false" ht="12.8" hidden="false" customHeight="false" outlineLevel="0" collapsed="false">
      <c r="A15" s="20" t="e">
        <f aca="false">#REF!</f>
        <v>#REF!</v>
      </c>
      <c r="B15" s="20" t="e">
        <f aca="false">#REF!</f>
        <v>#REF!</v>
      </c>
      <c r="C15" s="16" t="e">
        <f aca="false">#REF!</f>
        <v>#REF!</v>
      </c>
    </row>
    <row r="16" customFormat="false" ht="12.8" hidden="false" customHeight="false" outlineLevel="0" collapsed="false">
      <c r="A16" s="20" t="e">
        <f aca="false">#REF!</f>
        <v>#REF!</v>
      </c>
      <c r="B16" s="20" t="e">
        <f aca="false">#REF!</f>
        <v>#REF!</v>
      </c>
      <c r="C16" s="16" t="e">
        <f aca="false">#REF!</f>
        <v>#REF!</v>
      </c>
    </row>
    <row r="17" customFormat="false" ht="12.8" hidden="false" customHeight="false" outlineLevel="0" collapsed="false">
      <c r="A17" s="20" t="e">
        <f aca="false">#REF!</f>
        <v>#REF!</v>
      </c>
      <c r="B17" s="20" t="e">
        <f aca="false">#REF!</f>
        <v>#REF!</v>
      </c>
      <c r="C17" s="16" t="e">
        <f aca="false">#REF!</f>
        <v>#REF!</v>
      </c>
    </row>
    <row r="18" customFormat="false" ht="12.8" hidden="false" customHeight="false" outlineLevel="0" collapsed="false">
      <c r="A18" s="20" t="e">
        <f aca="false">#REF!</f>
        <v>#REF!</v>
      </c>
      <c r="B18" s="20" t="e">
        <f aca="false">#REF!</f>
        <v>#REF!</v>
      </c>
      <c r="C18" s="16" t="e">
        <f aca="false">#REF!</f>
        <v>#REF!</v>
      </c>
    </row>
    <row r="19" customFormat="false" ht="12.8" hidden="false" customHeight="false" outlineLevel="0" collapsed="false">
      <c r="A19" s="20" t="e">
        <f aca="false">#REF!</f>
        <v>#REF!</v>
      </c>
      <c r="B19" s="20" t="e">
        <f aca="false">#REF!</f>
        <v>#REF!</v>
      </c>
      <c r="C19" s="16" t="e">
        <f aca="false">#REF!</f>
        <v>#REF!</v>
      </c>
    </row>
    <row r="20" customFormat="false" ht="12.8" hidden="false" customHeight="false" outlineLevel="0" collapsed="false">
      <c r="A20" s="20" t="e">
        <f aca="false">#REF!</f>
        <v>#REF!</v>
      </c>
      <c r="B20" s="20" t="e">
        <f aca="false">#REF!</f>
        <v>#REF!</v>
      </c>
      <c r="C20" s="16" t="e">
        <f aca="false">#REF!</f>
        <v>#REF!</v>
      </c>
    </row>
    <row r="21" customFormat="false" ht="12.8" hidden="false" customHeight="false" outlineLevel="0" collapsed="false">
      <c r="A21" s="20" t="e">
        <f aca="false">#REF!</f>
        <v>#REF!</v>
      </c>
      <c r="B21" s="20" t="e">
        <f aca="false">#REF!</f>
        <v>#REF!</v>
      </c>
      <c r="C21" s="16" t="e">
        <f aca="false">#REF!</f>
        <v>#REF!</v>
      </c>
    </row>
    <row r="22" customFormat="false" ht="12.8" hidden="false" customHeight="false" outlineLevel="0" collapsed="false">
      <c r="A22" s="20" t="e">
        <f aca="false">#REF!</f>
        <v>#REF!</v>
      </c>
      <c r="B22" s="20" t="e">
        <f aca="false">#REF!</f>
        <v>#REF!</v>
      </c>
      <c r="C22" s="16" t="e">
        <f aca="false">#REF!</f>
        <v>#REF!</v>
      </c>
    </row>
    <row r="23" customFormat="false" ht="12.8" hidden="false" customHeight="false" outlineLevel="0" collapsed="false">
      <c r="A23" s="20" t="e">
        <f aca="false">#REF!</f>
        <v>#REF!</v>
      </c>
      <c r="B23" s="20" t="e">
        <f aca="false">#REF!</f>
        <v>#REF!</v>
      </c>
      <c r="C23" s="16" t="e">
        <f aca="false">#REF!</f>
        <v>#REF!</v>
      </c>
    </row>
    <row r="24" customFormat="false" ht="12.8" hidden="false" customHeight="false" outlineLevel="0" collapsed="false">
      <c r="A24" s="20" t="e">
        <f aca="false">#REF!</f>
        <v>#REF!</v>
      </c>
      <c r="B24" s="20" t="e">
        <f aca="false">#REF!</f>
        <v>#REF!</v>
      </c>
      <c r="C24" s="16" t="e">
        <f aca="false">#REF!</f>
        <v>#REF!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6"/>
  <sheetViews>
    <sheetView windowProtection="false" showFormulas="false" showGridLines="true" showRowColHeaders="true" showZeros="true" rightToLeft="false" tabSelected="false" showOutlineSymbols="true" defaultGridColor="true" view="normal" topLeftCell="I1" colorId="64" zoomScale="100" zoomScaleNormal="100" zoomScalePageLayoutView="100" workbookViewId="0">
      <selection pane="topLeft" activeCell="A1" activeCellId="0" sqref="A1:P1"/>
    </sheetView>
  </sheetViews>
  <sheetFormatPr defaultRowHeight="12.8"/>
  <cols>
    <col collapsed="false" hidden="false" max="1" min="1" style="1" width="4.86224489795918"/>
    <col collapsed="false" hidden="false" max="2" min="2" style="2" width="3.91326530612245"/>
    <col collapsed="false" hidden="false" max="3" min="3" style="2" width="4.18367346938776"/>
    <col collapsed="false" hidden="false" max="4" min="4" style="1" width="5.39795918367347"/>
    <col collapsed="false" hidden="false" max="5" min="5" style="0" width="26.5918367346939"/>
    <col collapsed="false" hidden="false" max="6" min="6" style="21" width="12.5561224489796"/>
    <col collapsed="false" hidden="false" max="7" min="7" style="3" width="28.8877551020408"/>
    <col collapsed="false" hidden="false" max="8" min="8" style="0" width="28.2142857142857"/>
    <col collapsed="false" hidden="false" max="9" min="9" style="0" width="16.1989795918367"/>
    <col collapsed="false" hidden="false" max="10" min="10" style="3" width="21.1938775510204"/>
    <col collapsed="false" hidden="false" max="12" min="12" style="0" width="19.9795918367347"/>
    <col collapsed="false" hidden="false" max="17" min="13" style="0" width="6.88265306122449"/>
    <col collapsed="false" hidden="false" max="18" min="18" style="0" width="7.83163265306122"/>
    <col collapsed="false" hidden="false" max="19" min="19" style="0" width="7.4234693877551"/>
    <col collapsed="false" hidden="false" max="20" min="20" style="0" width="10.8010204081633"/>
    <col collapsed="false" hidden="false" max="21" min="21" style="0" width="7.02040816326531"/>
    <col collapsed="false" hidden="false" max="22" min="22" style="0" width="7.83163265306122"/>
    <col collapsed="false" hidden="false" max="23" min="23" style="0" width="7.02040816326531"/>
    <col collapsed="false" hidden="false" max="1025" min="24" style="0" width="8.50510204081633"/>
  </cols>
  <sheetData>
    <row r="1" s="6" customFormat="true" ht="12.8" hidden="false" customHeight="false" outlineLevel="0" collapsed="false">
      <c r="A1" s="4" t="s">
        <v>0</v>
      </c>
      <c r="B1" s="5" t="s">
        <v>1</v>
      </c>
      <c r="C1" s="5" t="s">
        <v>2</v>
      </c>
      <c r="D1" s="4" t="s">
        <v>3</v>
      </c>
      <c r="E1" s="6" t="s">
        <v>4</v>
      </c>
      <c r="F1" s="7" t="s">
        <v>5</v>
      </c>
      <c r="G1" s="7" t="s">
        <v>6</v>
      </c>
      <c r="H1" s="6" t="s">
        <v>7</v>
      </c>
      <c r="I1" s="6" t="s">
        <v>8</v>
      </c>
      <c r="J1" s="7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5" t="n">
        <v>10</v>
      </c>
      <c r="R1" s="5" t="n">
        <v>100</v>
      </c>
      <c r="S1" s="5" t="n">
        <v>250</v>
      </c>
      <c r="T1" s="5" t="s">
        <v>3</v>
      </c>
      <c r="U1" s="5" t="s">
        <v>61</v>
      </c>
    </row>
    <row r="2" customFormat="false" ht="12.8" hidden="false" customHeight="false" outlineLevel="0" collapsed="false">
      <c r="A2" s="1" t="n">
        <v>1</v>
      </c>
      <c r="B2" s="8" t="n">
        <v>1</v>
      </c>
      <c r="C2" s="2" t="n">
        <v>250</v>
      </c>
      <c r="D2" s="1" t="n">
        <f aca="false">B2*C2</f>
        <v>250</v>
      </c>
      <c r="E2" s="15" t="s">
        <v>62</v>
      </c>
      <c r="F2" s="21" t="s">
        <v>17</v>
      </c>
      <c r="G2" s="0" t="s">
        <v>18</v>
      </c>
      <c r="H2" s="0" t="s">
        <v>19</v>
      </c>
      <c r="I2" s="0" t="s">
        <v>20</v>
      </c>
      <c r="J2" s="0" t="s">
        <v>21</v>
      </c>
      <c r="K2" s="15" t="s">
        <v>34</v>
      </c>
      <c r="L2" s="0" t="s">
        <v>21</v>
      </c>
      <c r="O2" s="0" t="s">
        <v>63</v>
      </c>
      <c r="P2" s="0" t="n">
        <v>1.7</v>
      </c>
      <c r="Q2" s="9" t="n">
        <v>0.28</v>
      </c>
      <c r="R2" s="15" t="n">
        <v>0.1782</v>
      </c>
      <c r="S2" s="9"/>
      <c r="T2" s="10" t="e">
        <f aca="false">IF(#REF!&lt;100,#REF!*#REF!,#REF!*#REF!)</f>
        <v>#REF!</v>
      </c>
      <c r="U2" s="18" t="s">
        <v>64</v>
      </c>
    </row>
    <row r="3" customFormat="false" ht="12.8" hidden="false" customHeight="false" outlineLevel="0" collapsed="false">
      <c r="A3" s="1" t="n">
        <f aca="false">A2+1</f>
        <v>2</v>
      </c>
      <c r="B3" s="22" t="n">
        <v>1</v>
      </c>
      <c r="C3" s="2" t="n">
        <f aca="false">C2</f>
        <v>250</v>
      </c>
      <c r="D3" s="23" t="n">
        <f aca="false">B3*C3</f>
        <v>250</v>
      </c>
      <c r="E3" s="15" t="s">
        <v>30</v>
      </c>
      <c r="F3" s="18" t="s">
        <v>65</v>
      </c>
      <c r="G3" s="0"/>
      <c r="H3" s="0" t="s">
        <v>19</v>
      </c>
      <c r="I3" s="15" t="s">
        <v>20</v>
      </c>
      <c r="J3" s="15" t="s">
        <v>66</v>
      </c>
      <c r="K3" s="15" t="s">
        <v>34</v>
      </c>
      <c r="L3" s="15" t="s">
        <v>66</v>
      </c>
      <c r="M3" s="15"/>
      <c r="N3" s="15"/>
      <c r="O3" s="15"/>
      <c r="P3" s="15"/>
      <c r="R3" s="15" t="n">
        <v>0.1782</v>
      </c>
      <c r="T3" s="10" t="e">
        <f aca="false">IF(#REF!&lt;100,#REF!*#REF!,#REF!*#REF!)</f>
        <v>#REF!</v>
      </c>
      <c r="U3" s="0" t="s">
        <v>67</v>
      </c>
    </row>
    <row r="4" customFormat="false" ht="12.8" hidden="false" customHeight="false" outlineLevel="0" collapsed="false">
      <c r="A4" s="1" t="n">
        <f aca="false">A3+1</f>
        <v>3</v>
      </c>
      <c r="B4" s="22" t="n">
        <v>1</v>
      </c>
      <c r="C4" s="2" t="n">
        <f aca="false">C3</f>
        <v>250</v>
      </c>
      <c r="D4" s="23" t="n">
        <f aca="false">B4*C4</f>
        <v>250</v>
      </c>
      <c r="E4" s="15" t="s">
        <v>68</v>
      </c>
      <c r="F4" s="18" t="s">
        <v>69</v>
      </c>
      <c r="G4" s="0"/>
      <c r="H4" s="0" t="s">
        <v>19</v>
      </c>
      <c r="I4" s="15" t="s">
        <v>20</v>
      </c>
      <c r="J4" s="15" t="s">
        <v>70</v>
      </c>
      <c r="K4" s="15" t="s">
        <v>34</v>
      </c>
      <c r="L4" s="15" t="s">
        <v>70</v>
      </c>
      <c r="M4" s="15"/>
      <c r="N4" s="15"/>
      <c r="O4" s="15"/>
      <c r="P4" s="15"/>
      <c r="R4" s="0" t="n">
        <v>0.168</v>
      </c>
      <c r="T4" s="10" t="e">
        <f aca="false">IF(#REF!&lt;100,#REF!*#REF!,#REF!*#REF!)</f>
        <v>#REF!</v>
      </c>
      <c r="U4" s="0" t="s">
        <v>67</v>
      </c>
    </row>
    <row r="5" s="11" customFormat="true" ht="12.8" hidden="false" customHeight="false" outlineLevel="0" collapsed="false">
      <c r="A5" s="1" t="n">
        <f aca="false">A4+1</f>
        <v>4</v>
      </c>
      <c r="B5" s="8" t="n">
        <v>3</v>
      </c>
      <c r="C5" s="2" t="n">
        <f aca="false">C4</f>
        <v>250</v>
      </c>
      <c r="D5" s="1" t="n">
        <f aca="false">B5*C5</f>
        <v>750</v>
      </c>
      <c r="E5" s="11" t="s">
        <v>71</v>
      </c>
      <c r="F5" s="18" t="s">
        <v>26</v>
      </c>
      <c r="G5" s="12" t="s">
        <v>27</v>
      </c>
      <c r="H5" s="11" t="s">
        <v>19</v>
      </c>
      <c r="I5" s="13" t="s">
        <v>20</v>
      </c>
      <c r="J5" s="11" t="s">
        <v>28</v>
      </c>
      <c r="K5" s="15" t="s">
        <v>34</v>
      </c>
      <c r="L5" s="11" t="s">
        <v>28</v>
      </c>
      <c r="Q5" s="13" t="n">
        <v>0.28</v>
      </c>
      <c r="R5" s="15" t="n">
        <v>0.1782</v>
      </c>
      <c r="T5" s="10" t="e">
        <f aca="false">IF(#REF!&lt;100,#REF!*#REF!,#REF!*#REF!)</f>
        <v>#REF!</v>
      </c>
    </row>
    <row r="6" customFormat="false" ht="12.8" hidden="false" customHeight="false" outlineLevel="0" collapsed="false">
      <c r="A6" s="1" t="n">
        <f aca="false">A5+1</f>
        <v>5</v>
      </c>
      <c r="B6" s="8" t="n">
        <v>1</v>
      </c>
      <c r="C6" s="2" t="n">
        <f aca="false">C5</f>
        <v>250</v>
      </c>
      <c r="D6" s="1" t="n">
        <f aca="false">B6*C6</f>
        <v>250</v>
      </c>
      <c r="E6" s="15" t="s">
        <v>16</v>
      </c>
      <c r="F6" s="21" t="s">
        <v>31</v>
      </c>
      <c r="G6" s="0" t="s">
        <v>32</v>
      </c>
      <c r="H6" s="0" t="s">
        <v>19</v>
      </c>
      <c r="I6" s="0" t="s">
        <v>20</v>
      </c>
      <c r="J6" s="24" t="s">
        <v>72</v>
      </c>
      <c r="K6" s="15" t="s">
        <v>34</v>
      </c>
      <c r="L6" s="24" t="s">
        <v>72</v>
      </c>
      <c r="M6" s="24"/>
      <c r="N6" s="24"/>
      <c r="O6" s="24"/>
      <c r="P6" s="24"/>
      <c r="Q6" s="9" t="n">
        <v>0.21</v>
      </c>
      <c r="R6" s="9" t="n">
        <v>0.22</v>
      </c>
      <c r="S6" s="9"/>
      <c r="T6" s="10" t="e">
        <f aca="false">IF(#REF!&lt;100,#REF!*#REF!,#REF!*#REF!)</f>
        <v>#REF!</v>
      </c>
      <c r="U6" s="18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:P1"/>
    </sheetView>
  </sheetViews>
  <sheetFormatPr defaultRowHeight="12.8"/>
  <cols>
    <col collapsed="false" hidden="false" max="1" min="1" style="0" width="21.3010204081633"/>
    <col collapsed="false" hidden="false" max="2" min="2" style="0" width="16.7142857142857"/>
    <col collapsed="false" hidden="false" max="3" min="3" style="0" width="13.1020408163265"/>
    <col collapsed="false" hidden="false" max="4" min="4" style="0" width="24.3520408163265"/>
    <col collapsed="false" hidden="false" max="5" min="5" style="0" width="28.6632653061224"/>
    <col collapsed="false" hidden="false" max="6" min="6" style="0" width="8.93877551020408"/>
    <col collapsed="false" hidden="false" max="7" min="7" style="0" width="20.6071428571429"/>
    <col collapsed="false" hidden="false" max="8" min="8" style="0" width="6.29081632653061"/>
    <col collapsed="false" hidden="false" max="9" min="9" style="0" width="9.62755102040816"/>
    <col collapsed="false" hidden="false" max="1025" min="10" style="0" width="11.7959183673469"/>
  </cols>
  <sheetData>
    <row r="1" s="15" customFormat="true" ht="12.8" hidden="false" customHeight="false" outlineLevel="0" collapsed="false">
      <c r="A1" s="15" t="s">
        <v>46</v>
      </c>
      <c r="B1" s="15" t="s">
        <v>47</v>
      </c>
      <c r="C1" s="15" t="s">
        <v>48</v>
      </c>
      <c r="D1" s="15" t="s">
        <v>49</v>
      </c>
      <c r="E1" s="15" t="s">
        <v>50</v>
      </c>
      <c r="F1" s="15" t="s">
        <v>51</v>
      </c>
      <c r="G1" s="15" t="s">
        <v>52</v>
      </c>
      <c r="H1" s="15" t="s">
        <v>53</v>
      </c>
      <c r="I1" s="15" t="s">
        <v>54</v>
      </c>
    </row>
    <row r="2" customFormat="false" ht="12.8" hidden="false" customHeight="false" outlineLevel="0" collapsed="false">
      <c r="A2" s="16" t="str">
        <f aca="false">A12BR12_BOM!J2</f>
        <v>C315C220J2G5TA</v>
      </c>
      <c r="B2" s="16" t="str">
        <f aca="false">A12BR12_BOM!I2</f>
        <v>Kemet</v>
      </c>
      <c r="C2" s="16" t="str">
        <f aca="false">A12BR12_BOM!F2</f>
        <v>22pF</v>
      </c>
      <c r="D2" s="16" t="str">
        <f aca="false">A12BR12_BOM!H2</f>
        <v>C0G Ceramic</v>
      </c>
      <c r="E2" s="16" t="str">
        <f aca="false">A12BR12_BOM!G2</f>
        <v>220J</v>
      </c>
      <c r="F2" s="16" t="str">
        <f aca="false">A12BR12_BOM!K2</f>
        <v>Mouser</v>
      </c>
      <c r="G2" s="17" t="str">
        <f aca="false">A12BR12_BOM!L2</f>
        <v>C315C220J2G5TA</v>
      </c>
      <c r="H2" s="16" t="n">
        <f aca="false">A12BR12_BOM!Q2</f>
        <v>0.28</v>
      </c>
      <c r="I2" s="16" t="n">
        <f aca="false">A12BR12_BOM!R2</f>
        <v>0.1782</v>
      </c>
    </row>
    <row r="3" customFormat="false" ht="12.8" hidden="false" customHeight="false" outlineLevel="0" collapsed="false">
      <c r="A3" s="16" t="str">
        <f aca="false">A12BR12_BOM!J3</f>
        <v>C315C330J2G5TA</v>
      </c>
      <c r="B3" s="16" t="str">
        <f aca="false">A12BR12_BOM!I3</f>
        <v>Kemet</v>
      </c>
      <c r="C3" s="16" t="str">
        <f aca="false">A12BR12_BOM!F3</f>
        <v>33pF</v>
      </c>
      <c r="D3" s="16" t="str">
        <f aca="false">A12BR12_BOM!H3</f>
        <v>C0G Ceramic</v>
      </c>
      <c r="E3" s="16" t="n">
        <f aca="false">A12BR12_BOM!G3</f>
        <v>0</v>
      </c>
      <c r="F3" s="16" t="str">
        <f aca="false">A12BR12_BOM!K3</f>
        <v>Mouser</v>
      </c>
      <c r="G3" s="17" t="str">
        <f aca="false">A12BR12_BOM!L3</f>
        <v>C315C330J2G5TA</v>
      </c>
      <c r="H3" s="16" t="n">
        <f aca="false">A12BR12_BOM!Q3</f>
        <v>0</v>
      </c>
      <c r="I3" s="16" t="n">
        <f aca="false">A12BR12_BOM!R3</f>
        <v>0.1782</v>
      </c>
    </row>
    <row r="4" customFormat="false" ht="12.8" hidden="false" customHeight="false" outlineLevel="0" collapsed="false">
      <c r="A4" s="16" t="str">
        <f aca="false">A12BR12_BOM!J4</f>
        <v>C315C151J1G5TA</v>
      </c>
      <c r="B4" s="16" t="str">
        <f aca="false">A12BR12_BOM!I4</f>
        <v>Kemet</v>
      </c>
      <c r="C4" s="16" t="str">
        <f aca="false">A12BR12_BOM!F4</f>
        <v>150pF</v>
      </c>
      <c r="D4" s="16" t="str">
        <f aca="false">A12BR12_BOM!H4</f>
        <v>C0G Ceramic</v>
      </c>
      <c r="E4" s="16" t="n">
        <f aca="false">A12BR12_BOM!G4</f>
        <v>0</v>
      </c>
      <c r="F4" s="16" t="str">
        <f aca="false">A12BR12_BOM!K4</f>
        <v>Mouser</v>
      </c>
      <c r="G4" s="17" t="str">
        <f aca="false">A12BR12_BOM!L4</f>
        <v>C315C151J1G5TA</v>
      </c>
      <c r="H4" s="16" t="n">
        <f aca="false">A12BR12_BOM!Q4</f>
        <v>0</v>
      </c>
      <c r="I4" s="16" t="n">
        <f aca="false">A12BR12_BOM!R4</f>
        <v>0.168</v>
      </c>
    </row>
    <row r="5" customFormat="false" ht="12.8" hidden="false" customHeight="false" outlineLevel="0" collapsed="false">
      <c r="A5" s="16" t="str">
        <f aca="false">A12BR12_BOM!J5</f>
        <v>C315C101J2G5TA</v>
      </c>
      <c r="B5" s="16" t="str">
        <f aca="false">A12BR12_BOM!I5</f>
        <v>Kemet</v>
      </c>
      <c r="C5" s="16" t="str">
        <f aca="false">A12BR12_BOM!F5</f>
        <v>100pF</v>
      </c>
      <c r="D5" s="16" t="str">
        <f aca="false">A12BR12_BOM!H5</f>
        <v>C0G Ceramic</v>
      </c>
      <c r="E5" s="16" t="str">
        <f aca="false">A12BR12_BOM!G5</f>
        <v>101J</v>
      </c>
      <c r="F5" s="16" t="str">
        <f aca="false">A12BR12_BOM!K5</f>
        <v>Mouser</v>
      </c>
      <c r="G5" s="17" t="str">
        <f aca="false">A12BR12_BOM!L5</f>
        <v>C315C101J2G5TA</v>
      </c>
      <c r="H5" s="16" t="n">
        <f aca="false">A12BR12_BOM!Q5</f>
        <v>0.28</v>
      </c>
      <c r="I5" s="16" t="n">
        <f aca="false">A12BR12_BOM!R5</f>
        <v>0.1782</v>
      </c>
    </row>
    <row r="6" customFormat="false" ht="12.8" hidden="false" customHeight="false" outlineLevel="0" collapsed="false">
      <c r="A6" s="16" t="str">
        <f aca="false">A12BR12_BOM!J6</f>
        <v>C315C121J5G5TA</v>
      </c>
      <c r="B6" s="16" t="str">
        <f aca="false">A12BR12_BOM!I6</f>
        <v>Kemet</v>
      </c>
      <c r="C6" s="16" t="str">
        <f aca="false">A12BR12_BOM!F6</f>
        <v>120pF</v>
      </c>
      <c r="D6" s="16" t="str">
        <f aca="false">A12BR12_BOM!H6</f>
        <v>C0G Ceramic</v>
      </c>
      <c r="E6" s="16" t="str">
        <f aca="false">A12BR12_BOM!G6</f>
        <v>121J</v>
      </c>
      <c r="F6" s="16" t="str">
        <f aca="false">A12BR12_BOM!K6</f>
        <v>Mouser</v>
      </c>
      <c r="G6" s="17" t="str">
        <f aca="false">A12BR12_BOM!L6</f>
        <v>C315C121J5G5TA</v>
      </c>
      <c r="H6" s="16" t="n">
        <f aca="false">A12BR12_BOM!Q6</f>
        <v>0.21</v>
      </c>
      <c r="I6" s="16" t="n">
        <f aca="false">A12BR12_BOM!R6</f>
        <v>0.22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:P1"/>
    </sheetView>
  </sheetViews>
  <sheetFormatPr defaultRowHeight="12.8"/>
  <cols>
    <col collapsed="false" hidden="false" max="1" min="1" style="0" width="8.23469387755102"/>
    <col collapsed="false" hidden="false" max="2" min="2" style="0" width="24.0816326530612"/>
    <col collapsed="false" hidden="false" max="3" min="3" style="0" width="21.3010204081633"/>
    <col collapsed="false" hidden="false" max="1025" min="4" style="0" width="11.7959183673469"/>
  </cols>
  <sheetData>
    <row r="1" customFormat="false" ht="12.8" hidden="false" customHeight="false" outlineLevel="0" collapsed="false">
      <c r="A1" s="18" t="s">
        <v>55</v>
      </c>
      <c r="B1" s="18" t="s">
        <v>56</v>
      </c>
      <c r="C1" s="19" t="s">
        <v>57</v>
      </c>
    </row>
    <row r="2" customFormat="false" ht="12.8" hidden="false" customHeight="false" outlineLevel="0" collapsed="false">
      <c r="A2" s="20" t="str">
        <f aca="false">A12BR12_BOM!O2</f>
        <v>A12B</v>
      </c>
      <c r="B2" s="18" t="s">
        <v>58</v>
      </c>
      <c r="C2" s="25" t="n">
        <f aca="false">A12BR12_BOM!P2</f>
        <v>1.7</v>
      </c>
    </row>
    <row r="3" customFormat="false" ht="12.8" hidden="false" customHeight="false" outlineLevel="0" collapsed="false">
      <c r="A3" s="18"/>
      <c r="B3" s="18"/>
      <c r="C3" s="19"/>
    </row>
    <row r="4" customFormat="false" ht="12.8" hidden="false" customHeight="false" outlineLevel="0" collapsed="false">
      <c r="A4" s="18" t="s">
        <v>59</v>
      </c>
      <c r="B4" s="18" t="s">
        <v>60</v>
      </c>
      <c r="C4" s="19" t="s">
        <v>46</v>
      </c>
    </row>
    <row r="5" customFormat="false" ht="12.8" hidden="false" customHeight="false" outlineLevel="0" collapsed="false">
      <c r="A5" s="20" t="n">
        <f aca="false">A12BR12_BOM!B2</f>
        <v>1</v>
      </c>
      <c r="B5" s="20" t="str">
        <f aca="false">A12BR12_BOM!E2</f>
        <v>C7</v>
      </c>
      <c r="C5" s="16" t="str">
        <f aca="false">A12BR12_BOM!J2</f>
        <v>C315C220J2G5TA</v>
      </c>
    </row>
    <row r="6" customFormat="false" ht="12.8" hidden="false" customHeight="false" outlineLevel="0" collapsed="false">
      <c r="A6" s="20" t="n">
        <f aca="false">A12BR12_BOM!B3</f>
        <v>1</v>
      </c>
      <c r="B6" s="20" t="str">
        <f aca="false">A12BR12_BOM!E3</f>
        <v>C6</v>
      </c>
      <c r="C6" s="16" t="str">
        <f aca="false">A12BR12_BOM!J3</f>
        <v>C315C330J2G5TA</v>
      </c>
    </row>
    <row r="7" customFormat="false" ht="12.8" hidden="false" customHeight="false" outlineLevel="0" collapsed="false">
      <c r="A7" s="20" t="n">
        <f aca="false">A12BR12_BOM!B4</f>
        <v>1</v>
      </c>
      <c r="B7" s="20" t="str">
        <f aca="false">A12BR12_BOM!E4</f>
        <v>C4</v>
      </c>
      <c r="C7" s="16" t="str">
        <f aca="false">A12BR12_BOM!J4</f>
        <v>C315C151J1G5TA</v>
      </c>
    </row>
    <row r="8" customFormat="false" ht="12.8" hidden="false" customHeight="false" outlineLevel="0" collapsed="false">
      <c r="A8" s="20" t="n">
        <f aca="false">A12BR12_BOM!B5</f>
        <v>3</v>
      </c>
      <c r="B8" s="20" t="str">
        <f aca="false">A12BR12_BOM!E5</f>
        <v>C3, C20, C21</v>
      </c>
      <c r="C8" s="16" t="str">
        <f aca="false">A12BR12_BOM!J5</f>
        <v>C315C101J2G5TA</v>
      </c>
    </row>
    <row r="9" customFormat="false" ht="12.8" hidden="false" customHeight="false" outlineLevel="0" collapsed="false">
      <c r="A9" s="20" t="n">
        <f aca="false">A12BR12_BOM!B6</f>
        <v>1</v>
      </c>
      <c r="B9" s="20" t="str">
        <f aca="false">A12BR12_BOM!E6</f>
        <v>C1</v>
      </c>
      <c r="C9" s="16" t="str">
        <f aca="false">A12BR12_BOM!J6</f>
        <v>C315C121J5G5TA</v>
      </c>
    </row>
    <row r="10" customFormat="false" ht="12.8" hidden="false" customHeight="false" outlineLevel="0" collapsed="false">
      <c r="A10" s="20" t="e">
        <f aca="false">#REF!</f>
        <v>#REF!</v>
      </c>
      <c r="B10" s="20" t="e">
        <f aca="false">#REF!</f>
        <v>#REF!</v>
      </c>
      <c r="C10" s="16" t="e">
        <f aca="false">#REF!</f>
        <v>#REF!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6"/>
  <sheetViews>
    <sheetView windowProtection="false" showFormulas="false" showGridLines="true" showRowColHeaders="true" showZeros="true" rightToLeft="false" tabSelected="false" showOutlineSymbols="true" defaultGridColor="true" view="normal" topLeftCell="J1" colorId="64" zoomScale="100" zoomScaleNormal="100" zoomScalePageLayoutView="100" workbookViewId="0">
      <selection pane="topLeft" activeCell="A1" activeCellId="0" sqref="A1:P1"/>
    </sheetView>
  </sheetViews>
  <sheetFormatPr defaultRowHeight="12.8"/>
  <cols>
    <col collapsed="false" hidden="false" max="1" min="1" style="23" width="4.86224489795918"/>
    <col collapsed="false" hidden="false" max="2" min="2" style="23" width="3.91326530612245"/>
    <col collapsed="false" hidden="false" max="3" min="3" style="22" width="4.18367346938776"/>
    <col collapsed="false" hidden="false" max="4" min="4" style="23" width="5.39795918367347"/>
    <col collapsed="false" hidden="false" max="5" min="5" style="15" width="53.8622448979592"/>
    <col collapsed="false" hidden="false" max="6" min="6" style="26" width="13.3622448979592"/>
    <col collapsed="false" hidden="false" max="7" min="7" style="19" width="29.2908163265306"/>
    <col collapsed="false" hidden="false" max="8" min="8" style="15" width="31.5867346938776"/>
    <col collapsed="false" hidden="false" max="9" min="9" style="15" width="16.1989795918367"/>
    <col collapsed="false" hidden="false" max="10" min="10" style="15" width="20.1122448979592"/>
    <col collapsed="false" hidden="false" max="11" min="11" style="15" width="7.83163265306122"/>
    <col collapsed="false" hidden="false" max="12" min="12" style="15" width="21.4642857142857"/>
    <col collapsed="false" hidden="false" max="16" min="13" style="15" width="7.56122448979592"/>
    <col collapsed="false" hidden="false" max="17" min="17" style="27" width="7.56122448979592"/>
    <col collapsed="false" hidden="false" max="18" min="18" style="28" width="7.69387755102041"/>
    <col collapsed="false" hidden="false" max="19" min="19" style="15" width="9.58673469387755"/>
    <col collapsed="false" hidden="false" max="20" min="20" style="15" width="7.02040816326531"/>
    <col collapsed="false" hidden="false" max="1025" min="21" style="15" width="8.50510204081633"/>
  </cols>
  <sheetData>
    <row r="1" s="6" customFormat="true" ht="12.8" hidden="false" customHeight="false" outlineLevel="0" collapsed="false">
      <c r="A1" s="4" t="s">
        <v>0</v>
      </c>
      <c r="B1" s="5" t="s">
        <v>1</v>
      </c>
      <c r="C1" s="5" t="s">
        <v>2</v>
      </c>
      <c r="D1" s="4" t="s">
        <v>3</v>
      </c>
      <c r="E1" s="6" t="s">
        <v>4</v>
      </c>
      <c r="F1" s="7" t="s">
        <v>5</v>
      </c>
      <c r="G1" s="7" t="s">
        <v>6</v>
      </c>
      <c r="H1" s="6" t="s">
        <v>7</v>
      </c>
      <c r="I1" s="6" t="s">
        <v>8</v>
      </c>
      <c r="J1" s="7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29" t="n">
        <v>1</v>
      </c>
      <c r="R1" s="30" t="s">
        <v>73</v>
      </c>
      <c r="S1" s="5" t="s">
        <v>3</v>
      </c>
      <c r="T1" s="5" t="s">
        <v>61</v>
      </c>
    </row>
    <row r="2" customFormat="false" ht="12.8" hidden="false" customHeight="false" outlineLevel="0" collapsed="false">
      <c r="A2" s="23" t="n">
        <v>1</v>
      </c>
      <c r="B2" s="23" t="n">
        <v>1</v>
      </c>
      <c r="C2" s="22" t="n">
        <v>100</v>
      </c>
      <c r="D2" s="23" t="n">
        <f aca="false">B2*C2</f>
        <v>100</v>
      </c>
      <c r="E2" s="15" t="s">
        <v>74</v>
      </c>
      <c r="F2" s="15" t="s">
        <v>75</v>
      </c>
      <c r="G2" s="19" t="s">
        <v>76</v>
      </c>
      <c r="H2" s="11" t="s">
        <v>77</v>
      </c>
      <c r="I2" s="11" t="s">
        <v>20</v>
      </c>
      <c r="J2" s="15" t="s">
        <v>78</v>
      </c>
      <c r="K2" s="11" t="s">
        <v>34</v>
      </c>
      <c r="L2" s="15" t="s">
        <v>78</v>
      </c>
      <c r="Q2" s="27" t="n">
        <v>0.43</v>
      </c>
      <c r="R2" s="31" t="n">
        <v>0.17</v>
      </c>
      <c r="S2" s="32" t="n">
        <f aca="false">IF(D2&lt;100,D2*Q2,D2*R2)</f>
        <v>17</v>
      </c>
      <c r="T2" s="15" t="s">
        <v>79</v>
      </c>
    </row>
    <row r="3" customFormat="false" ht="12.8" hidden="false" customHeight="false" outlineLevel="0" collapsed="false">
      <c r="A3" s="23" t="n">
        <f aca="false">A2+1</f>
        <v>2</v>
      </c>
      <c r="B3" s="23" t="n">
        <v>5</v>
      </c>
      <c r="C3" s="22" t="n">
        <f aca="false">C2</f>
        <v>100</v>
      </c>
      <c r="D3" s="23" t="n">
        <f aca="false">B3*C3</f>
        <v>500</v>
      </c>
      <c r="E3" s="15" t="s">
        <v>80</v>
      </c>
      <c r="F3" s="15" t="s">
        <v>26</v>
      </c>
      <c r="G3" s="18" t="n">
        <v>101</v>
      </c>
      <c r="H3" s="11" t="s">
        <v>77</v>
      </c>
      <c r="I3" s="11" t="s">
        <v>20</v>
      </c>
      <c r="J3" s="15" t="s">
        <v>81</v>
      </c>
      <c r="K3" s="11" t="s">
        <v>34</v>
      </c>
      <c r="L3" s="15" t="s">
        <v>81</v>
      </c>
      <c r="Q3" s="27" t="n">
        <v>0.43</v>
      </c>
      <c r="R3" s="31" t="n">
        <v>0.133</v>
      </c>
      <c r="S3" s="32" t="n">
        <f aca="false">IF(D3&lt;100,D3*Q3,D3*R3)</f>
        <v>66.5</v>
      </c>
      <c r="T3" s="22"/>
    </row>
    <row r="4" customFormat="false" ht="12.8" hidden="false" customHeight="false" outlineLevel="0" collapsed="false">
      <c r="A4" s="23" t="n">
        <f aca="false">A3+1</f>
        <v>3</v>
      </c>
      <c r="B4" s="23" t="n">
        <v>1</v>
      </c>
      <c r="C4" s="22" t="n">
        <f aca="false">C3</f>
        <v>100</v>
      </c>
      <c r="D4" s="23" t="n">
        <f aca="false">B4*C4</f>
        <v>100</v>
      </c>
      <c r="E4" s="15" t="s">
        <v>82</v>
      </c>
      <c r="F4" s="15" t="s">
        <v>83</v>
      </c>
      <c r="G4" s="18" t="n">
        <v>473</v>
      </c>
      <c r="H4" s="12" t="s">
        <v>84</v>
      </c>
      <c r="I4" s="11" t="s">
        <v>85</v>
      </c>
      <c r="J4" s="15" t="s">
        <v>86</v>
      </c>
      <c r="K4" s="11" t="s">
        <v>34</v>
      </c>
      <c r="L4" s="15" t="s">
        <v>86</v>
      </c>
      <c r="Q4" s="27" t="n">
        <v>0.27</v>
      </c>
      <c r="R4" s="31" t="n">
        <v>0.104</v>
      </c>
      <c r="S4" s="32" t="n">
        <f aca="false">IF(D4&lt;100,D4*Q4,D4*R4)</f>
        <v>10.4</v>
      </c>
      <c r="T4" s="22"/>
    </row>
    <row r="5" customFormat="false" ht="12.8" hidden="false" customHeight="false" outlineLevel="0" collapsed="false">
      <c r="A5" s="23" t="n">
        <f aca="false">A4+1</f>
        <v>4</v>
      </c>
      <c r="B5" s="23" t="n">
        <v>10</v>
      </c>
      <c r="C5" s="22" t="n">
        <f aca="false">C4</f>
        <v>100</v>
      </c>
      <c r="D5" s="23" t="n">
        <f aca="false">B5*C5</f>
        <v>1000</v>
      </c>
      <c r="E5" s="15" t="s">
        <v>87</v>
      </c>
      <c r="F5" s="15" t="s">
        <v>88</v>
      </c>
      <c r="G5" s="18" t="n">
        <v>104</v>
      </c>
      <c r="H5" s="11" t="s">
        <v>89</v>
      </c>
      <c r="I5" s="11" t="s">
        <v>20</v>
      </c>
      <c r="J5" s="15" t="s">
        <v>90</v>
      </c>
      <c r="K5" s="11" t="s">
        <v>34</v>
      </c>
      <c r="L5" s="15" t="s">
        <v>90</v>
      </c>
      <c r="Q5" s="27" t="n">
        <v>0.3</v>
      </c>
      <c r="R5" s="31" t="n">
        <v>0.072</v>
      </c>
      <c r="S5" s="32" t="n">
        <f aca="false">IF(D5&lt;100,D5*Q5,D5*R5)</f>
        <v>72</v>
      </c>
      <c r="T5" s="22"/>
    </row>
    <row r="6" customFormat="false" ht="12.8" hidden="false" customHeight="false" outlineLevel="0" collapsed="false">
      <c r="A6" s="23" t="n">
        <f aca="false">A5+1</f>
        <v>5</v>
      </c>
      <c r="B6" s="23" t="n">
        <v>1</v>
      </c>
      <c r="C6" s="22" t="n">
        <f aca="false">C5</f>
        <v>100</v>
      </c>
      <c r="D6" s="23" t="n">
        <f aca="false">B6*C6</f>
        <v>100</v>
      </c>
      <c r="E6" s="15" t="s">
        <v>91</v>
      </c>
      <c r="F6" s="15" t="s">
        <v>92</v>
      </c>
      <c r="G6" s="18" t="n">
        <v>224</v>
      </c>
      <c r="H6" s="12" t="s">
        <v>84</v>
      </c>
      <c r="I6" s="11" t="s">
        <v>85</v>
      </c>
      <c r="J6" s="15" t="s">
        <v>93</v>
      </c>
      <c r="K6" s="11" t="s">
        <v>34</v>
      </c>
      <c r="L6" s="15" t="s">
        <v>93</v>
      </c>
      <c r="Q6" s="27" t="n">
        <v>0.29</v>
      </c>
      <c r="R6" s="31" t="n">
        <v>0.122</v>
      </c>
      <c r="S6" s="32" t="n">
        <f aca="false">IF(D6&lt;100,D6*Q6,D6*R6)</f>
        <v>12.2</v>
      </c>
      <c r="T6" s="22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1:6"/>
  <sheetViews>
    <sheetView windowProtection="false" showFormulas="false" showGridLines="true" showRowColHeaders="true" showZeros="true" rightToLeft="false" tabSelected="false" showOutlineSymbols="true" defaultGridColor="true" view="normal" topLeftCell="K1" colorId="64" zoomScale="100" zoomScaleNormal="100" zoomScalePageLayoutView="100" workbookViewId="0">
      <selection pane="topLeft" activeCell="A1" activeCellId="0" sqref="A1:P1"/>
    </sheetView>
  </sheetViews>
  <sheetFormatPr defaultRowHeight="12.8"/>
  <cols>
    <col collapsed="false" hidden="false" max="1" min="1" style="2" width="4.86224489795918"/>
    <col collapsed="false" hidden="false" max="2" min="2" style="2" width="3.91326530612245"/>
    <col collapsed="false" hidden="false" max="3" min="3" style="2" width="4.18367346938776"/>
    <col collapsed="false" hidden="false" max="4" min="4" style="2" width="5.39795918367347"/>
    <col collapsed="false" hidden="false" max="5" min="5" style="0" width="49.2704081632653"/>
    <col collapsed="false" hidden="false" max="6" min="6" style="3" width="12.5561224489796"/>
    <col collapsed="false" hidden="false" max="7" min="7" style="3" width="29.2908163265306"/>
    <col collapsed="false" hidden="false" max="8" min="8" style="0" width="28.2142857142857"/>
    <col collapsed="false" hidden="false" max="9" min="9" style="0" width="15.7959183673469"/>
    <col collapsed="false" hidden="false" max="10" min="10" style="0" width="20.1122448979592"/>
    <col collapsed="false" hidden="false" max="11" min="11" style="0" width="7.83163265306122"/>
    <col collapsed="false" hidden="false" max="12" min="12" style="0" width="18.4948979591837"/>
    <col collapsed="false" hidden="false" max="13" min="13" style="0" width="6.47959183673469"/>
    <col collapsed="false" hidden="false" max="14" min="14" style="0" width="6.88265306122449"/>
    <col collapsed="false" hidden="false" max="15" min="15" style="0" width="9.31632653061224"/>
    <col collapsed="false" hidden="false" max="16" min="16" style="0" width="8.50510204081633"/>
    <col collapsed="false" hidden="false" max="17" min="17" style="33" width="6.47959183673469"/>
    <col collapsed="false" hidden="false" max="18" min="18" style="33" width="6.88265306122449"/>
    <col collapsed="false" hidden="false" max="19" min="19" style="0" width="9.31632653061224"/>
    <col collapsed="false" hidden="false" max="1025" min="20" style="0" width="8.50510204081633"/>
  </cols>
  <sheetData>
    <row r="1" s="6" customFormat="true" ht="12.8" hidden="false" customHeight="false" outlineLevel="0" collapsed="false">
      <c r="A1" s="4" t="s">
        <v>0</v>
      </c>
      <c r="B1" s="5" t="s">
        <v>1</v>
      </c>
      <c r="C1" s="5" t="s">
        <v>2</v>
      </c>
      <c r="D1" s="4" t="s">
        <v>3</v>
      </c>
      <c r="E1" s="6" t="s">
        <v>4</v>
      </c>
      <c r="F1" s="7" t="s">
        <v>5</v>
      </c>
      <c r="G1" s="7" t="s">
        <v>6</v>
      </c>
      <c r="H1" s="6" t="s">
        <v>7</v>
      </c>
      <c r="I1" s="6" t="s">
        <v>8</v>
      </c>
      <c r="J1" s="7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29" t="n">
        <v>1</v>
      </c>
      <c r="R1" s="29" t="n">
        <v>100</v>
      </c>
      <c r="S1" s="5" t="s">
        <v>3</v>
      </c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2.8" hidden="false" customHeight="false" outlineLevel="0" collapsed="false">
      <c r="A2" s="2" t="n">
        <v>1</v>
      </c>
      <c r="B2" s="2" t="n">
        <v>2</v>
      </c>
      <c r="C2" s="2" t="n">
        <v>200</v>
      </c>
      <c r="D2" s="2" t="n">
        <f aca="false">B2*C2</f>
        <v>400</v>
      </c>
      <c r="E2" s="11" t="s">
        <v>94</v>
      </c>
      <c r="F2" s="12" t="s">
        <v>17</v>
      </c>
      <c r="G2" s="11" t="s">
        <v>18</v>
      </c>
      <c r="H2" s="11" t="s">
        <v>19</v>
      </c>
      <c r="I2" s="11" t="s">
        <v>20</v>
      </c>
      <c r="J2" s="0" t="s">
        <v>21</v>
      </c>
      <c r="K2" s="11" t="s">
        <v>22</v>
      </c>
      <c r="L2" s="0" t="s">
        <v>21</v>
      </c>
      <c r="Q2" s="10" t="n">
        <v>0.28</v>
      </c>
      <c r="R2" s="10" t="n">
        <v>0.10692</v>
      </c>
      <c r="S2" s="10" t="n">
        <f aca="false">IF(D2&lt;100,D2*Q2,D2*R2)</f>
        <v>42.768</v>
      </c>
    </row>
    <row r="3" customFormat="false" ht="12.8" hidden="false" customHeight="false" outlineLevel="0" collapsed="false">
      <c r="A3" s="2" t="n">
        <f aca="false">A2+1</f>
        <v>2</v>
      </c>
      <c r="B3" s="2" t="n">
        <v>4</v>
      </c>
      <c r="C3" s="2" t="n">
        <f aca="false">C2</f>
        <v>200</v>
      </c>
      <c r="D3" s="2" t="n">
        <f aca="false">B3*C3</f>
        <v>800</v>
      </c>
      <c r="E3" s="11" t="s">
        <v>95</v>
      </c>
      <c r="F3" s="12" t="s">
        <v>26</v>
      </c>
      <c r="G3" s="11" t="s">
        <v>27</v>
      </c>
      <c r="H3" s="11" t="s">
        <v>19</v>
      </c>
      <c r="I3" s="11" t="s">
        <v>20</v>
      </c>
      <c r="J3" s="0" t="s">
        <v>28</v>
      </c>
      <c r="K3" s="11" t="s">
        <v>22</v>
      </c>
      <c r="L3" s="0" t="s">
        <v>28</v>
      </c>
      <c r="Q3" s="10" t="n">
        <v>0.28</v>
      </c>
      <c r="R3" s="10" t="n">
        <v>0.10692</v>
      </c>
      <c r="S3" s="10" t="n">
        <f aca="false">IF(D3&lt;100,D3*Q3,D3*R3)</f>
        <v>85.536</v>
      </c>
    </row>
    <row r="4" customFormat="false" ht="12.8" hidden="false" customHeight="false" outlineLevel="0" collapsed="false">
      <c r="A4" s="2" t="n">
        <f aca="false">A3+1</f>
        <v>3</v>
      </c>
      <c r="B4" s="2" t="n">
        <v>13</v>
      </c>
      <c r="C4" s="2" t="n">
        <f aca="false">C3</f>
        <v>200</v>
      </c>
      <c r="D4" s="2" t="n">
        <f aca="false">B4*C4</f>
        <v>2600</v>
      </c>
      <c r="E4" s="11" t="s">
        <v>96</v>
      </c>
      <c r="F4" s="12" t="s">
        <v>97</v>
      </c>
      <c r="G4" s="11" t="s">
        <v>98</v>
      </c>
      <c r="H4" s="11" t="s">
        <v>99</v>
      </c>
      <c r="I4" s="11" t="s">
        <v>20</v>
      </c>
      <c r="J4" s="11" t="s">
        <v>100</v>
      </c>
      <c r="K4" s="11" t="s">
        <v>34</v>
      </c>
      <c r="L4" s="0" t="s">
        <v>100</v>
      </c>
      <c r="Q4" s="10" t="n">
        <v>0.21</v>
      </c>
      <c r="R4" s="10" t="n">
        <v>0.06</v>
      </c>
      <c r="S4" s="10" t="n">
        <f aca="false">IF(D4&lt;100,D4*Q4,D4*R4)</f>
        <v>156</v>
      </c>
    </row>
    <row r="5" customFormat="false" ht="12.8" hidden="false" customHeight="false" outlineLevel="0" collapsed="false">
      <c r="A5" s="2" t="n">
        <f aca="false">A4+1</f>
        <v>4</v>
      </c>
      <c r="B5" s="2" t="n">
        <v>2</v>
      </c>
      <c r="C5" s="2" t="n">
        <f aca="false">C4</f>
        <v>200</v>
      </c>
      <c r="D5" s="2" t="n">
        <f aca="false">B5*C5</f>
        <v>400</v>
      </c>
      <c r="E5" s="11" t="s">
        <v>101</v>
      </c>
      <c r="F5" s="11" t="s">
        <v>102</v>
      </c>
      <c r="G5" s="12" t="s">
        <v>103</v>
      </c>
      <c r="H5" s="12" t="s">
        <v>104</v>
      </c>
      <c r="I5" s="11" t="s">
        <v>85</v>
      </c>
      <c r="J5" s="13" t="s">
        <v>105</v>
      </c>
      <c r="K5" s="11" t="s">
        <v>22</v>
      </c>
      <c r="L5" s="0" t="s">
        <v>105</v>
      </c>
      <c r="Q5" s="34" t="n">
        <v>0.182</v>
      </c>
      <c r="R5" s="34" t="n">
        <v>0.1513</v>
      </c>
      <c r="S5" s="10" t="n">
        <f aca="false">IF(D5&lt;100,D5*Q5,D5*R5)</f>
        <v>60.52</v>
      </c>
    </row>
    <row r="6" customFormat="false" ht="12.8" hidden="false" customHeight="false" outlineLevel="0" collapsed="false">
      <c r="A6" s="2" t="n">
        <f aca="false">A5+1</f>
        <v>5</v>
      </c>
      <c r="B6" s="2" t="n">
        <v>2</v>
      </c>
      <c r="C6" s="2" t="n">
        <f aca="false">C5</f>
        <v>200</v>
      </c>
      <c r="D6" s="2" t="n">
        <f aca="false">B6*C6</f>
        <v>400</v>
      </c>
      <c r="E6" s="11" t="s">
        <v>106</v>
      </c>
      <c r="F6" s="12" t="s">
        <v>107</v>
      </c>
      <c r="G6" s="12" t="s">
        <v>108</v>
      </c>
      <c r="H6" s="11" t="s">
        <v>109</v>
      </c>
      <c r="I6" s="11" t="s">
        <v>110</v>
      </c>
      <c r="J6" s="11" t="s">
        <v>111</v>
      </c>
      <c r="K6" s="11" t="s">
        <v>22</v>
      </c>
      <c r="L6" s="11" t="s">
        <v>112</v>
      </c>
      <c r="M6" s="11"/>
      <c r="N6" s="11"/>
      <c r="O6" s="11"/>
      <c r="P6" s="11"/>
      <c r="Q6" s="10" t="n">
        <v>1.16</v>
      </c>
      <c r="R6" s="10" t="n">
        <v>0.8466</v>
      </c>
      <c r="S6" s="10" t="n">
        <f aca="false">IF(D6&lt;100,D6*Q6,D6*R6)</f>
        <v>338.64</v>
      </c>
    </row>
  </sheetData>
  <printOptions headings="false" gridLines="true" gridLinesSet="true" horizontalCentered="true" verticalCentered="true"/>
  <pageMargins left="0.5" right="0.5" top="0.5" bottom="0.75" header="0.511805555555555" footer="0.51180555555555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S6"/>
  <sheetViews>
    <sheetView windowProtection="false" showFormulas="false" showGridLines="true" showRowColHeaders="true" showZeros="true" rightToLeft="false" tabSelected="false" showOutlineSymbols="true" defaultGridColor="true" view="normal" topLeftCell="L1" colorId="64" zoomScale="100" zoomScaleNormal="100" zoomScalePageLayoutView="100" workbookViewId="0">
      <selection pane="topLeft" activeCell="A1" activeCellId="0" sqref="A1:P1"/>
    </sheetView>
  </sheetViews>
  <sheetFormatPr defaultRowHeight="12.8"/>
  <cols>
    <col collapsed="false" hidden="false" max="1" min="1" style="0" width="4.86224489795918"/>
    <col collapsed="false" hidden="false" max="2" min="2" style="2" width="3.91326530612245"/>
    <col collapsed="false" hidden="false" max="3" min="3" style="2" width="5.53571428571429"/>
    <col collapsed="false" hidden="false" max="4" min="4" style="0" width="5.53571428571429"/>
    <col collapsed="false" hidden="false" max="5" min="5" style="0" width="43.6020408163265"/>
    <col collapsed="false" hidden="false" max="6" min="6" style="18" width="12.5561224489796"/>
    <col collapsed="false" hidden="false" max="7" min="7" style="0" width="17.0102040816327"/>
    <col collapsed="false" hidden="false" max="8" min="8" style="0" width="31.8571428571429"/>
    <col collapsed="false" hidden="false" max="9" min="9" style="0" width="12.9591836734694"/>
    <col collapsed="false" hidden="false" max="10" min="10" style="0" width="22.9489795918367"/>
    <col collapsed="false" hidden="false" max="11" min="11" style="0" width="10.530612244898"/>
    <col collapsed="false" hidden="false" max="12" min="12" style="0" width="21.734693877551"/>
    <col collapsed="false" hidden="false" max="13" min="13" style="0" width="6.61224489795918"/>
    <col collapsed="false" hidden="false" max="14" min="14" style="0" width="7.1530612244898"/>
    <col collapsed="false" hidden="false" max="15" min="15" style="0" width="9.17857142857143"/>
    <col collapsed="false" hidden="false" max="16" min="16" style="0" width="8.50510204081633"/>
    <col collapsed="false" hidden="false" max="17" min="17" style="0" width="6.61224489795918"/>
    <col collapsed="false" hidden="false" max="18" min="18" style="0" width="7.1530612244898"/>
    <col collapsed="false" hidden="false" max="19" min="19" style="0" width="9.17857142857143"/>
    <col collapsed="false" hidden="false" max="1025" min="20" style="0" width="8.50510204081633"/>
  </cols>
  <sheetData>
    <row r="1" s="37" customFormat="true" ht="12.75" hidden="false" customHeight="true" outlineLevel="0" collapsed="false">
      <c r="A1" s="4" t="s">
        <v>0</v>
      </c>
      <c r="B1" s="5" t="s">
        <v>1</v>
      </c>
      <c r="C1" s="5" t="s">
        <v>2</v>
      </c>
      <c r="D1" s="4" t="s">
        <v>3</v>
      </c>
      <c r="E1" s="6" t="s">
        <v>4</v>
      </c>
      <c r="F1" s="7" t="s">
        <v>5</v>
      </c>
      <c r="G1" s="7" t="s">
        <v>6</v>
      </c>
      <c r="H1" s="6" t="s">
        <v>7</v>
      </c>
      <c r="I1" s="6" t="s">
        <v>8</v>
      </c>
      <c r="J1" s="7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35" t="s">
        <v>113</v>
      </c>
      <c r="R1" s="35" t="n">
        <v>100</v>
      </c>
      <c r="S1" s="36" t="s">
        <v>3</v>
      </c>
    </row>
    <row r="2" customFormat="false" ht="12.8" hidden="false" customHeight="false" outlineLevel="0" collapsed="false">
      <c r="A2" s="0" t="n">
        <v>1</v>
      </c>
      <c r="B2" s="2" t="n">
        <v>1</v>
      </c>
      <c r="C2" s="2" t="n">
        <v>100</v>
      </c>
      <c r="D2" s="0" t="n">
        <f aca="false">B2*C2</f>
        <v>100</v>
      </c>
      <c r="E2" s="0" t="s">
        <v>114</v>
      </c>
      <c r="F2" s="18" t="s">
        <v>75</v>
      </c>
      <c r="G2" s="0" t="s">
        <v>78</v>
      </c>
      <c r="H2" s="15" t="s">
        <v>67</v>
      </c>
      <c r="I2" s="15" t="s">
        <v>67</v>
      </c>
      <c r="J2" s="0" t="s">
        <v>78</v>
      </c>
      <c r="K2" s="15" t="s">
        <v>67</v>
      </c>
      <c r="L2" s="0" t="s">
        <v>78</v>
      </c>
    </row>
    <row r="3" customFormat="false" ht="12.8" hidden="false" customHeight="false" outlineLevel="0" collapsed="false">
      <c r="A3" s="0" t="n">
        <f aca="false">A2+1</f>
        <v>2</v>
      </c>
      <c r="B3" s="2" t="n">
        <v>4</v>
      </c>
      <c r="C3" s="2" t="n">
        <v>100</v>
      </c>
      <c r="D3" s="0" t="n">
        <f aca="false">B3*C3</f>
        <v>400</v>
      </c>
      <c r="E3" s="0" t="s">
        <v>115</v>
      </c>
      <c r="F3" s="18" t="s">
        <v>26</v>
      </c>
      <c r="G3" s="0" t="s">
        <v>81</v>
      </c>
      <c r="H3" s="15" t="s">
        <v>67</v>
      </c>
      <c r="I3" s="15" t="s">
        <v>67</v>
      </c>
      <c r="J3" s="0" t="s">
        <v>81</v>
      </c>
      <c r="K3" s="15" t="s">
        <v>67</v>
      </c>
      <c r="L3" s="0" t="s">
        <v>81</v>
      </c>
    </row>
    <row r="4" customFormat="false" ht="12.8" hidden="false" customHeight="false" outlineLevel="0" collapsed="false">
      <c r="A4" s="0" t="n">
        <f aca="false">A3+1</f>
        <v>3</v>
      </c>
      <c r="B4" s="2" t="n">
        <v>2</v>
      </c>
      <c r="C4" s="2" t="n">
        <f aca="false">C3</f>
        <v>100</v>
      </c>
      <c r="D4" s="0" t="n">
        <f aca="false">B4*C4</f>
        <v>200</v>
      </c>
      <c r="E4" s="0" t="s">
        <v>116</v>
      </c>
      <c r="F4" s="18" t="s">
        <v>31</v>
      </c>
      <c r="G4" s="0" t="s">
        <v>33</v>
      </c>
      <c r="H4" s="15" t="s">
        <v>67</v>
      </c>
      <c r="I4" s="15" t="s">
        <v>67</v>
      </c>
      <c r="J4" s="0" t="s">
        <v>33</v>
      </c>
      <c r="K4" s="15" t="s">
        <v>67</v>
      </c>
      <c r="L4" s="0" t="s">
        <v>33</v>
      </c>
    </row>
    <row r="5" customFormat="false" ht="12.8" hidden="false" customHeight="false" outlineLevel="0" collapsed="false">
      <c r="A5" s="0" t="n">
        <f aca="false">A4+1</f>
        <v>4</v>
      </c>
      <c r="B5" s="2" t="n">
        <v>6</v>
      </c>
      <c r="C5" s="2" t="n">
        <f aca="false">C4</f>
        <v>100</v>
      </c>
      <c r="D5" s="0" t="n">
        <f aca="false">B5*C5</f>
        <v>600</v>
      </c>
      <c r="E5" s="0" t="s">
        <v>117</v>
      </c>
      <c r="F5" s="18" t="s">
        <v>118</v>
      </c>
      <c r="G5" s="0" t="s">
        <v>90</v>
      </c>
      <c r="H5" s="15" t="s">
        <v>67</v>
      </c>
      <c r="I5" s="15" t="s">
        <v>67</v>
      </c>
      <c r="J5" s="0" t="s">
        <v>90</v>
      </c>
      <c r="K5" s="15" t="s">
        <v>67</v>
      </c>
      <c r="L5" s="0" t="s">
        <v>90</v>
      </c>
    </row>
    <row r="6" customFormat="false" ht="12.8" hidden="false" customHeight="false" outlineLevel="0" collapsed="false">
      <c r="A6" s="0" t="n">
        <f aca="false">A5+1</f>
        <v>5</v>
      </c>
      <c r="B6" s="2" t="n">
        <v>2</v>
      </c>
      <c r="C6" s="2" t="n">
        <f aca="false">C5</f>
        <v>100</v>
      </c>
      <c r="D6" s="0" t="n">
        <f aca="false">B6*C6</f>
        <v>200</v>
      </c>
      <c r="E6" s="0" t="s">
        <v>119</v>
      </c>
      <c r="F6" s="18" t="s">
        <v>42</v>
      </c>
      <c r="G6" s="0" t="s">
        <v>120</v>
      </c>
      <c r="H6" s="15" t="s">
        <v>67</v>
      </c>
      <c r="I6" s="15" t="s">
        <v>67</v>
      </c>
      <c r="J6" s="0" t="s">
        <v>121</v>
      </c>
      <c r="K6" s="15" t="s">
        <v>67</v>
      </c>
      <c r="L6" s="0" t="s">
        <v>121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1624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2002-06-17T17:58:10Z</dcterms:created>
  <dc:creator>Tim Ryan</dc:creator>
  <dc:description/>
  <dc:language>en-US</dc:language>
  <cp:lastModifiedBy/>
  <cp:lastPrinted>2016-05-18T16:58:32Z</cp:lastPrinted>
  <dcterms:modified xsi:type="dcterms:W3CDTF">2017-03-19T22:38:45Z</dcterms:modified>
  <cp:revision>21</cp:revision>
  <dc:subject/>
  <dc:title>Digi-Key Corporation -- Part Search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