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5" yWindow="180" windowWidth="19185" windowHeight="8820"/>
  </bookViews>
  <sheets>
    <sheet name="1998-2019" sheetId="1" r:id="rId1"/>
  </sheets>
  <definedNames>
    <definedName name="_xlnm._FilterDatabase" localSheetId="0" hidden="1">'1998-2019'!$A$6:$Q$55</definedName>
    <definedName name="_xlnm.Print_Area" localSheetId="0">'1998-2019'!$A$1:$Q$55</definedName>
  </definedNames>
  <calcPr calcId="145621"/>
</workbook>
</file>

<file path=xl/calcChain.xml><?xml version="1.0" encoding="utf-8"?>
<calcChain xmlns="http://schemas.openxmlformats.org/spreadsheetml/2006/main">
  <c r="W52" i="1" l="1"/>
  <c r="W45" i="1"/>
  <c r="W44" i="1"/>
  <c r="W39" i="1"/>
  <c r="W25" i="1"/>
  <c r="W23" i="1"/>
  <c r="W21" i="1"/>
  <c r="W18" i="1"/>
  <c r="W13" i="1"/>
  <c r="W10" i="1"/>
  <c r="V55" i="1"/>
  <c r="U55" i="1"/>
  <c r="T55" i="1"/>
  <c r="S55" i="1"/>
  <c r="R55" i="1"/>
  <c r="Q55" i="1"/>
  <c r="J25" i="1"/>
  <c r="J55" i="1"/>
  <c r="I25" i="1"/>
  <c r="I55" i="1"/>
  <c r="E31" i="1"/>
  <c r="C31" i="1"/>
  <c r="C55" i="1"/>
  <c r="F25" i="1"/>
  <c r="E25" i="1"/>
  <c r="E7" i="1"/>
  <c r="E55" i="1"/>
  <c r="B46" i="1"/>
  <c r="F55" i="1"/>
  <c r="B13" i="1"/>
  <c r="B55" i="1"/>
  <c r="D55" i="1"/>
  <c r="G55" i="1"/>
  <c r="H55" i="1"/>
  <c r="K55" i="1"/>
  <c r="L55" i="1"/>
  <c r="M55" i="1"/>
  <c r="N55" i="1"/>
  <c r="O55" i="1"/>
  <c r="P55" i="1"/>
  <c r="W55" i="1" l="1"/>
</calcChain>
</file>

<file path=xl/sharedStrings.xml><?xml version="1.0" encoding="utf-8"?>
<sst xmlns="http://schemas.openxmlformats.org/spreadsheetml/2006/main" count="559" uniqueCount="54">
  <si>
    <t>ANGOLA</t>
  </si>
  <si>
    <t>ARGENTINA</t>
  </si>
  <si>
    <t>CHILE</t>
  </si>
  <si>
    <t>COSTA RICA</t>
  </si>
  <si>
    <t>CUBA</t>
  </si>
  <si>
    <t>EL SALVADOR</t>
  </si>
  <si>
    <t>EMIRADOS ÁRABES UNIDOS</t>
  </si>
  <si>
    <t>EQUADOR</t>
  </si>
  <si>
    <t>ESPANHA</t>
  </si>
  <si>
    <t>ESTADOS UNIDOS</t>
  </si>
  <si>
    <t>FRANÇA</t>
  </si>
  <si>
    <t>HONDURAS</t>
  </si>
  <si>
    <t>IRLANDA</t>
  </si>
  <si>
    <t>JAPÃO</t>
  </si>
  <si>
    <t>PARAGUAI</t>
  </si>
  <si>
    <t>PERU</t>
  </si>
  <si>
    <t>POLÔNIA</t>
  </si>
  <si>
    <t>REINO UNIDO</t>
  </si>
  <si>
    <t>URUGUAI</t>
  </si>
  <si>
    <t>VENEZUELA</t>
  </si>
  <si>
    <t>Valores em US$ mil</t>
  </si>
  <si>
    <t>ÁFRICA DO SUL</t>
  </si>
  <si>
    <t>MOÇAMBIQUE</t>
  </si>
  <si>
    <t>PAÍSES BAIXOS</t>
  </si>
  <si>
    <t>REPÚBLICA DOMINICANA</t>
  </si>
  <si>
    <t>CAZAQUISTÃO</t>
  </si>
  <si>
    <t>MÉXICO</t>
  </si>
  <si>
    <t>-</t>
  </si>
  <si>
    <t>Países</t>
  </si>
  <si>
    <t>BOLÍVIA</t>
  </si>
  <si>
    <t>CANADÁ</t>
  </si>
  <si>
    <t>JAMAICA</t>
  </si>
  <si>
    <t>PANAMÁ</t>
  </si>
  <si>
    <t xml:space="preserve">GUINÉ EQUATORIAL    </t>
  </si>
  <si>
    <t>ALEMANHA</t>
  </si>
  <si>
    <t>BAHAMAS</t>
  </si>
  <si>
    <t>CHINA</t>
  </si>
  <si>
    <t>ITÁLIA</t>
  </si>
  <si>
    <t>PORTUGAL</t>
  </si>
  <si>
    <t>ZIMBABUE</t>
  </si>
  <si>
    <t>NORUEGA</t>
  </si>
  <si>
    <t>MONTENEGRO</t>
  </si>
  <si>
    <t>SUÍÇA</t>
  </si>
  <si>
    <t>COLÔMBIA</t>
  </si>
  <si>
    <t>SUÉCIA</t>
  </si>
  <si>
    <t>Total</t>
  </si>
  <si>
    <t>ILHAS CAYMAN</t>
  </si>
  <si>
    <t>Desembolsos BNDES Pós-embarque por destino das exportações financiadas</t>
  </si>
  <si>
    <t>GANA</t>
  </si>
  <si>
    <t>GUATEMALA</t>
  </si>
  <si>
    <t>NIGÉRIA</t>
  </si>
  <si>
    <t>NICARAGUA</t>
  </si>
  <si>
    <t>BIELORÚSSIA</t>
  </si>
  <si>
    <t>Área de Indústria, Serviços e Comércio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</si>
</sst>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[$€]* #,##0.00_);_([$€]* \(#,##0.00\);_([$€]* &quot;-&quot;??_);_(@_)"/>
  </numFmts>
  <fonts count="2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06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6" applyNumberFormat="0" applyFill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3" fillId="29" borderId="4" applyNumberFormat="0" applyAlignment="0" applyProtection="0"/>
    <xf numFmtId="167" fontId="2" fillId="0" borderId="0" applyFont="0" applyFill="0" applyBorder="0" applyAlignment="0" applyProtection="0"/>
    <xf numFmtId="0" fontId="14" fillId="30" borderId="0" applyNumberFormat="0" applyBorder="0" applyAlignment="0" applyProtection="0"/>
    <xf numFmtId="0" fontId="15" fillId="31" borderId="0" applyNumberFormat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21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67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4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32" borderId="7" applyNumberFormat="0" applyFont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32" borderId="7" applyNumberFormat="0" applyFont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24" fillId="0" borderId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0" borderId="0"/>
    <xf numFmtId="0" fontId="7" fillId="32" borderId="7" applyNumberFormat="0" applyFont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25" fillId="0" borderId="0"/>
  </cellStyleXfs>
  <cellXfs count="42">
    <xf numFmtId="0" fontId="0" fillId="0" borderId="0" xfId="0"/>
    <xf numFmtId="3" fontId="0" fillId="0" borderId="0" xfId="0" applyNumberFormat="1"/>
    <xf numFmtId="0" fontId="3" fillId="0" borderId="0" xfId="0" applyFont="1"/>
    <xf numFmtId="0" fontId="2" fillId="0" borderId="0" xfId="0" applyFont="1"/>
    <xf numFmtId="4" fontId="0" fillId="0" borderId="0" xfId="0" applyNumberFormat="1" applyFill="1" applyBorder="1"/>
    <xf numFmtId="0" fontId="0" fillId="0" borderId="0" xfId="0" applyFill="1"/>
    <xf numFmtId="3" fontId="0" fillId="0" borderId="0" xfId="0" applyNumberForma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0" fillId="0" borderId="0" xfId="0" applyNumberFormat="1" applyFill="1"/>
    <xf numFmtId="3" fontId="3" fillId="0" borderId="1" xfId="0" applyNumberFormat="1" applyFont="1" applyFill="1" applyBorder="1"/>
    <xf numFmtId="0" fontId="4" fillId="0" borderId="0" xfId="102" applyFont="1" applyFill="1" applyBorder="1" applyAlignment="1"/>
    <xf numFmtId="0" fontId="2" fillId="0" borderId="0" xfId="0" applyFont="1" applyFill="1" applyBorder="1"/>
    <xf numFmtId="0" fontId="0" fillId="0" borderId="0" xfId="0" applyFill="1" applyBorder="1"/>
    <xf numFmtId="0" fontId="3" fillId="0" borderId="1" xfId="0" applyFont="1" applyFill="1" applyBorder="1"/>
    <xf numFmtId="0" fontId="0" fillId="0" borderId="0" xfId="0" applyBorder="1"/>
    <xf numFmtId="0" fontId="2" fillId="0" borderId="3" xfId="0" applyFont="1" applyFill="1" applyBorder="1"/>
    <xf numFmtId="0" fontId="1" fillId="0" borderId="0" xfId="0" applyNumberFormat="1" applyFont="1" applyFill="1" applyBorder="1" applyAlignment="1" applyProtection="1">
      <alignment horizontal="left"/>
    </xf>
    <xf numFmtId="165" fontId="0" fillId="0" borderId="0" xfId="120" applyNumberFormat="1" applyFont="1"/>
    <xf numFmtId="3" fontId="0" fillId="0" borderId="0" xfId="120" applyNumberFormat="1" applyFont="1" applyFill="1"/>
    <xf numFmtId="3" fontId="5" fillId="0" borderId="0" xfId="120" applyNumberFormat="1" applyFont="1" applyFill="1"/>
    <xf numFmtId="3" fontId="0" fillId="0" borderId="0" xfId="0" applyNumberFormat="1" applyFill="1" applyBorder="1"/>
    <xf numFmtId="166" fontId="2" fillId="0" borderId="0" xfId="120" applyNumberFormat="1" applyFont="1" applyFill="1"/>
    <xf numFmtId="3" fontId="0" fillId="0" borderId="0" xfId="0" applyNumberFormat="1" applyFill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3" fontId="3" fillId="0" borderId="0" xfId="0" applyNumberFormat="1" applyFont="1" applyBorder="1"/>
    <xf numFmtId="0" fontId="2" fillId="0" borderId="0" xfId="0" applyFont="1" applyBorder="1"/>
    <xf numFmtId="3" fontId="0" fillId="0" borderId="0" xfId="120" applyNumberFormat="1" applyFont="1" applyFill="1" applyAlignment="1">
      <alignment horizontal="right"/>
    </xf>
    <xf numFmtId="166" fontId="6" fillId="0" borderId="0" xfId="120" applyNumberFormat="1" applyFont="1" applyFill="1" applyBorder="1" applyAlignment="1">
      <alignment horizontal="right"/>
    </xf>
    <xf numFmtId="166" fontId="0" fillId="0" borderId="0" xfId="120" applyNumberFormat="1" applyFont="1" applyFill="1" applyBorder="1" applyAlignment="1">
      <alignment horizontal="right"/>
    </xf>
    <xf numFmtId="166" fontId="0" fillId="0" borderId="0" xfId="120" applyNumberFormat="1" applyFont="1" applyFill="1"/>
    <xf numFmtId="166" fontId="3" fillId="0" borderId="1" xfId="120" applyNumberFormat="1" applyFont="1" applyFill="1" applyBorder="1"/>
    <xf numFmtId="166" fontId="0" fillId="0" borderId="0" xfId="12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Font="1" applyFill="1" applyBorder="1"/>
    <xf numFmtId="166" fontId="2" fillId="0" borderId="0" xfId="120" applyNumberFormat="1" applyFont="1" applyAlignment="1">
      <alignment horizontal="right"/>
    </xf>
    <xf numFmtId="166" fontId="0" fillId="0" borderId="0" xfId="0" applyNumberFormat="1"/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0" fillId="0" borderId="0" xfId="0" applyAlignment="1">
      <alignment vertical="center"/>
    </xf>
  </cellXfs>
  <cellStyles count="4506">
    <cellStyle name="20% - Ênfase1" xfId="1" builtinId="30" customBuiltin="1"/>
    <cellStyle name="20% - Ênfase1 10" xfId="627"/>
    <cellStyle name="20% - Ênfase1 10 2" xfId="1542"/>
    <cellStyle name="20% - Ênfase1 10 2 2" xfId="3764"/>
    <cellStyle name="20% - Ênfase1 10 3" xfId="2128"/>
    <cellStyle name="20% - Ênfase1 10 3 2" xfId="4350"/>
    <cellStyle name="20% - Ênfase1 10 4" xfId="1242"/>
    <cellStyle name="20% - Ênfase1 10 4 2" xfId="3464"/>
    <cellStyle name="20% - Ênfase1 10 5" xfId="2849"/>
    <cellStyle name="20% - Ênfase1 11" xfId="335"/>
    <cellStyle name="20% - Ênfase1 11 2" xfId="1840"/>
    <cellStyle name="20% - Ênfase1 11 2 2" xfId="4062"/>
    <cellStyle name="20% - Ênfase1 11 3" xfId="954"/>
    <cellStyle name="20% - Ênfase1 11 3 2" xfId="3176"/>
    <cellStyle name="20% - Ênfase1 11 4" xfId="2561"/>
    <cellStyle name="20% - Ênfase1 12" xfId="641"/>
    <cellStyle name="20% - Ênfase1 12 2" xfId="2142"/>
    <cellStyle name="20% - Ênfase1 12 2 2" xfId="4364"/>
    <cellStyle name="20% - Ênfase1 12 3" xfId="1254"/>
    <cellStyle name="20% - Ênfase1 12 3 2" xfId="3476"/>
    <cellStyle name="20% - Ênfase1 12 4" xfId="2863"/>
    <cellStyle name="20% - Ênfase1 13" xfId="656"/>
    <cellStyle name="20% - Ênfase1 13 2" xfId="1554"/>
    <cellStyle name="20% - Ênfase1 13 2 2" xfId="3776"/>
    <cellStyle name="20% - Ênfase1 13 3" xfId="2878"/>
    <cellStyle name="20% - Ênfase1 14" xfId="668"/>
    <cellStyle name="20% - Ênfase1 14 2" xfId="2890"/>
    <cellStyle name="20% - Ênfase1 15" xfId="2156"/>
    <cellStyle name="20% - Ênfase1 15 2" xfId="4378"/>
    <cellStyle name="20% - Ênfase1 16" xfId="2170"/>
    <cellStyle name="20% - Ênfase1 16 2" xfId="4392"/>
    <cellStyle name="20% - Ênfase1 17" xfId="2184"/>
    <cellStyle name="20% - Ênfase1 17 2" xfId="4406"/>
    <cellStyle name="20% - Ênfase1 18" xfId="2198"/>
    <cellStyle name="20% - Ênfase1 18 2" xfId="4420"/>
    <cellStyle name="20% - Ênfase1 19" xfId="2214"/>
    <cellStyle name="20% - Ênfase1 19 2" xfId="4436"/>
    <cellStyle name="20% - Ênfase1 2" xfId="2"/>
    <cellStyle name="20% - Ênfase1 2 2" xfId="139"/>
    <cellStyle name="20% - Ênfase1 2 2 2" xfId="435"/>
    <cellStyle name="20% - Ênfase1 2 2 2 2" xfId="1940"/>
    <cellStyle name="20% - Ênfase1 2 2 2 2 2" xfId="4162"/>
    <cellStyle name="20% - Ênfase1 2 2 2 3" xfId="1054"/>
    <cellStyle name="20% - Ênfase1 2 2 2 3 2" xfId="3276"/>
    <cellStyle name="20% - Ênfase1 2 2 2 4" xfId="2661"/>
    <cellStyle name="20% - Ênfase1 2 2 3" xfId="1354"/>
    <cellStyle name="20% - Ênfase1 2 2 3 2" xfId="3576"/>
    <cellStyle name="20% - Ênfase1 2 2 4" xfId="1654"/>
    <cellStyle name="20% - Ênfase1 2 2 4 2" xfId="3876"/>
    <cellStyle name="20% - Ênfase1 2 2 5" xfId="768"/>
    <cellStyle name="20% - Ênfase1 2 2 5 2" xfId="2990"/>
    <cellStyle name="20% - Ênfase1 2 2 6" xfId="2375"/>
    <cellStyle name="20% - Ênfase1 2 3" xfId="237"/>
    <cellStyle name="20% - Ênfase1 2 3 2" xfId="532"/>
    <cellStyle name="20% - Ênfase1 2 3 2 2" xfId="2037"/>
    <cellStyle name="20% - Ênfase1 2 3 2 2 2" xfId="4259"/>
    <cellStyle name="20% - Ênfase1 2 3 2 3" xfId="1151"/>
    <cellStyle name="20% - Ênfase1 2 3 2 3 2" xfId="3373"/>
    <cellStyle name="20% - Ênfase1 2 3 2 4" xfId="2758"/>
    <cellStyle name="20% - Ênfase1 2 3 3" xfId="1451"/>
    <cellStyle name="20% - Ênfase1 2 3 3 2" xfId="3673"/>
    <cellStyle name="20% - Ênfase1 2 3 4" xfId="1751"/>
    <cellStyle name="20% - Ênfase1 2 3 4 2" xfId="3973"/>
    <cellStyle name="20% - Ênfase1 2 3 5" xfId="865"/>
    <cellStyle name="20% - Ênfase1 2 3 5 2" xfId="3087"/>
    <cellStyle name="20% - Ênfase1 2 3 6" xfId="2472"/>
    <cellStyle name="20% - Ênfase1 2 4" xfId="350"/>
    <cellStyle name="20% - Ênfase1 2 4 2" xfId="1855"/>
    <cellStyle name="20% - Ênfase1 2 4 2 2" xfId="4077"/>
    <cellStyle name="20% - Ênfase1 2 4 3" xfId="969"/>
    <cellStyle name="20% - Ênfase1 2 4 3 2" xfId="3191"/>
    <cellStyle name="20% - Ênfase1 2 4 4" xfId="2576"/>
    <cellStyle name="20% - Ênfase1 2 5" xfId="1269"/>
    <cellStyle name="20% - Ênfase1 2 5 2" xfId="3491"/>
    <cellStyle name="20% - Ênfase1 2 6" xfId="1569"/>
    <cellStyle name="20% - Ênfase1 2 6 2" xfId="3791"/>
    <cellStyle name="20% - Ênfase1 2 7" xfId="683"/>
    <cellStyle name="20% - Ênfase1 2 7 2" xfId="2905"/>
    <cellStyle name="20% - Ênfase1 2 8" xfId="2290"/>
    <cellStyle name="20% - Ênfase1 20" xfId="2230"/>
    <cellStyle name="20% - Ênfase1 20 2" xfId="4451"/>
    <cellStyle name="20% - Ênfase1 21" xfId="2244"/>
    <cellStyle name="20% - Ênfase1 21 2" xfId="4465"/>
    <cellStyle name="20% - Ênfase1 22" xfId="2258"/>
    <cellStyle name="20% - Ênfase1 22 2" xfId="4479"/>
    <cellStyle name="20% - Ênfase1 23" xfId="2272"/>
    <cellStyle name="20% - Ênfase1 24" xfId="4493"/>
    <cellStyle name="20% - Ênfase1 3" xfId="3"/>
    <cellStyle name="20% - Ênfase1 3 2" xfId="154"/>
    <cellStyle name="20% - Ênfase1 3 2 2" xfId="450"/>
    <cellStyle name="20% - Ênfase1 3 2 2 2" xfId="1955"/>
    <cellStyle name="20% - Ênfase1 3 2 2 2 2" xfId="4177"/>
    <cellStyle name="20% - Ênfase1 3 2 2 3" xfId="1069"/>
    <cellStyle name="20% - Ênfase1 3 2 2 3 2" xfId="3291"/>
    <cellStyle name="20% - Ênfase1 3 2 2 4" xfId="2676"/>
    <cellStyle name="20% - Ênfase1 3 2 3" xfId="1369"/>
    <cellStyle name="20% - Ênfase1 3 2 3 2" xfId="3591"/>
    <cellStyle name="20% - Ênfase1 3 2 4" xfId="1669"/>
    <cellStyle name="20% - Ênfase1 3 2 4 2" xfId="3891"/>
    <cellStyle name="20% - Ênfase1 3 2 5" xfId="783"/>
    <cellStyle name="20% - Ênfase1 3 2 5 2" xfId="3005"/>
    <cellStyle name="20% - Ênfase1 3 2 6" xfId="2390"/>
    <cellStyle name="20% - Ênfase1 3 3" xfId="238"/>
    <cellStyle name="20% - Ênfase1 3 3 2" xfId="533"/>
    <cellStyle name="20% - Ênfase1 3 3 2 2" xfId="2038"/>
    <cellStyle name="20% - Ênfase1 3 3 2 2 2" xfId="4260"/>
    <cellStyle name="20% - Ênfase1 3 3 2 3" xfId="1152"/>
    <cellStyle name="20% - Ênfase1 3 3 2 3 2" xfId="3374"/>
    <cellStyle name="20% - Ênfase1 3 3 2 4" xfId="2759"/>
    <cellStyle name="20% - Ênfase1 3 3 3" xfId="1452"/>
    <cellStyle name="20% - Ênfase1 3 3 3 2" xfId="3674"/>
    <cellStyle name="20% - Ênfase1 3 3 4" xfId="1752"/>
    <cellStyle name="20% - Ênfase1 3 3 4 2" xfId="3974"/>
    <cellStyle name="20% - Ênfase1 3 3 5" xfId="866"/>
    <cellStyle name="20% - Ênfase1 3 3 5 2" xfId="3088"/>
    <cellStyle name="20% - Ênfase1 3 3 6" xfId="2473"/>
    <cellStyle name="20% - Ênfase1 3 4" xfId="367"/>
    <cellStyle name="20% - Ênfase1 3 4 2" xfId="1872"/>
    <cellStyle name="20% - Ênfase1 3 4 2 2" xfId="4094"/>
    <cellStyle name="20% - Ênfase1 3 4 3" xfId="986"/>
    <cellStyle name="20% - Ênfase1 3 4 3 2" xfId="3208"/>
    <cellStyle name="20% - Ênfase1 3 4 4" xfId="2593"/>
    <cellStyle name="20% - Ênfase1 3 5" xfId="1286"/>
    <cellStyle name="20% - Ênfase1 3 5 2" xfId="3508"/>
    <cellStyle name="20% - Ênfase1 3 6" xfId="1586"/>
    <cellStyle name="20% - Ênfase1 3 6 2" xfId="3808"/>
    <cellStyle name="20% - Ênfase1 3 7" xfId="700"/>
    <cellStyle name="20% - Ênfase1 3 7 2" xfId="2922"/>
    <cellStyle name="20% - Ênfase1 3 8" xfId="2307"/>
    <cellStyle name="20% - Ênfase1 4" xfId="4"/>
    <cellStyle name="20% - Ênfase1 4 2" xfId="157"/>
    <cellStyle name="20% - Ênfase1 4 2 2" xfId="453"/>
    <cellStyle name="20% - Ênfase1 4 2 2 2" xfId="1958"/>
    <cellStyle name="20% - Ênfase1 4 2 2 2 2" xfId="4180"/>
    <cellStyle name="20% - Ênfase1 4 2 2 3" xfId="1072"/>
    <cellStyle name="20% - Ênfase1 4 2 2 3 2" xfId="3294"/>
    <cellStyle name="20% - Ênfase1 4 2 2 4" xfId="2679"/>
    <cellStyle name="20% - Ênfase1 4 2 3" xfId="1372"/>
    <cellStyle name="20% - Ênfase1 4 2 3 2" xfId="3594"/>
    <cellStyle name="20% - Ênfase1 4 2 4" xfId="1672"/>
    <cellStyle name="20% - Ênfase1 4 2 4 2" xfId="3894"/>
    <cellStyle name="20% - Ênfase1 4 2 5" xfId="786"/>
    <cellStyle name="20% - Ênfase1 4 2 5 2" xfId="3008"/>
    <cellStyle name="20% - Ênfase1 4 2 6" xfId="2393"/>
    <cellStyle name="20% - Ênfase1 4 3" xfId="239"/>
    <cellStyle name="20% - Ênfase1 4 3 2" xfId="534"/>
    <cellStyle name="20% - Ênfase1 4 3 2 2" xfId="2039"/>
    <cellStyle name="20% - Ênfase1 4 3 2 2 2" xfId="4261"/>
    <cellStyle name="20% - Ênfase1 4 3 2 3" xfId="1153"/>
    <cellStyle name="20% - Ênfase1 4 3 2 3 2" xfId="3375"/>
    <cellStyle name="20% - Ênfase1 4 3 2 4" xfId="2760"/>
    <cellStyle name="20% - Ênfase1 4 3 3" xfId="1453"/>
    <cellStyle name="20% - Ênfase1 4 3 3 2" xfId="3675"/>
    <cellStyle name="20% - Ênfase1 4 3 4" xfId="1753"/>
    <cellStyle name="20% - Ênfase1 4 3 4 2" xfId="3975"/>
    <cellStyle name="20% - Ênfase1 4 3 5" xfId="867"/>
    <cellStyle name="20% - Ênfase1 4 3 5 2" xfId="3089"/>
    <cellStyle name="20% - Ênfase1 4 3 6" xfId="2474"/>
    <cellStyle name="20% - Ênfase1 4 4" xfId="381"/>
    <cellStyle name="20% - Ênfase1 4 4 2" xfId="1886"/>
    <cellStyle name="20% - Ênfase1 4 4 2 2" xfId="4108"/>
    <cellStyle name="20% - Ênfase1 4 4 3" xfId="1000"/>
    <cellStyle name="20% - Ênfase1 4 4 3 2" xfId="3222"/>
    <cellStyle name="20% - Ênfase1 4 4 4" xfId="2607"/>
    <cellStyle name="20% - Ênfase1 4 5" xfId="1300"/>
    <cellStyle name="20% - Ênfase1 4 5 2" xfId="3522"/>
    <cellStyle name="20% - Ênfase1 4 6" xfId="1600"/>
    <cellStyle name="20% - Ênfase1 4 6 2" xfId="3822"/>
    <cellStyle name="20% - Ênfase1 4 7" xfId="714"/>
    <cellStyle name="20% - Ênfase1 4 7 2" xfId="2936"/>
    <cellStyle name="20% - Ênfase1 4 8" xfId="2321"/>
    <cellStyle name="20% - Ênfase1 5" xfId="5"/>
    <cellStyle name="20% - Ênfase1 5 2" xfId="167"/>
    <cellStyle name="20% - Ênfase1 5 2 2" xfId="463"/>
    <cellStyle name="20% - Ênfase1 5 2 2 2" xfId="1968"/>
    <cellStyle name="20% - Ênfase1 5 2 2 2 2" xfId="4190"/>
    <cellStyle name="20% - Ênfase1 5 2 2 3" xfId="1082"/>
    <cellStyle name="20% - Ênfase1 5 2 2 3 2" xfId="3304"/>
    <cellStyle name="20% - Ênfase1 5 2 2 4" xfId="2689"/>
    <cellStyle name="20% - Ênfase1 5 2 3" xfId="1382"/>
    <cellStyle name="20% - Ênfase1 5 2 3 2" xfId="3604"/>
    <cellStyle name="20% - Ênfase1 5 2 4" xfId="1682"/>
    <cellStyle name="20% - Ênfase1 5 2 4 2" xfId="3904"/>
    <cellStyle name="20% - Ênfase1 5 2 5" xfId="796"/>
    <cellStyle name="20% - Ênfase1 5 2 5 2" xfId="3018"/>
    <cellStyle name="20% - Ênfase1 5 2 6" xfId="2403"/>
    <cellStyle name="20% - Ênfase1 5 3" xfId="240"/>
    <cellStyle name="20% - Ênfase1 5 3 2" xfId="535"/>
    <cellStyle name="20% - Ênfase1 5 3 2 2" xfId="2040"/>
    <cellStyle name="20% - Ênfase1 5 3 2 2 2" xfId="4262"/>
    <cellStyle name="20% - Ênfase1 5 3 2 3" xfId="1154"/>
    <cellStyle name="20% - Ênfase1 5 3 2 3 2" xfId="3376"/>
    <cellStyle name="20% - Ênfase1 5 3 2 4" xfId="2761"/>
    <cellStyle name="20% - Ênfase1 5 3 3" xfId="1454"/>
    <cellStyle name="20% - Ênfase1 5 3 3 2" xfId="3676"/>
    <cellStyle name="20% - Ênfase1 5 3 4" xfId="1754"/>
    <cellStyle name="20% - Ênfase1 5 3 4 2" xfId="3976"/>
    <cellStyle name="20% - Ênfase1 5 3 5" xfId="868"/>
    <cellStyle name="20% - Ênfase1 5 3 5 2" xfId="3090"/>
    <cellStyle name="20% - Ênfase1 5 3 6" xfId="2475"/>
    <cellStyle name="20% - Ênfase1 5 4" xfId="396"/>
    <cellStyle name="20% - Ênfase1 5 4 2" xfId="1901"/>
    <cellStyle name="20% - Ênfase1 5 4 2 2" xfId="4123"/>
    <cellStyle name="20% - Ênfase1 5 4 3" xfId="1015"/>
    <cellStyle name="20% - Ênfase1 5 4 3 2" xfId="3237"/>
    <cellStyle name="20% - Ênfase1 5 4 4" xfId="2622"/>
    <cellStyle name="20% - Ênfase1 5 5" xfId="1315"/>
    <cellStyle name="20% - Ênfase1 5 5 2" xfId="3537"/>
    <cellStyle name="20% - Ênfase1 5 6" xfId="1615"/>
    <cellStyle name="20% - Ênfase1 5 6 2" xfId="3837"/>
    <cellStyle name="20% - Ênfase1 5 7" xfId="729"/>
    <cellStyle name="20% - Ênfase1 5 7 2" xfId="2951"/>
    <cellStyle name="20% - Ênfase1 5 8" xfId="2336"/>
    <cellStyle name="20% - Ênfase1 6" xfId="6"/>
    <cellStyle name="20% - Ênfase1 6 2" xfId="160"/>
    <cellStyle name="20% - Ênfase1 6 2 2" xfId="456"/>
    <cellStyle name="20% - Ênfase1 6 2 2 2" xfId="1961"/>
    <cellStyle name="20% - Ênfase1 6 2 2 2 2" xfId="4183"/>
    <cellStyle name="20% - Ênfase1 6 2 2 3" xfId="1075"/>
    <cellStyle name="20% - Ênfase1 6 2 2 3 2" xfId="3297"/>
    <cellStyle name="20% - Ênfase1 6 2 2 4" xfId="2682"/>
    <cellStyle name="20% - Ênfase1 6 2 3" xfId="1375"/>
    <cellStyle name="20% - Ênfase1 6 2 3 2" xfId="3597"/>
    <cellStyle name="20% - Ênfase1 6 2 4" xfId="1675"/>
    <cellStyle name="20% - Ênfase1 6 2 4 2" xfId="3897"/>
    <cellStyle name="20% - Ênfase1 6 2 5" xfId="789"/>
    <cellStyle name="20% - Ênfase1 6 2 5 2" xfId="3011"/>
    <cellStyle name="20% - Ênfase1 6 2 6" xfId="2396"/>
    <cellStyle name="20% - Ênfase1 6 3" xfId="241"/>
    <cellStyle name="20% - Ênfase1 6 3 2" xfId="536"/>
    <cellStyle name="20% - Ênfase1 6 3 2 2" xfId="2041"/>
    <cellStyle name="20% - Ênfase1 6 3 2 2 2" xfId="4263"/>
    <cellStyle name="20% - Ênfase1 6 3 2 3" xfId="1155"/>
    <cellStyle name="20% - Ênfase1 6 3 2 3 2" xfId="3377"/>
    <cellStyle name="20% - Ênfase1 6 3 2 4" xfId="2762"/>
    <cellStyle name="20% - Ênfase1 6 3 3" xfId="1455"/>
    <cellStyle name="20% - Ênfase1 6 3 3 2" xfId="3677"/>
    <cellStyle name="20% - Ênfase1 6 3 4" xfId="1755"/>
    <cellStyle name="20% - Ênfase1 6 3 4 2" xfId="3977"/>
    <cellStyle name="20% - Ênfase1 6 3 5" xfId="869"/>
    <cellStyle name="20% - Ênfase1 6 3 5 2" xfId="3091"/>
    <cellStyle name="20% - Ênfase1 6 3 6" xfId="2476"/>
    <cellStyle name="20% - Ênfase1 6 4" xfId="413"/>
    <cellStyle name="20% - Ênfase1 6 4 2" xfId="1918"/>
    <cellStyle name="20% - Ênfase1 6 4 2 2" xfId="4140"/>
    <cellStyle name="20% - Ênfase1 6 4 3" xfId="1032"/>
    <cellStyle name="20% - Ênfase1 6 4 3 2" xfId="3254"/>
    <cellStyle name="20% - Ênfase1 6 4 4" xfId="2639"/>
    <cellStyle name="20% - Ênfase1 6 5" xfId="1332"/>
    <cellStyle name="20% - Ênfase1 6 5 2" xfId="3554"/>
    <cellStyle name="20% - Ênfase1 6 6" xfId="1632"/>
    <cellStyle name="20% - Ênfase1 6 6 2" xfId="3854"/>
    <cellStyle name="20% - Ênfase1 6 7" xfId="746"/>
    <cellStyle name="20% - Ênfase1 6 7 2" xfId="2968"/>
    <cellStyle name="20% - Ênfase1 6 8" xfId="2353"/>
    <cellStyle name="20% - Ênfase1 7" xfId="136"/>
    <cellStyle name="20% - Ênfase1 7 2" xfId="432"/>
    <cellStyle name="20% - Ênfase1 7 2 2" xfId="1937"/>
    <cellStyle name="20% - Ênfase1 7 2 2 2" xfId="4159"/>
    <cellStyle name="20% - Ênfase1 7 2 3" xfId="1051"/>
    <cellStyle name="20% - Ênfase1 7 2 3 2" xfId="3273"/>
    <cellStyle name="20% - Ênfase1 7 2 4" xfId="2658"/>
    <cellStyle name="20% - Ênfase1 7 3" xfId="1351"/>
    <cellStyle name="20% - Ênfase1 7 3 2" xfId="3573"/>
    <cellStyle name="20% - Ênfase1 7 4" xfId="1651"/>
    <cellStyle name="20% - Ênfase1 7 4 2" xfId="3873"/>
    <cellStyle name="20% - Ênfase1 7 5" xfId="765"/>
    <cellStyle name="20% - Ênfase1 7 5 2" xfId="2987"/>
    <cellStyle name="20% - Ênfase1 7 6" xfId="2372"/>
    <cellStyle name="20% - Ênfase1 8" xfId="224"/>
    <cellStyle name="20% - Ênfase1 8 2" xfId="519"/>
    <cellStyle name="20% - Ênfase1 8 2 2" xfId="2024"/>
    <cellStyle name="20% - Ênfase1 8 2 2 2" xfId="4246"/>
    <cellStyle name="20% - Ênfase1 8 2 3" xfId="1138"/>
    <cellStyle name="20% - Ênfase1 8 2 3 2" xfId="3360"/>
    <cellStyle name="20% - Ênfase1 8 2 4" xfId="2745"/>
    <cellStyle name="20% - Ênfase1 8 3" xfId="1438"/>
    <cellStyle name="20% - Ênfase1 8 3 2" xfId="3660"/>
    <cellStyle name="20% - Ênfase1 8 4" xfId="1738"/>
    <cellStyle name="20% - Ênfase1 8 4 2" xfId="3960"/>
    <cellStyle name="20% - Ênfase1 8 5" xfId="852"/>
    <cellStyle name="20% - Ênfase1 8 5 2" xfId="3074"/>
    <cellStyle name="20% - Ênfase1 8 6" xfId="2459"/>
    <cellStyle name="20% - Ênfase1 9" xfId="236"/>
    <cellStyle name="20% - Ênfase1 9 2" xfId="531"/>
    <cellStyle name="20% - Ênfase1 9 2 2" xfId="2036"/>
    <cellStyle name="20% - Ênfase1 9 2 2 2" xfId="4258"/>
    <cellStyle name="20% - Ênfase1 9 2 3" xfId="1150"/>
    <cellStyle name="20% - Ênfase1 9 2 3 2" xfId="3372"/>
    <cellStyle name="20% - Ênfase1 9 2 4" xfId="2757"/>
    <cellStyle name="20% - Ênfase1 9 3" xfId="1450"/>
    <cellStyle name="20% - Ênfase1 9 3 2" xfId="3672"/>
    <cellStyle name="20% - Ênfase1 9 4" xfId="1750"/>
    <cellStyle name="20% - Ênfase1 9 4 2" xfId="3972"/>
    <cellStyle name="20% - Ênfase1 9 5" xfId="864"/>
    <cellStyle name="20% - Ênfase1 9 5 2" xfId="3086"/>
    <cellStyle name="20% - Ênfase1 9 6" xfId="2471"/>
    <cellStyle name="20% - Ênfase2" xfId="7" builtinId="34" customBuiltin="1"/>
    <cellStyle name="20% - Ênfase2 10" xfId="629"/>
    <cellStyle name="20% - Ênfase2 10 2" xfId="1544"/>
    <cellStyle name="20% - Ênfase2 10 2 2" xfId="3766"/>
    <cellStyle name="20% - Ênfase2 10 3" xfId="2130"/>
    <cellStyle name="20% - Ênfase2 10 3 2" xfId="4352"/>
    <cellStyle name="20% - Ênfase2 10 4" xfId="1244"/>
    <cellStyle name="20% - Ênfase2 10 4 2" xfId="3466"/>
    <cellStyle name="20% - Ênfase2 10 5" xfId="2851"/>
    <cellStyle name="20% - Ênfase2 11" xfId="337"/>
    <cellStyle name="20% - Ênfase2 11 2" xfId="1842"/>
    <cellStyle name="20% - Ênfase2 11 2 2" xfId="4064"/>
    <cellStyle name="20% - Ênfase2 11 3" xfId="956"/>
    <cellStyle name="20% - Ênfase2 11 3 2" xfId="3178"/>
    <cellStyle name="20% - Ênfase2 11 4" xfId="2563"/>
    <cellStyle name="20% - Ênfase2 12" xfId="643"/>
    <cellStyle name="20% - Ênfase2 12 2" xfId="2144"/>
    <cellStyle name="20% - Ênfase2 12 2 2" xfId="4366"/>
    <cellStyle name="20% - Ênfase2 12 3" xfId="1256"/>
    <cellStyle name="20% - Ênfase2 12 3 2" xfId="3478"/>
    <cellStyle name="20% - Ênfase2 12 4" xfId="2865"/>
    <cellStyle name="20% - Ênfase2 13" xfId="658"/>
    <cellStyle name="20% - Ênfase2 13 2" xfId="1556"/>
    <cellStyle name="20% - Ênfase2 13 2 2" xfId="3778"/>
    <cellStyle name="20% - Ênfase2 13 3" xfId="2880"/>
    <cellStyle name="20% - Ênfase2 14" xfId="670"/>
    <cellStyle name="20% - Ênfase2 14 2" xfId="2892"/>
    <cellStyle name="20% - Ênfase2 15" xfId="2158"/>
    <cellStyle name="20% - Ênfase2 15 2" xfId="4380"/>
    <cellStyle name="20% - Ênfase2 16" xfId="2172"/>
    <cellStyle name="20% - Ênfase2 16 2" xfId="4394"/>
    <cellStyle name="20% - Ênfase2 17" xfId="2186"/>
    <cellStyle name="20% - Ênfase2 17 2" xfId="4408"/>
    <cellStyle name="20% - Ênfase2 18" xfId="2200"/>
    <cellStyle name="20% - Ênfase2 18 2" xfId="4422"/>
    <cellStyle name="20% - Ênfase2 19" xfId="2216"/>
    <cellStyle name="20% - Ênfase2 19 2" xfId="4438"/>
    <cellStyle name="20% - Ênfase2 2" xfId="8"/>
    <cellStyle name="20% - Ênfase2 2 2" xfId="166"/>
    <cellStyle name="20% - Ênfase2 2 2 2" xfId="462"/>
    <cellStyle name="20% - Ênfase2 2 2 2 2" xfId="1967"/>
    <cellStyle name="20% - Ênfase2 2 2 2 2 2" xfId="4189"/>
    <cellStyle name="20% - Ênfase2 2 2 2 3" xfId="1081"/>
    <cellStyle name="20% - Ênfase2 2 2 2 3 2" xfId="3303"/>
    <cellStyle name="20% - Ênfase2 2 2 2 4" xfId="2688"/>
    <cellStyle name="20% - Ênfase2 2 2 3" xfId="1381"/>
    <cellStyle name="20% - Ênfase2 2 2 3 2" xfId="3603"/>
    <cellStyle name="20% - Ênfase2 2 2 4" xfId="1681"/>
    <cellStyle name="20% - Ênfase2 2 2 4 2" xfId="3903"/>
    <cellStyle name="20% - Ênfase2 2 2 5" xfId="795"/>
    <cellStyle name="20% - Ênfase2 2 2 5 2" xfId="3017"/>
    <cellStyle name="20% - Ênfase2 2 2 6" xfId="2402"/>
    <cellStyle name="20% - Ênfase2 2 3" xfId="243"/>
    <cellStyle name="20% - Ênfase2 2 3 2" xfId="538"/>
    <cellStyle name="20% - Ênfase2 2 3 2 2" xfId="2043"/>
    <cellStyle name="20% - Ênfase2 2 3 2 2 2" xfId="4265"/>
    <cellStyle name="20% - Ênfase2 2 3 2 3" xfId="1157"/>
    <cellStyle name="20% - Ênfase2 2 3 2 3 2" xfId="3379"/>
    <cellStyle name="20% - Ênfase2 2 3 2 4" xfId="2764"/>
    <cellStyle name="20% - Ênfase2 2 3 3" xfId="1457"/>
    <cellStyle name="20% - Ênfase2 2 3 3 2" xfId="3679"/>
    <cellStyle name="20% - Ênfase2 2 3 4" xfId="1757"/>
    <cellStyle name="20% - Ênfase2 2 3 4 2" xfId="3979"/>
    <cellStyle name="20% - Ênfase2 2 3 5" xfId="871"/>
    <cellStyle name="20% - Ênfase2 2 3 5 2" xfId="3093"/>
    <cellStyle name="20% - Ênfase2 2 3 6" xfId="2478"/>
    <cellStyle name="20% - Ênfase2 2 4" xfId="351"/>
    <cellStyle name="20% - Ênfase2 2 4 2" xfId="1856"/>
    <cellStyle name="20% - Ênfase2 2 4 2 2" xfId="4078"/>
    <cellStyle name="20% - Ênfase2 2 4 3" xfId="970"/>
    <cellStyle name="20% - Ênfase2 2 4 3 2" xfId="3192"/>
    <cellStyle name="20% - Ênfase2 2 4 4" xfId="2577"/>
    <cellStyle name="20% - Ênfase2 2 5" xfId="1270"/>
    <cellStyle name="20% - Ênfase2 2 5 2" xfId="3492"/>
    <cellStyle name="20% - Ênfase2 2 6" xfId="1570"/>
    <cellStyle name="20% - Ênfase2 2 6 2" xfId="3792"/>
    <cellStyle name="20% - Ênfase2 2 7" xfId="684"/>
    <cellStyle name="20% - Ênfase2 2 7 2" xfId="2906"/>
    <cellStyle name="20% - Ênfase2 2 8" xfId="2291"/>
    <cellStyle name="20% - Ênfase2 20" xfId="2232"/>
    <cellStyle name="20% - Ênfase2 20 2" xfId="4453"/>
    <cellStyle name="20% - Ênfase2 21" xfId="2246"/>
    <cellStyle name="20% - Ênfase2 21 2" xfId="4467"/>
    <cellStyle name="20% - Ênfase2 22" xfId="2260"/>
    <cellStyle name="20% - Ênfase2 22 2" xfId="4481"/>
    <cellStyle name="20% - Ênfase2 23" xfId="2274"/>
    <cellStyle name="20% - Ênfase2 24" xfId="4495"/>
    <cellStyle name="20% - Ênfase2 3" xfId="9"/>
    <cellStyle name="20% - Ênfase2 3 2" xfId="155"/>
    <cellStyle name="20% - Ênfase2 3 2 2" xfId="451"/>
    <cellStyle name="20% - Ênfase2 3 2 2 2" xfId="1956"/>
    <cellStyle name="20% - Ênfase2 3 2 2 2 2" xfId="4178"/>
    <cellStyle name="20% - Ênfase2 3 2 2 3" xfId="1070"/>
    <cellStyle name="20% - Ênfase2 3 2 2 3 2" xfId="3292"/>
    <cellStyle name="20% - Ênfase2 3 2 2 4" xfId="2677"/>
    <cellStyle name="20% - Ênfase2 3 2 3" xfId="1370"/>
    <cellStyle name="20% - Ênfase2 3 2 3 2" xfId="3592"/>
    <cellStyle name="20% - Ênfase2 3 2 4" xfId="1670"/>
    <cellStyle name="20% - Ênfase2 3 2 4 2" xfId="3892"/>
    <cellStyle name="20% - Ênfase2 3 2 5" xfId="784"/>
    <cellStyle name="20% - Ênfase2 3 2 5 2" xfId="3006"/>
    <cellStyle name="20% - Ênfase2 3 2 6" xfId="2391"/>
    <cellStyle name="20% - Ênfase2 3 3" xfId="244"/>
    <cellStyle name="20% - Ênfase2 3 3 2" xfId="539"/>
    <cellStyle name="20% - Ênfase2 3 3 2 2" xfId="2044"/>
    <cellStyle name="20% - Ênfase2 3 3 2 2 2" xfId="4266"/>
    <cellStyle name="20% - Ênfase2 3 3 2 3" xfId="1158"/>
    <cellStyle name="20% - Ênfase2 3 3 2 3 2" xfId="3380"/>
    <cellStyle name="20% - Ênfase2 3 3 2 4" xfId="2765"/>
    <cellStyle name="20% - Ênfase2 3 3 3" xfId="1458"/>
    <cellStyle name="20% - Ênfase2 3 3 3 2" xfId="3680"/>
    <cellStyle name="20% - Ênfase2 3 3 4" xfId="1758"/>
    <cellStyle name="20% - Ênfase2 3 3 4 2" xfId="3980"/>
    <cellStyle name="20% - Ênfase2 3 3 5" xfId="872"/>
    <cellStyle name="20% - Ênfase2 3 3 5 2" xfId="3094"/>
    <cellStyle name="20% - Ênfase2 3 3 6" xfId="2479"/>
    <cellStyle name="20% - Ênfase2 3 4" xfId="369"/>
    <cellStyle name="20% - Ênfase2 3 4 2" xfId="1874"/>
    <cellStyle name="20% - Ênfase2 3 4 2 2" xfId="4096"/>
    <cellStyle name="20% - Ênfase2 3 4 3" xfId="988"/>
    <cellStyle name="20% - Ênfase2 3 4 3 2" xfId="3210"/>
    <cellStyle name="20% - Ênfase2 3 4 4" xfId="2595"/>
    <cellStyle name="20% - Ênfase2 3 5" xfId="1288"/>
    <cellStyle name="20% - Ênfase2 3 5 2" xfId="3510"/>
    <cellStyle name="20% - Ênfase2 3 6" xfId="1588"/>
    <cellStyle name="20% - Ênfase2 3 6 2" xfId="3810"/>
    <cellStyle name="20% - Ênfase2 3 7" xfId="702"/>
    <cellStyle name="20% - Ênfase2 3 7 2" xfId="2924"/>
    <cellStyle name="20% - Ênfase2 3 8" xfId="2309"/>
    <cellStyle name="20% - Ênfase2 4" xfId="10"/>
    <cellStyle name="20% - Ênfase2 4 2" xfId="164"/>
    <cellStyle name="20% - Ênfase2 4 2 2" xfId="460"/>
    <cellStyle name="20% - Ênfase2 4 2 2 2" xfId="1965"/>
    <cellStyle name="20% - Ênfase2 4 2 2 2 2" xfId="4187"/>
    <cellStyle name="20% - Ênfase2 4 2 2 3" xfId="1079"/>
    <cellStyle name="20% - Ênfase2 4 2 2 3 2" xfId="3301"/>
    <cellStyle name="20% - Ênfase2 4 2 2 4" xfId="2686"/>
    <cellStyle name="20% - Ênfase2 4 2 3" xfId="1379"/>
    <cellStyle name="20% - Ênfase2 4 2 3 2" xfId="3601"/>
    <cellStyle name="20% - Ênfase2 4 2 4" xfId="1679"/>
    <cellStyle name="20% - Ênfase2 4 2 4 2" xfId="3901"/>
    <cellStyle name="20% - Ênfase2 4 2 5" xfId="793"/>
    <cellStyle name="20% - Ênfase2 4 2 5 2" xfId="3015"/>
    <cellStyle name="20% - Ênfase2 4 2 6" xfId="2400"/>
    <cellStyle name="20% - Ênfase2 4 3" xfId="245"/>
    <cellStyle name="20% - Ênfase2 4 3 2" xfId="540"/>
    <cellStyle name="20% - Ênfase2 4 3 2 2" xfId="2045"/>
    <cellStyle name="20% - Ênfase2 4 3 2 2 2" xfId="4267"/>
    <cellStyle name="20% - Ênfase2 4 3 2 3" xfId="1159"/>
    <cellStyle name="20% - Ênfase2 4 3 2 3 2" xfId="3381"/>
    <cellStyle name="20% - Ênfase2 4 3 2 4" xfId="2766"/>
    <cellStyle name="20% - Ênfase2 4 3 3" xfId="1459"/>
    <cellStyle name="20% - Ênfase2 4 3 3 2" xfId="3681"/>
    <cellStyle name="20% - Ênfase2 4 3 4" xfId="1759"/>
    <cellStyle name="20% - Ênfase2 4 3 4 2" xfId="3981"/>
    <cellStyle name="20% - Ênfase2 4 3 5" xfId="873"/>
    <cellStyle name="20% - Ênfase2 4 3 5 2" xfId="3095"/>
    <cellStyle name="20% - Ênfase2 4 3 6" xfId="2480"/>
    <cellStyle name="20% - Ênfase2 4 4" xfId="382"/>
    <cellStyle name="20% - Ênfase2 4 4 2" xfId="1887"/>
    <cellStyle name="20% - Ênfase2 4 4 2 2" xfId="4109"/>
    <cellStyle name="20% - Ênfase2 4 4 3" xfId="1001"/>
    <cellStyle name="20% - Ênfase2 4 4 3 2" xfId="3223"/>
    <cellStyle name="20% - Ênfase2 4 4 4" xfId="2608"/>
    <cellStyle name="20% - Ênfase2 4 5" xfId="1301"/>
    <cellStyle name="20% - Ênfase2 4 5 2" xfId="3523"/>
    <cellStyle name="20% - Ênfase2 4 6" xfId="1601"/>
    <cellStyle name="20% - Ênfase2 4 6 2" xfId="3823"/>
    <cellStyle name="20% - Ênfase2 4 7" xfId="715"/>
    <cellStyle name="20% - Ênfase2 4 7 2" xfId="2937"/>
    <cellStyle name="20% - Ênfase2 4 8" xfId="2322"/>
    <cellStyle name="20% - Ênfase2 5" xfId="11"/>
    <cellStyle name="20% - Ênfase2 5 2" xfId="158"/>
    <cellStyle name="20% - Ênfase2 5 2 2" xfId="454"/>
    <cellStyle name="20% - Ênfase2 5 2 2 2" xfId="1959"/>
    <cellStyle name="20% - Ênfase2 5 2 2 2 2" xfId="4181"/>
    <cellStyle name="20% - Ênfase2 5 2 2 3" xfId="1073"/>
    <cellStyle name="20% - Ênfase2 5 2 2 3 2" xfId="3295"/>
    <cellStyle name="20% - Ênfase2 5 2 2 4" xfId="2680"/>
    <cellStyle name="20% - Ênfase2 5 2 3" xfId="1373"/>
    <cellStyle name="20% - Ênfase2 5 2 3 2" xfId="3595"/>
    <cellStyle name="20% - Ênfase2 5 2 4" xfId="1673"/>
    <cellStyle name="20% - Ênfase2 5 2 4 2" xfId="3895"/>
    <cellStyle name="20% - Ênfase2 5 2 5" xfId="787"/>
    <cellStyle name="20% - Ênfase2 5 2 5 2" xfId="3009"/>
    <cellStyle name="20% - Ênfase2 5 2 6" xfId="2394"/>
    <cellStyle name="20% - Ênfase2 5 3" xfId="246"/>
    <cellStyle name="20% - Ênfase2 5 3 2" xfId="541"/>
    <cellStyle name="20% - Ênfase2 5 3 2 2" xfId="2046"/>
    <cellStyle name="20% - Ênfase2 5 3 2 2 2" xfId="4268"/>
    <cellStyle name="20% - Ênfase2 5 3 2 3" xfId="1160"/>
    <cellStyle name="20% - Ênfase2 5 3 2 3 2" xfId="3382"/>
    <cellStyle name="20% - Ênfase2 5 3 2 4" xfId="2767"/>
    <cellStyle name="20% - Ênfase2 5 3 3" xfId="1460"/>
    <cellStyle name="20% - Ênfase2 5 3 3 2" xfId="3682"/>
    <cellStyle name="20% - Ênfase2 5 3 4" xfId="1760"/>
    <cellStyle name="20% - Ênfase2 5 3 4 2" xfId="3982"/>
    <cellStyle name="20% - Ênfase2 5 3 5" xfId="874"/>
    <cellStyle name="20% - Ênfase2 5 3 5 2" xfId="3096"/>
    <cellStyle name="20% - Ênfase2 5 3 6" xfId="2481"/>
    <cellStyle name="20% - Ênfase2 5 4" xfId="397"/>
    <cellStyle name="20% - Ênfase2 5 4 2" xfId="1902"/>
    <cellStyle name="20% - Ênfase2 5 4 2 2" xfId="4124"/>
    <cellStyle name="20% - Ênfase2 5 4 3" xfId="1016"/>
    <cellStyle name="20% - Ênfase2 5 4 3 2" xfId="3238"/>
    <cellStyle name="20% - Ênfase2 5 4 4" xfId="2623"/>
    <cellStyle name="20% - Ênfase2 5 5" xfId="1316"/>
    <cellStyle name="20% - Ênfase2 5 5 2" xfId="3538"/>
    <cellStyle name="20% - Ênfase2 5 6" xfId="1616"/>
    <cellStyle name="20% - Ênfase2 5 6 2" xfId="3838"/>
    <cellStyle name="20% - Ênfase2 5 7" xfId="730"/>
    <cellStyle name="20% - Ênfase2 5 7 2" xfId="2952"/>
    <cellStyle name="20% - Ênfase2 5 8" xfId="2337"/>
    <cellStyle name="20% - Ênfase2 6" xfId="12"/>
    <cellStyle name="20% - Ênfase2 6 2" xfId="170"/>
    <cellStyle name="20% - Ênfase2 6 2 2" xfId="466"/>
    <cellStyle name="20% - Ênfase2 6 2 2 2" xfId="1971"/>
    <cellStyle name="20% - Ênfase2 6 2 2 2 2" xfId="4193"/>
    <cellStyle name="20% - Ênfase2 6 2 2 3" xfId="1085"/>
    <cellStyle name="20% - Ênfase2 6 2 2 3 2" xfId="3307"/>
    <cellStyle name="20% - Ênfase2 6 2 2 4" xfId="2692"/>
    <cellStyle name="20% - Ênfase2 6 2 3" xfId="1385"/>
    <cellStyle name="20% - Ênfase2 6 2 3 2" xfId="3607"/>
    <cellStyle name="20% - Ênfase2 6 2 4" xfId="1685"/>
    <cellStyle name="20% - Ênfase2 6 2 4 2" xfId="3907"/>
    <cellStyle name="20% - Ênfase2 6 2 5" xfId="799"/>
    <cellStyle name="20% - Ênfase2 6 2 5 2" xfId="3021"/>
    <cellStyle name="20% - Ênfase2 6 2 6" xfId="2406"/>
    <cellStyle name="20% - Ênfase2 6 3" xfId="247"/>
    <cellStyle name="20% - Ênfase2 6 3 2" xfId="542"/>
    <cellStyle name="20% - Ênfase2 6 3 2 2" xfId="2047"/>
    <cellStyle name="20% - Ênfase2 6 3 2 2 2" xfId="4269"/>
    <cellStyle name="20% - Ênfase2 6 3 2 3" xfId="1161"/>
    <cellStyle name="20% - Ênfase2 6 3 2 3 2" xfId="3383"/>
    <cellStyle name="20% - Ênfase2 6 3 2 4" xfId="2768"/>
    <cellStyle name="20% - Ênfase2 6 3 3" xfId="1461"/>
    <cellStyle name="20% - Ênfase2 6 3 3 2" xfId="3683"/>
    <cellStyle name="20% - Ênfase2 6 3 4" xfId="1761"/>
    <cellStyle name="20% - Ênfase2 6 3 4 2" xfId="3983"/>
    <cellStyle name="20% - Ênfase2 6 3 5" xfId="875"/>
    <cellStyle name="20% - Ênfase2 6 3 5 2" xfId="3097"/>
    <cellStyle name="20% - Ênfase2 6 3 6" xfId="2482"/>
    <cellStyle name="20% - Ênfase2 6 4" xfId="415"/>
    <cellStyle name="20% - Ênfase2 6 4 2" xfId="1920"/>
    <cellStyle name="20% - Ênfase2 6 4 2 2" xfId="4142"/>
    <cellStyle name="20% - Ênfase2 6 4 3" xfId="1034"/>
    <cellStyle name="20% - Ênfase2 6 4 3 2" xfId="3256"/>
    <cellStyle name="20% - Ênfase2 6 4 4" xfId="2641"/>
    <cellStyle name="20% - Ênfase2 6 5" xfId="1334"/>
    <cellStyle name="20% - Ênfase2 6 5 2" xfId="3556"/>
    <cellStyle name="20% - Ênfase2 6 6" xfId="1634"/>
    <cellStyle name="20% - Ênfase2 6 6 2" xfId="3856"/>
    <cellStyle name="20% - Ênfase2 6 7" xfId="748"/>
    <cellStyle name="20% - Ênfase2 6 7 2" xfId="2970"/>
    <cellStyle name="20% - Ênfase2 6 8" xfId="2355"/>
    <cellStyle name="20% - Ênfase2 7" xfId="140"/>
    <cellStyle name="20% - Ênfase2 7 2" xfId="436"/>
    <cellStyle name="20% - Ênfase2 7 2 2" xfId="1941"/>
    <cellStyle name="20% - Ênfase2 7 2 2 2" xfId="4163"/>
    <cellStyle name="20% - Ênfase2 7 2 3" xfId="1055"/>
    <cellStyle name="20% - Ênfase2 7 2 3 2" xfId="3277"/>
    <cellStyle name="20% - Ênfase2 7 2 4" xfId="2662"/>
    <cellStyle name="20% - Ênfase2 7 3" xfId="1355"/>
    <cellStyle name="20% - Ênfase2 7 3 2" xfId="3577"/>
    <cellStyle name="20% - Ênfase2 7 4" xfId="1655"/>
    <cellStyle name="20% - Ênfase2 7 4 2" xfId="3877"/>
    <cellStyle name="20% - Ênfase2 7 5" xfId="769"/>
    <cellStyle name="20% - Ênfase2 7 5 2" xfId="2991"/>
    <cellStyle name="20% - Ênfase2 7 6" xfId="2376"/>
    <cellStyle name="20% - Ênfase2 8" xfId="226"/>
    <cellStyle name="20% - Ênfase2 8 2" xfId="521"/>
    <cellStyle name="20% - Ênfase2 8 2 2" xfId="2026"/>
    <cellStyle name="20% - Ênfase2 8 2 2 2" xfId="4248"/>
    <cellStyle name="20% - Ênfase2 8 2 3" xfId="1140"/>
    <cellStyle name="20% - Ênfase2 8 2 3 2" xfId="3362"/>
    <cellStyle name="20% - Ênfase2 8 2 4" xfId="2747"/>
    <cellStyle name="20% - Ênfase2 8 3" xfId="1440"/>
    <cellStyle name="20% - Ênfase2 8 3 2" xfId="3662"/>
    <cellStyle name="20% - Ênfase2 8 4" xfId="1740"/>
    <cellStyle name="20% - Ênfase2 8 4 2" xfId="3962"/>
    <cellStyle name="20% - Ênfase2 8 5" xfId="854"/>
    <cellStyle name="20% - Ênfase2 8 5 2" xfId="3076"/>
    <cellStyle name="20% - Ênfase2 8 6" xfId="2461"/>
    <cellStyle name="20% - Ênfase2 9" xfId="242"/>
    <cellStyle name="20% - Ênfase2 9 2" xfId="537"/>
    <cellStyle name="20% - Ênfase2 9 2 2" xfId="2042"/>
    <cellStyle name="20% - Ênfase2 9 2 2 2" xfId="4264"/>
    <cellStyle name="20% - Ênfase2 9 2 3" xfId="1156"/>
    <cellStyle name="20% - Ênfase2 9 2 3 2" xfId="3378"/>
    <cellStyle name="20% - Ênfase2 9 2 4" xfId="2763"/>
    <cellStyle name="20% - Ênfase2 9 3" xfId="1456"/>
    <cellStyle name="20% - Ênfase2 9 3 2" xfId="3678"/>
    <cellStyle name="20% - Ênfase2 9 4" xfId="1756"/>
    <cellStyle name="20% - Ênfase2 9 4 2" xfId="3978"/>
    <cellStyle name="20% - Ênfase2 9 5" xfId="870"/>
    <cellStyle name="20% - Ênfase2 9 5 2" xfId="3092"/>
    <cellStyle name="20% - Ênfase2 9 6" xfId="2477"/>
    <cellStyle name="20% - Ênfase3" xfId="13" builtinId="38" customBuiltin="1"/>
    <cellStyle name="20% - Ênfase3 10" xfId="631"/>
    <cellStyle name="20% - Ênfase3 10 2" xfId="1546"/>
    <cellStyle name="20% - Ênfase3 10 2 2" xfId="3768"/>
    <cellStyle name="20% - Ênfase3 10 3" xfId="2132"/>
    <cellStyle name="20% - Ênfase3 10 3 2" xfId="4354"/>
    <cellStyle name="20% - Ênfase3 10 4" xfId="1246"/>
    <cellStyle name="20% - Ênfase3 10 4 2" xfId="3468"/>
    <cellStyle name="20% - Ênfase3 10 5" xfId="2853"/>
    <cellStyle name="20% - Ênfase3 11" xfId="339"/>
    <cellStyle name="20% - Ênfase3 11 2" xfId="1844"/>
    <cellStyle name="20% - Ênfase3 11 2 2" xfId="4066"/>
    <cellStyle name="20% - Ênfase3 11 3" xfId="958"/>
    <cellStyle name="20% - Ênfase3 11 3 2" xfId="3180"/>
    <cellStyle name="20% - Ênfase3 11 4" xfId="2565"/>
    <cellStyle name="20% - Ênfase3 12" xfId="645"/>
    <cellStyle name="20% - Ênfase3 12 2" xfId="2146"/>
    <cellStyle name="20% - Ênfase3 12 2 2" xfId="4368"/>
    <cellStyle name="20% - Ênfase3 12 3" xfId="1258"/>
    <cellStyle name="20% - Ênfase3 12 3 2" xfId="3480"/>
    <cellStyle name="20% - Ênfase3 12 4" xfId="2867"/>
    <cellStyle name="20% - Ênfase3 13" xfId="660"/>
    <cellStyle name="20% - Ênfase3 13 2" xfId="1558"/>
    <cellStyle name="20% - Ênfase3 13 2 2" xfId="3780"/>
    <cellStyle name="20% - Ênfase3 13 3" xfId="2882"/>
    <cellStyle name="20% - Ênfase3 14" xfId="672"/>
    <cellStyle name="20% - Ênfase3 14 2" xfId="2894"/>
    <cellStyle name="20% - Ênfase3 15" xfId="2160"/>
    <cellStyle name="20% - Ênfase3 15 2" xfId="4382"/>
    <cellStyle name="20% - Ênfase3 16" xfId="2174"/>
    <cellStyle name="20% - Ênfase3 16 2" xfId="4396"/>
    <cellStyle name="20% - Ênfase3 17" xfId="2188"/>
    <cellStyle name="20% - Ênfase3 17 2" xfId="4410"/>
    <cellStyle name="20% - Ênfase3 18" xfId="2202"/>
    <cellStyle name="20% - Ênfase3 18 2" xfId="4424"/>
    <cellStyle name="20% - Ênfase3 19" xfId="2218"/>
    <cellStyle name="20% - Ênfase3 19 2" xfId="4440"/>
    <cellStyle name="20% - Ênfase3 2" xfId="14"/>
    <cellStyle name="20% - Ênfase3 2 2" xfId="174"/>
    <cellStyle name="20% - Ênfase3 2 2 2" xfId="470"/>
    <cellStyle name="20% - Ênfase3 2 2 2 2" xfId="1975"/>
    <cellStyle name="20% - Ênfase3 2 2 2 2 2" xfId="4197"/>
    <cellStyle name="20% - Ênfase3 2 2 2 3" xfId="1089"/>
    <cellStyle name="20% - Ênfase3 2 2 2 3 2" xfId="3311"/>
    <cellStyle name="20% - Ênfase3 2 2 2 4" xfId="2696"/>
    <cellStyle name="20% - Ênfase3 2 2 3" xfId="1389"/>
    <cellStyle name="20% - Ênfase3 2 2 3 2" xfId="3611"/>
    <cellStyle name="20% - Ênfase3 2 2 4" xfId="1689"/>
    <cellStyle name="20% - Ênfase3 2 2 4 2" xfId="3911"/>
    <cellStyle name="20% - Ênfase3 2 2 5" xfId="803"/>
    <cellStyle name="20% - Ênfase3 2 2 5 2" xfId="3025"/>
    <cellStyle name="20% - Ênfase3 2 2 6" xfId="2410"/>
    <cellStyle name="20% - Ênfase3 2 3" xfId="249"/>
    <cellStyle name="20% - Ênfase3 2 3 2" xfId="544"/>
    <cellStyle name="20% - Ênfase3 2 3 2 2" xfId="2049"/>
    <cellStyle name="20% - Ênfase3 2 3 2 2 2" xfId="4271"/>
    <cellStyle name="20% - Ênfase3 2 3 2 3" xfId="1163"/>
    <cellStyle name="20% - Ênfase3 2 3 2 3 2" xfId="3385"/>
    <cellStyle name="20% - Ênfase3 2 3 2 4" xfId="2770"/>
    <cellStyle name="20% - Ênfase3 2 3 3" xfId="1463"/>
    <cellStyle name="20% - Ênfase3 2 3 3 2" xfId="3685"/>
    <cellStyle name="20% - Ênfase3 2 3 4" xfId="1763"/>
    <cellStyle name="20% - Ênfase3 2 3 4 2" xfId="3985"/>
    <cellStyle name="20% - Ênfase3 2 3 5" xfId="877"/>
    <cellStyle name="20% - Ênfase3 2 3 5 2" xfId="3099"/>
    <cellStyle name="20% - Ênfase3 2 3 6" xfId="2484"/>
    <cellStyle name="20% - Ênfase3 2 4" xfId="352"/>
    <cellStyle name="20% - Ênfase3 2 4 2" xfId="1857"/>
    <cellStyle name="20% - Ênfase3 2 4 2 2" xfId="4079"/>
    <cellStyle name="20% - Ênfase3 2 4 3" xfId="971"/>
    <cellStyle name="20% - Ênfase3 2 4 3 2" xfId="3193"/>
    <cellStyle name="20% - Ênfase3 2 4 4" xfId="2578"/>
    <cellStyle name="20% - Ênfase3 2 5" xfId="1271"/>
    <cellStyle name="20% - Ênfase3 2 5 2" xfId="3493"/>
    <cellStyle name="20% - Ênfase3 2 6" xfId="1571"/>
    <cellStyle name="20% - Ênfase3 2 6 2" xfId="3793"/>
    <cellStyle name="20% - Ênfase3 2 7" xfId="685"/>
    <cellStyle name="20% - Ênfase3 2 7 2" xfId="2907"/>
    <cellStyle name="20% - Ênfase3 2 8" xfId="2292"/>
    <cellStyle name="20% - Ênfase3 20" xfId="2234"/>
    <cellStyle name="20% - Ênfase3 20 2" xfId="4455"/>
    <cellStyle name="20% - Ênfase3 21" xfId="2248"/>
    <cellStyle name="20% - Ênfase3 21 2" xfId="4469"/>
    <cellStyle name="20% - Ênfase3 22" xfId="2262"/>
    <cellStyle name="20% - Ênfase3 22 2" xfId="4483"/>
    <cellStyle name="20% - Ênfase3 23" xfId="2276"/>
    <cellStyle name="20% - Ênfase3 24" xfId="4497"/>
    <cellStyle name="20% - Ênfase3 3" xfId="15"/>
    <cellStyle name="20% - Ênfase3 3 2" xfId="159"/>
    <cellStyle name="20% - Ênfase3 3 2 2" xfId="455"/>
    <cellStyle name="20% - Ênfase3 3 2 2 2" xfId="1960"/>
    <cellStyle name="20% - Ênfase3 3 2 2 2 2" xfId="4182"/>
    <cellStyle name="20% - Ênfase3 3 2 2 3" xfId="1074"/>
    <cellStyle name="20% - Ênfase3 3 2 2 3 2" xfId="3296"/>
    <cellStyle name="20% - Ênfase3 3 2 2 4" xfId="2681"/>
    <cellStyle name="20% - Ênfase3 3 2 3" xfId="1374"/>
    <cellStyle name="20% - Ênfase3 3 2 3 2" xfId="3596"/>
    <cellStyle name="20% - Ênfase3 3 2 4" xfId="1674"/>
    <cellStyle name="20% - Ênfase3 3 2 4 2" xfId="3896"/>
    <cellStyle name="20% - Ênfase3 3 2 5" xfId="788"/>
    <cellStyle name="20% - Ênfase3 3 2 5 2" xfId="3010"/>
    <cellStyle name="20% - Ênfase3 3 2 6" xfId="2395"/>
    <cellStyle name="20% - Ênfase3 3 3" xfId="250"/>
    <cellStyle name="20% - Ênfase3 3 3 2" xfId="545"/>
    <cellStyle name="20% - Ênfase3 3 3 2 2" xfId="2050"/>
    <cellStyle name="20% - Ênfase3 3 3 2 2 2" xfId="4272"/>
    <cellStyle name="20% - Ênfase3 3 3 2 3" xfId="1164"/>
    <cellStyle name="20% - Ênfase3 3 3 2 3 2" xfId="3386"/>
    <cellStyle name="20% - Ênfase3 3 3 2 4" xfId="2771"/>
    <cellStyle name="20% - Ênfase3 3 3 3" xfId="1464"/>
    <cellStyle name="20% - Ênfase3 3 3 3 2" xfId="3686"/>
    <cellStyle name="20% - Ênfase3 3 3 4" xfId="1764"/>
    <cellStyle name="20% - Ênfase3 3 3 4 2" xfId="3986"/>
    <cellStyle name="20% - Ênfase3 3 3 5" xfId="878"/>
    <cellStyle name="20% - Ênfase3 3 3 5 2" xfId="3100"/>
    <cellStyle name="20% - Ênfase3 3 3 6" xfId="2485"/>
    <cellStyle name="20% - Ênfase3 3 4" xfId="371"/>
    <cellStyle name="20% - Ênfase3 3 4 2" xfId="1876"/>
    <cellStyle name="20% - Ênfase3 3 4 2 2" xfId="4098"/>
    <cellStyle name="20% - Ênfase3 3 4 3" xfId="990"/>
    <cellStyle name="20% - Ênfase3 3 4 3 2" xfId="3212"/>
    <cellStyle name="20% - Ênfase3 3 4 4" xfId="2597"/>
    <cellStyle name="20% - Ênfase3 3 5" xfId="1290"/>
    <cellStyle name="20% - Ênfase3 3 5 2" xfId="3512"/>
    <cellStyle name="20% - Ênfase3 3 6" xfId="1590"/>
    <cellStyle name="20% - Ênfase3 3 6 2" xfId="3812"/>
    <cellStyle name="20% - Ênfase3 3 7" xfId="704"/>
    <cellStyle name="20% - Ênfase3 3 7 2" xfId="2926"/>
    <cellStyle name="20% - Ênfase3 3 8" xfId="2311"/>
    <cellStyle name="20% - Ênfase3 4" xfId="16"/>
    <cellStyle name="20% - Ênfase3 4 2" xfId="138"/>
    <cellStyle name="20% - Ênfase3 4 2 2" xfId="434"/>
    <cellStyle name="20% - Ênfase3 4 2 2 2" xfId="1939"/>
    <cellStyle name="20% - Ênfase3 4 2 2 2 2" xfId="4161"/>
    <cellStyle name="20% - Ênfase3 4 2 2 3" xfId="1053"/>
    <cellStyle name="20% - Ênfase3 4 2 2 3 2" xfId="3275"/>
    <cellStyle name="20% - Ênfase3 4 2 2 4" xfId="2660"/>
    <cellStyle name="20% - Ênfase3 4 2 3" xfId="1353"/>
    <cellStyle name="20% - Ênfase3 4 2 3 2" xfId="3575"/>
    <cellStyle name="20% - Ênfase3 4 2 4" xfId="1653"/>
    <cellStyle name="20% - Ênfase3 4 2 4 2" xfId="3875"/>
    <cellStyle name="20% - Ênfase3 4 2 5" xfId="767"/>
    <cellStyle name="20% - Ênfase3 4 2 5 2" xfId="2989"/>
    <cellStyle name="20% - Ênfase3 4 2 6" xfId="2374"/>
    <cellStyle name="20% - Ênfase3 4 3" xfId="251"/>
    <cellStyle name="20% - Ênfase3 4 3 2" xfId="546"/>
    <cellStyle name="20% - Ênfase3 4 3 2 2" xfId="2051"/>
    <cellStyle name="20% - Ênfase3 4 3 2 2 2" xfId="4273"/>
    <cellStyle name="20% - Ênfase3 4 3 2 3" xfId="1165"/>
    <cellStyle name="20% - Ênfase3 4 3 2 3 2" xfId="3387"/>
    <cellStyle name="20% - Ênfase3 4 3 2 4" xfId="2772"/>
    <cellStyle name="20% - Ênfase3 4 3 3" xfId="1465"/>
    <cellStyle name="20% - Ênfase3 4 3 3 2" xfId="3687"/>
    <cellStyle name="20% - Ênfase3 4 3 4" xfId="1765"/>
    <cellStyle name="20% - Ênfase3 4 3 4 2" xfId="3987"/>
    <cellStyle name="20% - Ênfase3 4 3 5" xfId="879"/>
    <cellStyle name="20% - Ênfase3 4 3 5 2" xfId="3101"/>
    <cellStyle name="20% - Ênfase3 4 3 6" xfId="2486"/>
    <cellStyle name="20% - Ênfase3 4 4" xfId="383"/>
    <cellStyle name="20% - Ênfase3 4 4 2" xfId="1888"/>
    <cellStyle name="20% - Ênfase3 4 4 2 2" xfId="4110"/>
    <cellStyle name="20% - Ênfase3 4 4 3" xfId="1002"/>
    <cellStyle name="20% - Ênfase3 4 4 3 2" xfId="3224"/>
    <cellStyle name="20% - Ênfase3 4 4 4" xfId="2609"/>
    <cellStyle name="20% - Ênfase3 4 5" xfId="1302"/>
    <cellStyle name="20% - Ênfase3 4 5 2" xfId="3524"/>
    <cellStyle name="20% - Ênfase3 4 6" xfId="1602"/>
    <cellStyle name="20% - Ênfase3 4 6 2" xfId="3824"/>
    <cellStyle name="20% - Ênfase3 4 7" xfId="716"/>
    <cellStyle name="20% - Ênfase3 4 7 2" xfId="2938"/>
    <cellStyle name="20% - Ênfase3 4 8" xfId="2323"/>
    <cellStyle name="20% - Ênfase3 5" xfId="17"/>
    <cellStyle name="20% - Ênfase3 5 2" xfId="149"/>
    <cellStyle name="20% - Ênfase3 5 2 2" xfId="445"/>
    <cellStyle name="20% - Ênfase3 5 2 2 2" xfId="1950"/>
    <cellStyle name="20% - Ênfase3 5 2 2 2 2" xfId="4172"/>
    <cellStyle name="20% - Ênfase3 5 2 2 3" xfId="1064"/>
    <cellStyle name="20% - Ênfase3 5 2 2 3 2" xfId="3286"/>
    <cellStyle name="20% - Ênfase3 5 2 2 4" xfId="2671"/>
    <cellStyle name="20% - Ênfase3 5 2 3" xfId="1364"/>
    <cellStyle name="20% - Ênfase3 5 2 3 2" xfId="3586"/>
    <cellStyle name="20% - Ênfase3 5 2 4" xfId="1664"/>
    <cellStyle name="20% - Ênfase3 5 2 4 2" xfId="3886"/>
    <cellStyle name="20% - Ênfase3 5 2 5" xfId="778"/>
    <cellStyle name="20% - Ênfase3 5 2 5 2" xfId="3000"/>
    <cellStyle name="20% - Ênfase3 5 2 6" xfId="2385"/>
    <cellStyle name="20% - Ênfase3 5 3" xfId="252"/>
    <cellStyle name="20% - Ênfase3 5 3 2" xfId="547"/>
    <cellStyle name="20% - Ênfase3 5 3 2 2" xfId="2052"/>
    <cellStyle name="20% - Ênfase3 5 3 2 2 2" xfId="4274"/>
    <cellStyle name="20% - Ênfase3 5 3 2 3" xfId="1166"/>
    <cellStyle name="20% - Ênfase3 5 3 2 3 2" xfId="3388"/>
    <cellStyle name="20% - Ênfase3 5 3 2 4" xfId="2773"/>
    <cellStyle name="20% - Ênfase3 5 3 3" xfId="1466"/>
    <cellStyle name="20% - Ênfase3 5 3 3 2" xfId="3688"/>
    <cellStyle name="20% - Ênfase3 5 3 4" xfId="1766"/>
    <cellStyle name="20% - Ênfase3 5 3 4 2" xfId="3988"/>
    <cellStyle name="20% - Ênfase3 5 3 5" xfId="880"/>
    <cellStyle name="20% - Ênfase3 5 3 5 2" xfId="3102"/>
    <cellStyle name="20% - Ênfase3 5 3 6" xfId="2487"/>
    <cellStyle name="20% - Ênfase3 5 4" xfId="398"/>
    <cellStyle name="20% - Ênfase3 5 4 2" xfId="1903"/>
    <cellStyle name="20% - Ênfase3 5 4 2 2" xfId="4125"/>
    <cellStyle name="20% - Ênfase3 5 4 3" xfId="1017"/>
    <cellStyle name="20% - Ênfase3 5 4 3 2" xfId="3239"/>
    <cellStyle name="20% - Ênfase3 5 4 4" xfId="2624"/>
    <cellStyle name="20% - Ênfase3 5 5" xfId="1317"/>
    <cellStyle name="20% - Ênfase3 5 5 2" xfId="3539"/>
    <cellStyle name="20% - Ênfase3 5 6" xfId="1617"/>
    <cellStyle name="20% - Ênfase3 5 6 2" xfId="3839"/>
    <cellStyle name="20% - Ênfase3 5 7" xfId="731"/>
    <cellStyle name="20% - Ênfase3 5 7 2" xfId="2953"/>
    <cellStyle name="20% - Ênfase3 5 8" xfId="2338"/>
    <cellStyle name="20% - Ênfase3 6" xfId="18"/>
    <cellStyle name="20% - Ênfase3 6 2" xfId="169"/>
    <cellStyle name="20% - Ênfase3 6 2 2" xfId="465"/>
    <cellStyle name="20% - Ênfase3 6 2 2 2" xfId="1970"/>
    <cellStyle name="20% - Ênfase3 6 2 2 2 2" xfId="4192"/>
    <cellStyle name="20% - Ênfase3 6 2 2 3" xfId="1084"/>
    <cellStyle name="20% - Ênfase3 6 2 2 3 2" xfId="3306"/>
    <cellStyle name="20% - Ênfase3 6 2 2 4" xfId="2691"/>
    <cellStyle name="20% - Ênfase3 6 2 3" xfId="1384"/>
    <cellStyle name="20% - Ênfase3 6 2 3 2" xfId="3606"/>
    <cellStyle name="20% - Ênfase3 6 2 4" xfId="1684"/>
    <cellStyle name="20% - Ênfase3 6 2 4 2" xfId="3906"/>
    <cellStyle name="20% - Ênfase3 6 2 5" xfId="798"/>
    <cellStyle name="20% - Ênfase3 6 2 5 2" xfId="3020"/>
    <cellStyle name="20% - Ênfase3 6 2 6" xfId="2405"/>
    <cellStyle name="20% - Ênfase3 6 3" xfId="253"/>
    <cellStyle name="20% - Ênfase3 6 3 2" xfId="548"/>
    <cellStyle name="20% - Ênfase3 6 3 2 2" xfId="2053"/>
    <cellStyle name="20% - Ênfase3 6 3 2 2 2" xfId="4275"/>
    <cellStyle name="20% - Ênfase3 6 3 2 3" xfId="1167"/>
    <cellStyle name="20% - Ênfase3 6 3 2 3 2" xfId="3389"/>
    <cellStyle name="20% - Ênfase3 6 3 2 4" xfId="2774"/>
    <cellStyle name="20% - Ênfase3 6 3 3" xfId="1467"/>
    <cellStyle name="20% - Ênfase3 6 3 3 2" xfId="3689"/>
    <cellStyle name="20% - Ênfase3 6 3 4" xfId="1767"/>
    <cellStyle name="20% - Ênfase3 6 3 4 2" xfId="3989"/>
    <cellStyle name="20% - Ênfase3 6 3 5" xfId="881"/>
    <cellStyle name="20% - Ênfase3 6 3 5 2" xfId="3103"/>
    <cellStyle name="20% - Ênfase3 6 3 6" xfId="2488"/>
    <cellStyle name="20% - Ênfase3 6 4" xfId="417"/>
    <cellStyle name="20% - Ênfase3 6 4 2" xfId="1922"/>
    <cellStyle name="20% - Ênfase3 6 4 2 2" xfId="4144"/>
    <cellStyle name="20% - Ênfase3 6 4 3" xfId="1036"/>
    <cellStyle name="20% - Ênfase3 6 4 3 2" xfId="3258"/>
    <cellStyle name="20% - Ênfase3 6 4 4" xfId="2643"/>
    <cellStyle name="20% - Ênfase3 6 5" xfId="1336"/>
    <cellStyle name="20% - Ênfase3 6 5 2" xfId="3558"/>
    <cellStyle name="20% - Ênfase3 6 6" xfId="1636"/>
    <cellStyle name="20% - Ênfase3 6 6 2" xfId="3858"/>
    <cellStyle name="20% - Ênfase3 6 7" xfId="750"/>
    <cellStyle name="20% - Ênfase3 6 7 2" xfId="2972"/>
    <cellStyle name="20% - Ênfase3 6 8" xfId="2357"/>
    <cellStyle name="20% - Ênfase3 7" xfId="143"/>
    <cellStyle name="20% - Ênfase3 7 2" xfId="439"/>
    <cellStyle name="20% - Ênfase3 7 2 2" xfId="1944"/>
    <cellStyle name="20% - Ênfase3 7 2 2 2" xfId="4166"/>
    <cellStyle name="20% - Ênfase3 7 2 3" xfId="1058"/>
    <cellStyle name="20% - Ênfase3 7 2 3 2" xfId="3280"/>
    <cellStyle name="20% - Ênfase3 7 2 4" xfId="2665"/>
    <cellStyle name="20% - Ênfase3 7 3" xfId="1358"/>
    <cellStyle name="20% - Ênfase3 7 3 2" xfId="3580"/>
    <cellStyle name="20% - Ênfase3 7 4" xfId="1658"/>
    <cellStyle name="20% - Ênfase3 7 4 2" xfId="3880"/>
    <cellStyle name="20% - Ênfase3 7 5" xfId="772"/>
    <cellStyle name="20% - Ênfase3 7 5 2" xfId="2994"/>
    <cellStyle name="20% - Ênfase3 7 6" xfId="2379"/>
    <cellStyle name="20% - Ênfase3 8" xfId="228"/>
    <cellStyle name="20% - Ênfase3 8 2" xfId="523"/>
    <cellStyle name="20% - Ênfase3 8 2 2" xfId="2028"/>
    <cellStyle name="20% - Ênfase3 8 2 2 2" xfId="4250"/>
    <cellStyle name="20% - Ênfase3 8 2 3" xfId="1142"/>
    <cellStyle name="20% - Ênfase3 8 2 3 2" xfId="3364"/>
    <cellStyle name="20% - Ênfase3 8 2 4" xfId="2749"/>
    <cellStyle name="20% - Ênfase3 8 3" xfId="1442"/>
    <cellStyle name="20% - Ênfase3 8 3 2" xfId="3664"/>
    <cellStyle name="20% - Ênfase3 8 4" xfId="1742"/>
    <cellStyle name="20% - Ênfase3 8 4 2" xfId="3964"/>
    <cellStyle name="20% - Ênfase3 8 5" xfId="856"/>
    <cellStyle name="20% - Ênfase3 8 5 2" xfId="3078"/>
    <cellStyle name="20% - Ênfase3 8 6" xfId="2463"/>
    <cellStyle name="20% - Ênfase3 9" xfId="248"/>
    <cellStyle name="20% - Ênfase3 9 2" xfId="543"/>
    <cellStyle name="20% - Ênfase3 9 2 2" xfId="2048"/>
    <cellStyle name="20% - Ênfase3 9 2 2 2" xfId="4270"/>
    <cellStyle name="20% - Ênfase3 9 2 3" xfId="1162"/>
    <cellStyle name="20% - Ênfase3 9 2 3 2" xfId="3384"/>
    <cellStyle name="20% - Ênfase3 9 2 4" xfId="2769"/>
    <cellStyle name="20% - Ênfase3 9 3" xfId="1462"/>
    <cellStyle name="20% - Ênfase3 9 3 2" xfId="3684"/>
    <cellStyle name="20% - Ênfase3 9 4" xfId="1762"/>
    <cellStyle name="20% - Ênfase3 9 4 2" xfId="3984"/>
    <cellStyle name="20% - Ênfase3 9 5" xfId="876"/>
    <cellStyle name="20% - Ênfase3 9 5 2" xfId="3098"/>
    <cellStyle name="20% - Ênfase3 9 6" xfId="2483"/>
    <cellStyle name="20% - Ênfase4" xfId="19" builtinId="42" customBuiltin="1"/>
    <cellStyle name="20% - Ênfase4 10" xfId="633"/>
    <cellStyle name="20% - Ênfase4 10 2" xfId="1548"/>
    <cellStyle name="20% - Ênfase4 10 2 2" xfId="3770"/>
    <cellStyle name="20% - Ênfase4 10 3" xfId="2134"/>
    <cellStyle name="20% - Ênfase4 10 3 2" xfId="4356"/>
    <cellStyle name="20% - Ênfase4 10 4" xfId="1248"/>
    <cellStyle name="20% - Ênfase4 10 4 2" xfId="3470"/>
    <cellStyle name="20% - Ênfase4 10 5" xfId="2855"/>
    <cellStyle name="20% - Ênfase4 11" xfId="341"/>
    <cellStyle name="20% - Ênfase4 11 2" xfId="1846"/>
    <cellStyle name="20% - Ênfase4 11 2 2" xfId="4068"/>
    <cellStyle name="20% - Ênfase4 11 3" xfId="960"/>
    <cellStyle name="20% - Ênfase4 11 3 2" xfId="3182"/>
    <cellStyle name="20% - Ênfase4 11 4" xfId="2567"/>
    <cellStyle name="20% - Ênfase4 12" xfId="647"/>
    <cellStyle name="20% - Ênfase4 12 2" xfId="2148"/>
    <cellStyle name="20% - Ênfase4 12 2 2" xfId="4370"/>
    <cellStyle name="20% - Ênfase4 12 3" xfId="1260"/>
    <cellStyle name="20% - Ênfase4 12 3 2" xfId="3482"/>
    <cellStyle name="20% - Ênfase4 12 4" xfId="2869"/>
    <cellStyle name="20% - Ênfase4 13" xfId="662"/>
    <cellStyle name="20% - Ênfase4 13 2" xfId="1560"/>
    <cellStyle name="20% - Ênfase4 13 2 2" xfId="3782"/>
    <cellStyle name="20% - Ênfase4 13 3" xfId="2884"/>
    <cellStyle name="20% - Ênfase4 14" xfId="674"/>
    <cellStyle name="20% - Ênfase4 14 2" xfId="2896"/>
    <cellStyle name="20% - Ênfase4 15" xfId="2162"/>
    <cellStyle name="20% - Ênfase4 15 2" xfId="4384"/>
    <cellStyle name="20% - Ênfase4 16" xfId="2176"/>
    <cellStyle name="20% - Ênfase4 16 2" xfId="4398"/>
    <cellStyle name="20% - Ênfase4 17" xfId="2190"/>
    <cellStyle name="20% - Ênfase4 17 2" xfId="4412"/>
    <cellStyle name="20% - Ênfase4 18" xfId="2204"/>
    <cellStyle name="20% - Ênfase4 18 2" xfId="4426"/>
    <cellStyle name="20% - Ênfase4 19" xfId="2220"/>
    <cellStyle name="20% - Ênfase4 19 2" xfId="4442"/>
    <cellStyle name="20% - Ênfase4 2" xfId="20"/>
    <cellStyle name="20% - Ênfase4 2 2" xfId="131"/>
    <cellStyle name="20% - Ênfase4 2 2 2" xfId="427"/>
    <cellStyle name="20% - Ênfase4 2 2 2 2" xfId="1932"/>
    <cellStyle name="20% - Ênfase4 2 2 2 2 2" xfId="4154"/>
    <cellStyle name="20% - Ênfase4 2 2 2 3" xfId="1046"/>
    <cellStyle name="20% - Ênfase4 2 2 2 3 2" xfId="3268"/>
    <cellStyle name="20% - Ênfase4 2 2 2 4" xfId="2653"/>
    <cellStyle name="20% - Ênfase4 2 2 3" xfId="1346"/>
    <cellStyle name="20% - Ênfase4 2 2 3 2" xfId="3568"/>
    <cellStyle name="20% - Ênfase4 2 2 4" xfId="1646"/>
    <cellStyle name="20% - Ênfase4 2 2 4 2" xfId="3868"/>
    <cellStyle name="20% - Ênfase4 2 2 5" xfId="760"/>
    <cellStyle name="20% - Ênfase4 2 2 5 2" xfId="2982"/>
    <cellStyle name="20% - Ênfase4 2 2 6" xfId="2367"/>
    <cellStyle name="20% - Ênfase4 2 3" xfId="255"/>
    <cellStyle name="20% - Ênfase4 2 3 2" xfId="550"/>
    <cellStyle name="20% - Ênfase4 2 3 2 2" xfId="2055"/>
    <cellStyle name="20% - Ênfase4 2 3 2 2 2" xfId="4277"/>
    <cellStyle name="20% - Ênfase4 2 3 2 3" xfId="1169"/>
    <cellStyle name="20% - Ênfase4 2 3 2 3 2" xfId="3391"/>
    <cellStyle name="20% - Ênfase4 2 3 2 4" xfId="2776"/>
    <cellStyle name="20% - Ênfase4 2 3 3" xfId="1469"/>
    <cellStyle name="20% - Ênfase4 2 3 3 2" xfId="3691"/>
    <cellStyle name="20% - Ênfase4 2 3 4" xfId="1769"/>
    <cellStyle name="20% - Ênfase4 2 3 4 2" xfId="3991"/>
    <cellStyle name="20% - Ênfase4 2 3 5" xfId="883"/>
    <cellStyle name="20% - Ênfase4 2 3 5 2" xfId="3105"/>
    <cellStyle name="20% - Ênfase4 2 3 6" xfId="2490"/>
    <cellStyle name="20% - Ênfase4 2 4" xfId="353"/>
    <cellStyle name="20% - Ênfase4 2 4 2" xfId="1858"/>
    <cellStyle name="20% - Ênfase4 2 4 2 2" xfId="4080"/>
    <cellStyle name="20% - Ênfase4 2 4 3" xfId="972"/>
    <cellStyle name="20% - Ênfase4 2 4 3 2" xfId="3194"/>
    <cellStyle name="20% - Ênfase4 2 4 4" xfId="2579"/>
    <cellStyle name="20% - Ênfase4 2 5" xfId="1272"/>
    <cellStyle name="20% - Ênfase4 2 5 2" xfId="3494"/>
    <cellStyle name="20% - Ênfase4 2 6" xfId="1572"/>
    <cellStyle name="20% - Ênfase4 2 6 2" xfId="3794"/>
    <cellStyle name="20% - Ênfase4 2 7" xfId="686"/>
    <cellStyle name="20% - Ênfase4 2 7 2" xfId="2908"/>
    <cellStyle name="20% - Ênfase4 2 8" xfId="2293"/>
    <cellStyle name="20% - Ênfase4 20" xfId="2236"/>
    <cellStyle name="20% - Ênfase4 20 2" xfId="4457"/>
    <cellStyle name="20% - Ênfase4 21" xfId="2250"/>
    <cellStyle name="20% - Ênfase4 21 2" xfId="4471"/>
    <cellStyle name="20% - Ênfase4 22" xfId="2264"/>
    <cellStyle name="20% - Ênfase4 22 2" xfId="4485"/>
    <cellStyle name="20% - Ênfase4 23" xfId="2278"/>
    <cellStyle name="20% - Ênfase4 24" xfId="4499"/>
    <cellStyle name="20% - Ênfase4 3" xfId="21"/>
    <cellStyle name="20% - Ênfase4 3 2" xfId="171"/>
    <cellStyle name="20% - Ênfase4 3 2 2" xfId="467"/>
    <cellStyle name="20% - Ênfase4 3 2 2 2" xfId="1972"/>
    <cellStyle name="20% - Ênfase4 3 2 2 2 2" xfId="4194"/>
    <cellStyle name="20% - Ênfase4 3 2 2 3" xfId="1086"/>
    <cellStyle name="20% - Ênfase4 3 2 2 3 2" xfId="3308"/>
    <cellStyle name="20% - Ênfase4 3 2 2 4" xfId="2693"/>
    <cellStyle name="20% - Ênfase4 3 2 3" xfId="1386"/>
    <cellStyle name="20% - Ênfase4 3 2 3 2" xfId="3608"/>
    <cellStyle name="20% - Ênfase4 3 2 4" xfId="1686"/>
    <cellStyle name="20% - Ênfase4 3 2 4 2" xfId="3908"/>
    <cellStyle name="20% - Ênfase4 3 2 5" xfId="800"/>
    <cellStyle name="20% - Ênfase4 3 2 5 2" xfId="3022"/>
    <cellStyle name="20% - Ênfase4 3 2 6" xfId="2407"/>
    <cellStyle name="20% - Ênfase4 3 3" xfId="256"/>
    <cellStyle name="20% - Ênfase4 3 3 2" xfId="551"/>
    <cellStyle name="20% - Ênfase4 3 3 2 2" xfId="2056"/>
    <cellStyle name="20% - Ênfase4 3 3 2 2 2" xfId="4278"/>
    <cellStyle name="20% - Ênfase4 3 3 2 3" xfId="1170"/>
    <cellStyle name="20% - Ênfase4 3 3 2 3 2" xfId="3392"/>
    <cellStyle name="20% - Ênfase4 3 3 2 4" xfId="2777"/>
    <cellStyle name="20% - Ênfase4 3 3 3" xfId="1470"/>
    <cellStyle name="20% - Ênfase4 3 3 3 2" xfId="3692"/>
    <cellStyle name="20% - Ênfase4 3 3 4" xfId="1770"/>
    <cellStyle name="20% - Ênfase4 3 3 4 2" xfId="3992"/>
    <cellStyle name="20% - Ênfase4 3 3 5" xfId="884"/>
    <cellStyle name="20% - Ênfase4 3 3 5 2" xfId="3106"/>
    <cellStyle name="20% - Ênfase4 3 3 6" xfId="2491"/>
    <cellStyle name="20% - Ênfase4 3 4" xfId="373"/>
    <cellStyle name="20% - Ênfase4 3 4 2" xfId="1878"/>
    <cellStyle name="20% - Ênfase4 3 4 2 2" xfId="4100"/>
    <cellStyle name="20% - Ênfase4 3 4 3" xfId="992"/>
    <cellStyle name="20% - Ênfase4 3 4 3 2" xfId="3214"/>
    <cellStyle name="20% - Ênfase4 3 4 4" xfId="2599"/>
    <cellStyle name="20% - Ênfase4 3 5" xfId="1292"/>
    <cellStyle name="20% - Ênfase4 3 5 2" xfId="3514"/>
    <cellStyle name="20% - Ênfase4 3 6" xfId="1592"/>
    <cellStyle name="20% - Ênfase4 3 6 2" xfId="3814"/>
    <cellStyle name="20% - Ênfase4 3 7" xfId="706"/>
    <cellStyle name="20% - Ênfase4 3 7 2" xfId="2928"/>
    <cellStyle name="20% - Ênfase4 3 8" xfId="2313"/>
    <cellStyle name="20% - Ênfase4 4" xfId="22"/>
    <cellStyle name="20% - Ênfase4 4 2" xfId="156"/>
    <cellStyle name="20% - Ênfase4 4 2 2" xfId="452"/>
    <cellStyle name="20% - Ênfase4 4 2 2 2" xfId="1957"/>
    <cellStyle name="20% - Ênfase4 4 2 2 2 2" xfId="4179"/>
    <cellStyle name="20% - Ênfase4 4 2 2 3" xfId="1071"/>
    <cellStyle name="20% - Ênfase4 4 2 2 3 2" xfId="3293"/>
    <cellStyle name="20% - Ênfase4 4 2 2 4" xfId="2678"/>
    <cellStyle name="20% - Ênfase4 4 2 3" xfId="1371"/>
    <cellStyle name="20% - Ênfase4 4 2 3 2" xfId="3593"/>
    <cellStyle name="20% - Ênfase4 4 2 4" xfId="1671"/>
    <cellStyle name="20% - Ênfase4 4 2 4 2" xfId="3893"/>
    <cellStyle name="20% - Ênfase4 4 2 5" xfId="785"/>
    <cellStyle name="20% - Ênfase4 4 2 5 2" xfId="3007"/>
    <cellStyle name="20% - Ênfase4 4 2 6" xfId="2392"/>
    <cellStyle name="20% - Ênfase4 4 3" xfId="257"/>
    <cellStyle name="20% - Ênfase4 4 3 2" xfId="552"/>
    <cellStyle name="20% - Ênfase4 4 3 2 2" xfId="2057"/>
    <cellStyle name="20% - Ênfase4 4 3 2 2 2" xfId="4279"/>
    <cellStyle name="20% - Ênfase4 4 3 2 3" xfId="1171"/>
    <cellStyle name="20% - Ênfase4 4 3 2 3 2" xfId="3393"/>
    <cellStyle name="20% - Ênfase4 4 3 2 4" xfId="2778"/>
    <cellStyle name="20% - Ênfase4 4 3 3" xfId="1471"/>
    <cellStyle name="20% - Ênfase4 4 3 3 2" xfId="3693"/>
    <cellStyle name="20% - Ênfase4 4 3 4" xfId="1771"/>
    <cellStyle name="20% - Ênfase4 4 3 4 2" xfId="3993"/>
    <cellStyle name="20% - Ênfase4 4 3 5" xfId="885"/>
    <cellStyle name="20% - Ênfase4 4 3 5 2" xfId="3107"/>
    <cellStyle name="20% - Ênfase4 4 3 6" xfId="2492"/>
    <cellStyle name="20% - Ênfase4 4 4" xfId="384"/>
    <cellStyle name="20% - Ênfase4 4 4 2" xfId="1889"/>
    <cellStyle name="20% - Ênfase4 4 4 2 2" xfId="4111"/>
    <cellStyle name="20% - Ênfase4 4 4 3" xfId="1003"/>
    <cellStyle name="20% - Ênfase4 4 4 3 2" xfId="3225"/>
    <cellStyle name="20% - Ênfase4 4 4 4" xfId="2610"/>
    <cellStyle name="20% - Ênfase4 4 5" xfId="1303"/>
    <cellStyle name="20% - Ênfase4 4 5 2" xfId="3525"/>
    <cellStyle name="20% - Ênfase4 4 6" xfId="1603"/>
    <cellStyle name="20% - Ênfase4 4 6 2" xfId="3825"/>
    <cellStyle name="20% - Ênfase4 4 7" xfId="717"/>
    <cellStyle name="20% - Ênfase4 4 7 2" xfId="2939"/>
    <cellStyle name="20% - Ênfase4 4 8" xfId="2324"/>
    <cellStyle name="20% - Ênfase4 5" xfId="23"/>
    <cellStyle name="20% - Ênfase4 5 2" xfId="142"/>
    <cellStyle name="20% - Ênfase4 5 2 2" xfId="438"/>
    <cellStyle name="20% - Ênfase4 5 2 2 2" xfId="1943"/>
    <cellStyle name="20% - Ênfase4 5 2 2 2 2" xfId="4165"/>
    <cellStyle name="20% - Ênfase4 5 2 2 3" xfId="1057"/>
    <cellStyle name="20% - Ênfase4 5 2 2 3 2" xfId="3279"/>
    <cellStyle name="20% - Ênfase4 5 2 2 4" xfId="2664"/>
    <cellStyle name="20% - Ênfase4 5 2 3" xfId="1357"/>
    <cellStyle name="20% - Ênfase4 5 2 3 2" xfId="3579"/>
    <cellStyle name="20% - Ênfase4 5 2 4" xfId="1657"/>
    <cellStyle name="20% - Ênfase4 5 2 4 2" xfId="3879"/>
    <cellStyle name="20% - Ênfase4 5 2 5" xfId="771"/>
    <cellStyle name="20% - Ênfase4 5 2 5 2" xfId="2993"/>
    <cellStyle name="20% - Ênfase4 5 2 6" xfId="2378"/>
    <cellStyle name="20% - Ênfase4 5 3" xfId="258"/>
    <cellStyle name="20% - Ênfase4 5 3 2" xfId="553"/>
    <cellStyle name="20% - Ênfase4 5 3 2 2" xfId="2058"/>
    <cellStyle name="20% - Ênfase4 5 3 2 2 2" xfId="4280"/>
    <cellStyle name="20% - Ênfase4 5 3 2 3" xfId="1172"/>
    <cellStyle name="20% - Ênfase4 5 3 2 3 2" xfId="3394"/>
    <cellStyle name="20% - Ênfase4 5 3 2 4" xfId="2779"/>
    <cellStyle name="20% - Ênfase4 5 3 3" xfId="1472"/>
    <cellStyle name="20% - Ênfase4 5 3 3 2" xfId="3694"/>
    <cellStyle name="20% - Ênfase4 5 3 4" xfId="1772"/>
    <cellStyle name="20% - Ênfase4 5 3 4 2" xfId="3994"/>
    <cellStyle name="20% - Ênfase4 5 3 5" xfId="886"/>
    <cellStyle name="20% - Ênfase4 5 3 5 2" xfId="3108"/>
    <cellStyle name="20% - Ênfase4 5 3 6" xfId="2493"/>
    <cellStyle name="20% - Ênfase4 5 4" xfId="399"/>
    <cellStyle name="20% - Ênfase4 5 4 2" xfId="1904"/>
    <cellStyle name="20% - Ênfase4 5 4 2 2" xfId="4126"/>
    <cellStyle name="20% - Ênfase4 5 4 3" xfId="1018"/>
    <cellStyle name="20% - Ênfase4 5 4 3 2" xfId="3240"/>
    <cellStyle name="20% - Ênfase4 5 4 4" xfId="2625"/>
    <cellStyle name="20% - Ênfase4 5 5" xfId="1318"/>
    <cellStyle name="20% - Ênfase4 5 5 2" xfId="3540"/>
    <cellStyle name="20% - Ênfase4 5 6" xfId="1618"/>
    <cellStyle name="20% - Ênfase4 5 6 2" xfId="3840"/>
    <cellStyle name="20% - Ênfase4 5 7" xfId="732"/>
    <cellStyle name="20% - Ênfase4 5 7 2" xfId="2954"/>
    <cellStyle name="20% - Ênfase4 5 8" xfId="2339"/>
    <cellStyle name="20% - Ênfase4 6" xfId="24"/>
    <cellStyle name="20% - Ênfase4 6 2" xfId="168"/>
    <cellStyle name="20% - Ênfase4 6 2 2" xfId="464"/>
    <cellStyle name="20% - Ênfase4 6 2 2 2" xfId="1969"/>
    <cellStyle name="20% - Ênfase4 6 2 2 2 2" xfId="4191"/>
    <cellStyle name="20% - Ênfase4 6 2 2 3" xfId="1083"/>
    <cellStyle name="20% - Ênfase4 6 2 2 3 2" xfId="3305"/>
    <cellStyle name="20% - Ênfase4 6 2 2 4" xfId="2690"/>
    <cellStyle name="20% - Ênfase4 6 2 3" xfId="1383"/>
    <cellStyle name="20% - Ênfase4 6 2 3 2" xfId="3605"/>
    <cellStyle name="20% - Ênfase4 6 2 4" xfId="1683"/>
    <cellStyle name="20% - Ênfase4 6 2 4 2" xfId="3905"/>
    <cellStyle name="20% - Ênfase4 6 2 5" xfId="797"/>
    <cellStyle name="20% - Ênfase4 6 2 5 2" xfId="3019"/>
    <cellStyle name="20% - Ênfase4 6 2 6" xfId="2404"/>
    <cellStyle name="20% - Ênfase4 6 3" xfId="259"/>
    <cellStyle name="20% - Ênfase4 6 3 2" xfId="554"/>
    <cellStyle name="20% - Ênfase4 6 3 2 2" xfId="2059"/>
    <cellStyle name="20% - Ênfase4 6 3 2 2 2" xfId="4281"/>
    <cellStyle name="20% - Ênfase4 6 3 2 3" xfId="1173"/>
    <cellStyle name="20% - Ênfase4 6 3 2 3 2" xfId="3395"/>
    <cellStyle name="20% - Ênfase4 6 3 2 4" xfId="2780"/>
    <cellStyle name="20% - Ênfase4 6 3 3" xfId="1473"/>
    <cellStyle name="20% - Ênfase4 6 3 3 2" xfId="3695"/>
    <cellStyle name="20% - Ênfase4 6 3 4" xfId="1773"/>
    <cellStyle name="20% - Ênfase4 6 3 4 2" xfId="3995"/>
    <cellStyle name="20% - Ênfase4 6 3 5" xfId="887"/>
    <cellStyle name="20% - Ênfase4 6 3 5 2" xfId="3109"/>
    <cellStyle name="20% - Ênfase4 6 3 6" xfId="2494"/>
    <cellStyle name="20% - Ênfase4 6 4" xfId="419"/>
    <cellStyle name="20% - Ênfase4 6 4 2" xfId="1924"/>
    <cellStyle name="20% - Ênfase4 6 4 2 2" xfId="4146"/>
    <cellStyle name="20% - Ênfase4 6 4 3" xfId="1038"/>
    <cellStyle name="20% - Ênfase4 6 4 3 2" xfId="3260"/>
    <cellStyle name="20% - Ênfase4 6 4 4" xfId="2645"/>
    <cellStyle name="20% - Ênfase4 6 5" xfId="1338"/>
    <cellStyle name="20% - Ênfase4 6 5 2" xfId="3560"/>
    <cellStyle name="20% - Ênfase4 6 6" xfId="1638"/>
    <cellStyle name="20% - Ênfase4 6 6 2" xfId="3860"/>
    <cellStyle name="20% - Ênfase4 6 7" xfId="752"/>
    <cellStyle name="20% - Ênfase4 6 7 2" xfId="2974"/>
    <cellStyle name="20% - Ênfase4 6 8" xfId="2359"/>
    <cellStyle name="20% - Ênfase4 7" xfId="145"/>
    <cellStyle name="20% - Ênfase4 7 2" xfId="441"/>
    <cellStyle name="20% - Ênfase4 7 2 2" xfId="1946"/>
    <cellStyle name="20% - Ênfase4 7 2 2 2" xfId="4168"/>
    <cellStyle name="20% - Ênfase4 7 2 3" xfId="1060"/>
    <cellStyle name="20% - Ênfase4 7 2 3 2" xfId="3282"/>
    <cellStyle name="20% - Ênfase4 7 2 4" xfId="2667"/>
    <cellStyle name="20% - Ênfase4 7 3" xfId="1360"/>
    <cellStyle name="20% - Ênfase4 7 3 2" xfId="3582"/>
    <cellStyle name="20% - Ênfase4 7 4" xfId="1660"/>
    <cellStyle name="20% - Ênfase4 7 4 2" xfId="3882"/>
    <cellStyle name="20% - Ênfase4 7 5" xfId="774"/>
    <cellStyle name="20% - Ênfase4 7 5 2" xfId="2996"/>
    <cellStyle name="20% - Ênfase4 7 6" xfId="2381"/>
    <cellStyle name="20% - Ênfase4 8" xfId="230"/>
    <cellStyle name="20% - Ênfase4 8 2" xfId="525"/>
    <cellStyle name="20% - Ênfase4 8 2 2" xfId="2030"/>
    <cellStyle name="20% - Ênfase4 8 2 2 2" xfId="4252"/>
    <cellStyle name="20% - Ênfase4 8 2 3" xfId="1144"/>
    <cellStyle name="20% - Ênfase4 8 2 3 2" xfId="3366"/>
    <cellStyle name="20% - Ênfase4 8 2 4" xfId="2751"/>
    <cellStyle name="20% - Ênfase4 8 3" xfId="1444"/>
    <cellStyle name="20% - Ênfase4 8 3 2" xfId="3666"/>
    <cellStyle name="20% - Ênfase4 8 4" xfId="1744"/>
    <cellStyle name="20% - Ênfase4 8 4 2" xfId="3966"/>
    <cellStyle name="20% - Ênfase4 8 5" xfId="858"/>
    <cellStyle name="20% - Ênfase4 8 5 2" xfId="3080"/>
    <cellStyle name="20% - Ênfase4 8 6" xfId="2465"/>
    <cellStyle name="20% - Ênfase4 9" xfId="254"/>
    <cellStyle name="20% - Ênfase4 9 2" xfId="549"/>
    <cellStyle name="20% - Ênfase4 9 2 2" xfId="2054"/>
    <cellStyle name="20% - Ênfase4 9 2 2 2" xfId="4276"/>
    <cellStyle name="20% - Ênfase4 9 2 3" xfId="1168"/>
    <cellStyle name="20% - Ênfase4 9 2 3 2" xfId="3390"/>
    <cellStyle name="20% - Ênfase4 9 2 4" xfId="2775"/>
    <cellStyle name="20% - Ênfase4 9 3" xfId="1468"/>
    <cellStyle name="20% - Ênfase4 9 3 2" xfId="3690"/>
    <cellStyle name="20% - Ênfase4 9 4" xfId="1768"/>
    <cellStyle name="20% - Ênfase4 9 4 2" xfId="3990"/>
    <cellStyle name="20% - Ênfase4 9 5" xfId="882"/>
    <cellStyle name="20% - Ênfase4 9 5 2" xfId="3104"/>
    <cellStyle name="20% - Ênfase4 9 6" xfId="2489"/>
    <cellStyle name="20% - Ênfase5" xfId="25" builtinId="46" customBuiltin="1"/>
    <cellStyle name="20% - Ênfase5 10" xfId="635"/>
    <cellStyle name="20% - Ênfase5 10 2" xfId="1550"/>
    <cellStyle name="20% - Ênfase5 10 2 2" xfId="3772"/>
    <cellStyle name="20% - Ênfase5 10 3" xfId="2136"/>
    <cellStyle name="20% - Ênfase5 10 3 2" xfId="4358"/>
    <cellStyle name="20% - Ênfase5 10 4" xfId="1250"/>
    <cellStyle name="20% - Ênfase5 10 4 2" xfId="3472"/>
    <cellStyle name="20% - Ênfase5 10 5" xfId="2857"/>
    <cellStyle name="20% - Ênfase5 11" xfId="343"/>
    <cellStyle name="20% - Ênfase5 11 2" xfId="1848"/>
    <cellStyle name="20% - Ênfase5 11 2 2" xfId="4070"/>
    <cellStyle name="20% - Ênfase5 11 3" xfId="962"/>
    <cellStyle name="20% - Ênfase5 11 3 2" xfId="3184"/>
    <cellStyle name="20% - Ênfase5 11 4" xfId="2569"/>
    <cellStyle name="20% - Ênfase5 12" xfId="649"/>
    <cellStyle name="20% - Ênfase5 12 2" xfId="2150"/>
    <cellStyle name="20% - Ênfase5 12 2 2" xfId="4372"/>
    <cellStyle name="20% - Ênfase5 12 3" xfId="1262"/>
    <cellStyle name="20% - Ênfase5 12 3 2" xfId="3484"/>
    <cellStyle name="20% - Ênfase5 12 4" xfId="2871"/>
    <cellStyle name="20% - Ênfase5 13" xfId="664"/>
    <cellStyle name="20% - Ênfase5 13 2" xfId="1562"/>
    <cellStyle name="20% - Ênfase5 13 2 2" xfId="3784"/>
    <cellStyle name="20% - Ênfase5 13 3" xfId="2886"/>
    <cellStyle name="20% - Ênfase5 14" xfId="676"/>
    <cellStyle name="20% - Ênfase5 14 2" xfId="2898"/>
    <cellStyle name="20% - Ênfase5 15" xfId="2164"/>
    <cellStyle name="20% - Ênfase5 15 2" xfId="4386"/>
    <cellStyle name="20% - Ênfase5 16" xfId="2178"/>
    <cellStyle name="20% - Ênfase5 16 2" xfId="4400"/>
    <cellStyle name="20% - Ênfase5 17" xfId="2192"/>
    <cellStyle name="20% - Ênfase5 17 2" xfId="4414"/>
    <cellStyle name="20% - Ênfase5 18" xfId="2206"/>
    <cellStyle name="20% - Ênfase5 18 2" xfId="4428"/>
    <cellStyle name="20% - Ênfase5 19" xfId="2222"/>
    <cellStyle name="20% - Ênfase5 19 2" xfId="4444"/>
    <cellStyle name="20% - Ênfase5 2" xfId="26"/>
    <cellStyle name="20% - Ênfase5 2 2" xfId="172"/>
    <cellStyle name="20% - Ênfase5 2 2 2" xfId="468"/>
    <cellStyle name="20% - Ênfase5 2 2 2 2" xfId="1973"/>
    <cellStyle name="20% - Ênfase5 2 2 2 2 2" xfId="4195"/>
    <cellStyle name="20% - Ênfase5 2 2 2 3" xfId="1087"/>
    <cellStyle name="20% - Ênfase5 2 2 2 3 2" xfId="3309"/>
    <cellStyle name="20% - Ênfase5 2 2 2 4" xfId="2694"/>
    <cellStyle name="20% - Ênfase5 2 2 3" xfId="1387"/>
    <cellStyle name="20% - Ênfase5 2 2 3 2" xfId="3609"/>
    <cellStyle name="20% - Ênfase5 2 2 4" xfId="1687"/>
    <cellStyle name="20% - Ênfase5 2 2 4 2" xfId="3909"/>
    <cellStyle name="20% - Ênfase5 2 2 5" xfId="801"/>
    <cellStyle name="20% - Ênfase5 2 2 5 2" xfId="3023"/>
    <cellStyle name="20% - Ênfase5 2 2 6" xfId="2408"/>
    <cellStyle name="20% - Ênfase5 2 3" xfId="261"/>
    <cellStyle name="20% - Ênfase5 2 3 2" xfId="556"/>
    <cellStyle name="20% - Ênfase5 2 3 2 2" xfId="2061"/>
    <cellStyle name="20% - Ênfase5 2 3 2 2 2" xfId="4283"/>
    <cellStyle name="20% - Ênfase5 2 3 2 3" xfId="1175"/>
    <cellStyle name="20% - Ênfase5 2 3 2 3 2" xfId="3397"/>
    <cellStyle name="20% - Ênfase5 2 3 2 4" xfId="2782"/>
    <cellStyle name="20% - Ênfase5 2 3 3" xfId="1475"/>
    <cellStyle name="20% - Ênfase5 2 3 3 2" xfId="3697"/>
    <cellStyle name="20% - Ênfase5 2 3 4" xfId="1775"/>
    <cellStyle name="20% - Ênfase5 2 3 4 2" xfId="3997"/>
    <cellStyle name="20% - Ênfase5 2 3 5" xfId="889"/>
    <cellStyle name="20% - Ênfase5 2 3 5 2" xfId="3111"/>
    <cellStyle name="20% - Ênfase5 2 3 6" xfId="2496"/>
    <cellStyle name="20% - Ênfase5 2 4" xfId="354"/>
    <cellStyle name="20% - Ênfase5 2 4 2" xfId="1859"/>
    <cellStyle name="20% - Ênfase5 2 4 2 2" xfId="4081"/>
    <cellStyle name="20% - Ênfase5 2 4 3" xfId="973"/>
    <cellStyle name="20% - Ênfase5 2 4 3 2" xfId="3195"/>
    <cellStyle name="20% - Ênfase5 2 4 4" xfId="2580"/>
    <cellStyle name="20% - Ênfase5 2 5" xfId="1273"/>
    <cellStyle name="20% - Ênfase5 2 5 2" xfId="3495"/>
    <cellStyle name="20% - Ênfase5 2 6" xfId="1573"/>
    <cellStyle name="20% - Ênfase5 2 6 2" xfId="3795"/>
    <cellStyle name="20% - Ênfase5 2 7" xfId="687"/>
    <cellStyle name="20% - Ênfase5 2 7 2" xfId="2909"/>
    <cellStyle name="20% - Ênfase5 2 8" xfId="2294"/>
    <cellStyle name="20% - Ênfase5 20" xfId="2238"/>
    <cellStyle name="20% - Ênfase5 20 2" xfId="4459"/>
    <cellStyle name="20% - Ênfase5 21" xfId="2252"/>
    <cellStyle name="20% - Ênfase5 21 2" xfId="4473"/>
    <cellStyle name="20% - Ênfase5 22" xfId="2266"/>
    <cellStyle name="20% - Ênfase5 22 2" xfId="4487"/>
    <cellStyle name="20% - Ênfase5 23" xfId="2280"/>
    <cellStyle name="20% - Ênfase5 24" xfId="4501"/>
    <cellStyle name="20% - Ênfase5 3" xfId="27"/>
    <cellStyle name="20% - Ênfase5 3 2" xfId="132"/>
    <cellStyle name="20% - Ênfase5 3 2 2" xfId="428"/>
    <cellStyle name="20% - Ênfase5 3 2 2 2" xfId="1933"/>
    <cellStyle name="20% - Ênfase5 3 2 2 2 2" xfId="4155"/>
    <cellStyle name="20% - Ênfase5 3 2 2 3" xfId="1047"/>
    <cellStyle name="20% - Ênfase5 3 2 2 3 2" xfId="3269"/>
    <cellStyle name="20% - Ênfase5 3 2 2 4" xfId="2654"/>
    <cellStyle name="20% - Ênfase5 3 2 3" xfId="1347"/>
    <cellStyle name="20% - Ênfase5 3 2 3 2" xfId="3569"/>
    <cellStyle name="20% - Ênfase5 3 2 4" xfId="1647"/>
    <cellStyle name="20% - Ênfase5 3 2 4 2" xfId="3869"/>
    <cellStyle name="20% - Ênfase5 3 2 5" xfId="761"/>
    <cellStyle name="20% - Ênfase5 3 2 5 2" xfId="2983"/>
    <cellStyle name="20% - Ênfase5 3 2 6" xfId="2368"/>
    <cellStyle name="20% - Ênfase5 3 3" xfId="262"/>
    <cellStyle name="20% - Ênfase5 3 3 2" xfId="557"/>
    <cellStyle name="20% - Ênfase5 3 3 2 2" xfId="2062"/>
    <cellStyle name="20% - Ênfase5 3 3 2 2 2" xfId="4284"/>
    <cellStyle name="20% - Ênfase5 3 3 2 3" xfId="1176"/>
    <cellStyle name="20% - Ênfase5 3 3 2 3 2" xfId="3398"/>
    <cellStyle name="20% - Ênfase5 3 3 2 4" xfId="2783"/>
    <cellStyle name="20% - Ênfase5 3 3 3" xfId="1476"/>
    <cellStyle name="20% - Ênfase5 3 3 3 2" xfId="3698"/>
    <cellStyle name="20% - Ênfase5 3 3 4" xfId="1776"/>
    <cellStyle name="20% - Ênfase5 3 3 4 2" xfId="3998"/>
    <cellStyle name="20% - Ênfase5 3 3 5" xfId="890"/>
    <cellStyle name="20% - Ênfase5 3 3 5 2" xfId="3112"/>
    <cellStyle name="20% - Ênfase5 3 3 6" xfId="2497"/>
    <cellStyle name="20% - Ênfase5 3 4" xfId="375"/>
    <cellStyle name="20% - Ênfase5 3 4 2" xfId="1880"/>
    <cellStyle name="20% - Ênfase5 3 4 2 2" xfId="4102"/>
    <cellStyle name="20% - Ênfase5 3 4 3" xfId="994"/>
    <cellStyle name="20% - Ênfase5 3 4 3 2" xfId="3216"/>
    <cellStyle name="20% - Ênfase5 3 4 4" xfId="2601"/>
    <cellStyle name="20% - Ênfase5 3 5" xfId="1294"/>
    <cellStyle name="20% - Ênfase5 3 5 2" xfId="3516"/>
    <cellStyle name="20% - Ênfase5 3 6" xfId="1594"/>
    <cellStyle name="20% - Ênfase5 3 6 2" xfId="3816"/>
    <cellStyle name="20% - Ênfase5 3 7" xfId="708"/>
    <cellStyle name="20% - Ênfase5 3 7 2" xfId="2930"/>
    <cellStyle name="20% - Ênfase5 3 8" xfId="2315"/>
    <cellStyle name="20% - Ênfase5 4" xfId="28"/>
    <cellStyle name="20% - Ênfase5 4 2" xfId="135"/>
    <cellStyle name="20% - Ênfase5 4 2 2" xfId="431"/>
    <cellStyle name="20% - Ênfase5 4 2 2 2" xfId="1936"/>
    <cellStyle name="20% - Ênfase5 4 2 2 2 2" xfId="4158"/>
    <cellStyle name="20% - Ênfase5 4 2 2 3" xfId="1050"/>
    <cellStyle name="20% - Ênfase5 4 2 2 3 2" xfId="3272"/>
    <cellStyle name="20% - Ênfase5 4 2 2 4" xfId="2657"/>
    <cellStyle name="20% - Ênfase5 4 2 3" xfId="1350"/>
    <cellStyle name="20% - Ênfase5 4 2 3 2" xfId="3572"/>
    <cellStyle name="20% - Ênfase5 4 2 4" xfId="1650"/>
    <cellStyle name="20% - Ênfase5 4 2 4 2" xfId="3872"/>
    <cellStyle name="20% - Ênfase5 4 2 5" xfId="764"/>
    <cellStyle name="20% - Ênfase5 4 2 5 2" xfId="2986"/>
    <cellStyle name="20% - Ênfase5 4 2 6" xfId="2371"/>
    <cellStyle name="20% - Ênfase5 4 3" xfId="263"/>
    <cellStyle name="20% - Ênfase5 4 3 2" xfId="558"/>
    <cellStyle name="20% - Ênfase5 4 3 2 2" xfId="2063"/>
    <cellStyle name="20% - Ênfase5 4 3 2 2 2" xfId="4285"/>
    <cellStyle name="20% - Ênfase5 4 3 2 3" xfId="1177"/>
    <cellStyle name="20% - Ênfase5 4 3 2 3 2" xfId="3399"/>
    <cellStyle name="20% - Ênfase5 4 3 2 4" xfId="2784"/>
    <cellStyle name="20% - Ênfase5 4 3 3" xfId="1477"/>
    <cellStyle name="20% - Ênfase5 4 3 3 2" xfId="3699"/>
    <cellStyle name="20% - Ênfase5 4 3 4" xfId="1777"/>
    <cellStyle name="20% - Ênfase5 4 3 4 2" xfId="3999"/>
    <cellStyle name="20% - Ênfase5 4 3 5" xfId="891"/>
    <cellStyle name="20% - Ênfase5 4 3 5 2" xfId="3113"/>
    <cellStyle name="20% - Ênfase5 4 3 6" xfId="2498"/>
    <cellStyle name="20% - Ênfase5 4 4" xfId="385"/>
    <cellStyle name="20% - Ênfase5 4 4 2" xfId="1890"/>
    <cellStyle name="20% - Ênfase5 4 4 2 2" xfId="4112"/>
    <cellStyle name="20% - Ênfase5 4 4 3" xfId="1004"/>
    <cellStyle name="20% - Ênfase5 4 4 3 2" xfId="3226"/>
    <cellStyle name="20% - Ênfase5 4 4 4" xfId="2611"/>
    <cellStyle name="20% - Ênfase5 4 5" xfId="1304"/>
    <cellStyle name="20% - Ênfase5 4 5 2" xfId="3526"/>
    <cellStyle name="20% - Ênfase5 4 6" xfId="1604"/>
    <cellStyle name="20% - Ênfase5 4 6 2" xfId="3826"/>
    <cellStyle name="20% - Ênfase5 4 7" xfId="718"/>
    <cellStyle name="20% - Ênfase5 4 7 2" xfId="2940"/>
    <cellStyle name="20% - Ênfase5 4 8" xfId="2325"/>
    <cellStyle name="20% - Ênfase5 5" xfId="29"/>
    <cellStyle name="20% - Ênfase5 5 2" xfId="162"/>
    <cellStyle name="20% - Ênfase5 5 2 2" xfId="458"/>
    <cellStyle name="20% - Ênfase5 5 2 2 2" xfId="1963"/>
    <cellStyle name="20% - Ênfase5 5 2 2 2 2" xfId="4185"/>
    <cellStyle name="20% - Ênfase5 5 2 2 3" xfId="1077"/>
    <cellStyle name="20% - Ênfase5 5 2 2 3 2" xfId="3299"/>
    <cellStyle name="20% - Ênfase5 5 2 2 4" xfId="2684"/>
    <cellStyle name="20% - Ênfase5 5 2 3" xfId="1377"/>
    <cellStyle name="20% - Ênfase5 5 2 3 2" xfId="3599"/>
    <cellStyle name="20% - Ênfase5 5 2 4" xfId="1677"/>
    <cellStyle name="20% - Ênfase5 5 2 4 2" xfId="3899"/>
    <cellStyle name="20% - Ênfase5 5 2 5" xfId="791"/>
    <cellStyle name="20% - Ênfase5 5 2 5 2" xfId="3013"/>
    <cellStyle name="20% - Ênfase5 5 2 6" xfId="2398"/>
    <cellStyle name="20% - Ênfase5 5 3" xfId="264"/>
    <cellStyle name="20% - Ênfase5 5 3 2" xfId="559"/>
    <cellStyle name="20% - Ênfase5 5 3 2 2" xfId="2064"/>
    <cellStyle name="20% - Ênfase5 5 3 2 2 2" xfId="4286"/>
    <cellStyle name="20% - Ênfase5 5 3 2 3" xfId="1178"/>
    <cellStyle name="20% - Ênfase5 5 3 2 3 2" xfId="3400"/>
    <cellStyle name="20% - Ênfase5 5 3 2 4" xfId="2785"/>
    <cellStyle name="20% - Ênfase5 5 3 3" xfId="1478"/>
    <cellStyle name="20% - Ênfase5 5 3 3 2" xfId="3700"/>
    <cellStyle name="20% - Ênfase5 5 3 4" xfId="1778"/>
    <cellStyle name="20% - Ênfase5 5 3 4 2" xfId="4000"/>
    <cellStyle name="20% - Ênfase5 5 3 5" xfId="892"/>
    <cellStyle name="20% - Ênfase5 5 3 5 2" xfId="3114"/>
    <cellStyle name="20% - Ênfase5 5 3 6" xfId="2499"/>
    <cellStyle name="20% - Ênfase5 5 4" xfId="400"/>
    <cellStyle name="20% - Ênfase5 5 4 2" xfId="1905"/>
    <cellStyle name="20% - Ênfase5 5 4 2 2" xfId="4127"/>
    <cellStyle name="20% - Ênfase5 5 4 3" xfId="1019"/>
    <cellStyle name="20% - Ênfase5 5 4 3 2" xfId="3241"/>
    <cellStyle name="20% - Ênfase5 5 4 4" xfId="2626"/>
    <cellStyle name="20% - Ênfase5 5 5" xfId="1319"/>
    <cellStyle name="20% - Ênfase5 5 5 2" xfId="3541"/>
    <cellStyle name="20% - Ênfase5 5 6" xfId="1619"/>
    <cellStyle name="20% - Ênfase5 5 6 2" xfId="3841"/>
    <cellStyle name="20% - Ênfase5 5 7" xfId="733"/>
    <cellStyle name="20% - Ênfase5 5 7 2" xfId="2955"/>
    <cellStyle name="20% - Ênfase5 5 8" xfId="2340"/>
    <cellStyle name="20% - Ênfase5 6" xfId="30"/>
    <cellStyle name="20% - Ênfase5 6 2" xfId="165"/>
    <cellStyle name="20% - Ênfase5 6 2 2" xfId="461"/>
    <cellStyle name="20% - Ênfase5 6 2 2 2" xfId="1966"/>
    <cellStyle name="20% - Ênfase5 6 2 2 2 2" xfId="4188"/>
    <cellStyle name="20% - Ênfase5 6 2 2 3" xfId="1080"/>
    <cellStyle name="20% - Ênfase5 6 2 2 3 2" xfId="3302"/>
    <cellStyle name="20% - Ênfase5 6 2 2 4" xfId="2687"/>
    <cellStyle name="20% - Ênfase5 6 2 3" xfId="1380"/>
    <cellStyle name="20% - Ênfase5 6 2 3 2" xfId="3602"/>
    <cellStyle name="20% - Ênfase5 6 2 4" xfId="1680"/>
    <cellStyle name="20% - Ênfase5 6 2 4 2" xfId="3902"/>
    <cellStyle name="20% - Ênfase5 6 2 5" xfId="794"/>
    <cellStyle name="20% - Ênfase5 6 2 5 2" xfId="3016"/>
    <cellStyle name="20% - Ênfase5 6 2 6" xfId="2401"/>
    <cellStyle name="20% - Ênfase5 6 3" xfId="265"/>
    <cellStyle name="20% - Ênfase5 6 3 2" xfId="560"/>
    <cellStyle name="20% - Ênfase5 6 3 2 2" xfId="2065"/>
    <cellStyle name="20% - Ênfase5 6 3 2 2 2" xfId="4287"/>
    <cellStyle name="20% - Ênfase5 6 3 2 3" xfId="1179"/>
    <cellStyle name="20% - Ênfase5 6 3 2 3 2" xfId="3401"/>
    <cellStyle name="20% - Ênfase5 6 3 2 4" xfId="2786"/>
    <cellStyle name="20% - Ênfase5 6 3 3" xfId="1479"/>
    <cellStyle name="20% - Ênfase5 6 3 3 2" xfId="3701"/>
    <cellStyle name="20% - Ênfase5 6 3 4" xfId="1779"/>
    <cellStyle name="20% - Ênfase5 6 3 4 2" xfId="4001"/>
    <cellStyle name="20% - Ênfase5 6 3 5" xfId="893"/>
    <cellStyle name="20% - Ênfase5 6 3 5 2" xfId="3115"/>
    <cellStyle name="20% - Ênfase5 6 3 6" xfId="2500"/>
    <cellStyle name="20% - Ênfase5 6 4" xfId="421"/>
    <cellStyle name="20% - Ênfase5 6 4 2" xfId="1926"/>
    <cellStyle name="20% - Ênfase5 6 4 2 2" xfId="4148"/>
    <cellStyle name="20% - Ênfase5 6 4 3" xfId="1040"/>
    <cellStyle name="20% - Ênfase5 6 4 3 2" xfId="3262"/>
    <cellStyle name="20% - Ênfase5 6 4 4" xfId="2647"/>
    <cellStyle name="20% - Ênfase5 6 5" xfId="1340"/>
    <cellStyle name="20% - Ênfase5 6 5 2" xfId="3562"/>
    <cellStyle name="20% - Ênfase5 6 6" xfId="1640"/>
    <cellStyle name="20% - Ênfase5 6 6 2" xfId="3862"/>
    <cellStyle name="20% - Ênfase5 6 7" xfId="754"/>
    <cellStyle name="20% - Ênfase5 6 7 2" xfId="2976"/>
    <cellStyle name="20% - Ênfase5 6 8" xfId="2361"/>
    <cellStyle name="20% - Ênfase5 7" xfId="147"/>
    <cellStyle name="20% - Ênfase5 7 2" xfId="443"/>
    <cellStyle name="20% - Ênfase5 7 2 2" xfId="1948"/>
    <cellStyle name="20% - Ênfase5 7 2 2 2" xfId="4170"/>
    <cellStyle name="20% - Ênfase5 7 2 3" xfId="1062"/>
    <cellStyle name="20% - Ênfase5 7 2 3 2" xfId="3284"/>
    <cellStyle name="20% - Ênfase5 7 2 4" xfId="2669"/>
    <cellStyle name="20% - Ênfase5 7 3" xfId="1362"/>
    <cellStyle name="20% - Ênfase5 7 3 2" xfId="3584"/>
    <cellStyle name="20% - Ênfase5 7 4" xfId="1662"/>
    <cellStyle name="20% - Ênfase5 7 4 2" xfId="3884"/>
    <cellStyle name="20% - Ênfase5 7 5" xfId="776"/>
    <cellStyle name="20% - Ênfase5 7 5 2" xfId="2998"/>
    <cellStyle name="20% - Ênfase5 7 6" xfId="2383"/>
    <cellStyle name="20% - Ênfase5 8" xfId="232"/>
    <cellStyle name="20% - Ênfase5 8 2" xfId="527"/>
    <cellStyle name="20% - Ênfase5 8 2 2" xfId="2032"/>
    <cellStyle name="20% - Ênfase5 8 2 2 2" xfId="4254"/>
    <cellStyle name="20% - Ênfase5 8 2 3" xfId="1146"/>
    <cellStyle name="20% - Ênfase5 8 2 3 2" xfId="3368"/>
    <cellStyle name="20% - Ênfase5 8 2 4" xfId="2753"/>
    <cellStyle name="20% - Ênfase5 8 3" xfId="1446"/>
    <cellStyle name="20% - Ênfase5 8 3 2" xfId="3668"/>
    <cellStyle name="20% - Ênfase5 8 4" xfId="1746"/>
    <cellStyle name="20% - Ênfase5 8 4 2" xfId="3968"/>
    <cellStyle name="20% - Ênfase5 8 5" xfId="860"/>
    <cellStyle name="20% - Ênfase5 8 5 2" xfId="3082"/>
    <cellStyle name="20% - Ênfase5 8 6" xfId="2467"/>
    <cellStyle name="20% - Ênfase5 9" xfId="260"/>
    <cellStyle name="20% - Ênfase5 9 2" xfId="555"/>
    <cellStyle name="20% - Ênfase5 9 2 2" xfId="2060"/>
    <cellStyle name="20% - Ênfase5 9 2 2 2" xfId="4282"/>
    <cellStyle name="20% - Ênfase5 9 2 3" xfId="1174"/>
    <cellStyle name="20% - Ênfase5 9 2 3 2" xfId="3396"/>
    <cellStyle name="20% - Ênfase5 9 2 4" xfId="2781"/>
    <cellStyle name="20% - Ênfase5 9 3" xfId="1474"/>
    <cellStyle name="20% - Ênfase5 9 3 2" xfId="3696"/>
    <cellStyle name="20% - Ênfase5 9 4" xfId="1774"/>
    <cellStyle name="20% - Ênfase5 9 4 2" xfId="3996"/>
    <cellStyle name="20% - Ênfase5 9 5" xfId="888"/>
    <cellStyle name="20% - Ênfase5 9 5 2" xfId="3110"/>
    <cellStyle name="20% - Ênfase5 9 6" xfId="2495"/>
    <cellStyle name="20% - Ênfase6" xfId="31" builtinId="50" customBuiltin="1"/>
    <cellStyle name="20% - Ênfase6 10" xfId="637"/>
    <cellStyle name="20% - Ênfase6 10 2" xfId="1552"/>
    <cellStyle name="20% - Ênfase6 10 2 2" xfId="3774"/>
    <cellStyle name="20% - Ênfase6 10 3" xfId="2138"/>
    <cellStyle name="20% - Ênfase6 10 3 2" xfId="4360"/>
    <cellStyle name="20% - Ênfase6 10 4" xfId="1252"/>
    <cellStyle name="20% - Ênfase6 10 4 2" xfId="3474"/>
    <cellStyle name="20% - Ênfase6 10 5" xfId="2859"/>
    <cellStyle name="20% - Ênfase6 11" xfId="345"/>
    <cellStyle name="20% - Ênfase6 11 2" xfId="1850"/>
    <cellStyle name="20% - Ênfase6 11 2 2" xfId="4072"/>
    <cellStyle name="20% - Ênfase6 11 3" xfId="964"/>
    <cellStyle name="20% - Ênfase6 11 3 2" xfId="3186"/>
    <cellStyle name="20% - Ênfase6 11 4" xfId="2571"/>
    <cellStyle name="20% - Ênfase6 12" xfId="651"/>
    <cellStyle name="20% - Ênfase6 12 2" xfId="2152"/>
    <cellStyle name="20% - Ênfase6 12 2 2" xfId="4374"/>
    <cellStyle name="20% - Ênfase6 12 3" xfId="1264"/>
    <cellStyle name="20% - Ênfase6 12 3 2" xfId="3486"/>
    <cellStyle name="20% - Ênfase6 12 4" xfId="2873"/>
    <cellStyle name="20% - Ênfase6 13" xfId="666"/>
    <cellStyle name="20% - Ênfase6 13 2" xfId="1564"/>
    <cellStyle name="20% - Ênfase6 13 2 2" xfId="3786"/>
    <cellStyle name="20% - Ênfase6 13 3" xfId="2888"/>
    <cellStyle name="20% - Ênfase6 14" xfId="678"/>
    <cellStyle name="20% - Ênfase6 14 2" xfId="2900"/>
    <cellStyle name="20% - Ênfase6 15" xfId="2166"/>
    <cellStyle name="20% - Ênfase6 15 2" xfId="4388"/>
    <cellStyle name="20% - Ênfase6 16" xfId="2180"/>
    <cellStyle name="20% - Ênfase6 16 2" xfId="4402"/>
    <cellStyle name="20% - Ênfase6 17" xfId="2194"/>
    <cellStyle name="20% - Ênfase6 17 2" xfId="4416"/>
    <cellStyle name="20% - Ênfase6 18" xfId="2208"/>
    <cellStyle name="20% - Ênfase6 18 2" xfId="4430"/>
    <cellStyle name="20% - Ênfase6 19" xfId="2224"/>
    <cellStyle name="20% - Ênfase6 19 2" xfId="4446"/>
    <cellStyle name="20% - Ênfase6 2" xfId="32"/>
    <cellStyle name="20% - Ênfase6 2 2" xfId="130"/>
    <cellStyle name="20% - Ênfase6 2 2 2" xfId="426"/>
    <cellStyle name="20% - Ênfase6 2 2 2 2" xfId="1931"/>
    <cellStyle name="20% - Ênfase6 2 2 2 2 2" xfId="4153"/>
    <cellStyle name="20% - Ênfase6 2 2 2 3" xfId="1045"/>
    <cellStyle name="20% - Ênfase6 2 2 2 3 2" xfId="3267"/>
    <cellStyle name="20% - Ênfase6 2 2 2 4" xfId="2652"/>
    <cellStyle name="20% - Ênfase6 2 2 3" xfId="1345"/>
    <cellStyle name="20% - Ênfase6 2 2 3 2" xfId="3567"/>
    <cellStyle name="20% - Ênfase6 2 2 4" xfId="1645"/>
    <cellStyle name="20% - Ênfase6 2 2 4 2" xfId="3867"/>
    <cellStyle name="20% - Ênfase6 2 2 5" xfId="759"/>
    <cellStyle name="20% - Ênfase6 2 2 5 2" xfId="2981"/>
    <cellStyle name="20% - Ênfase6 2 2 6" xfId="2366"/>
    <cellStyle name="20% - Ênfase6 2 3" xfId="267"/>
    <cellStyle name="20% - Ênfase6 2 3 2" xfId="562"/>
    <cellStyle name="20% - Ênfase6 2 3 2 2" xfId="2067"/>
    <cellStyle name="20% - Ênfase6 2 3 2 2 2" xfId="4289"/>
    <cellStyle name="20% - Ênfase6 2 3 2 3" xfId="1181"/>
    <cellStyle name="20% - Ênfase6 2 3 2 3 2" xfId="3403"/>
    <cellStyle name="20% - Ênfase6 2 3 2 4" xfId="2788"/>
    <cellStyle name="20% - Ênfase6 2 3 3" xfId="1481"/>
    <cellStyle name="20% - Ênfase6 2 3 3 2" xfId="3703"/>
    <cellStyle name="20% - Ênfase6 2 3 4" xfId="1781"/>
    <cellStyle name="20% - Ênfase6 2 3 4 2" xfId="4003"/>
    <cellStyle name="20% - Ênfase6 2 3 5" xfId="895"/>
    <cellStyle name="20% - Ênfase6 2 3 5 2" xfId="3117"/>
    <cellStyle name="20% - Ênfase6 2 3 6" xfId="2502"/>
    <cellStyle name="20% - Ênfase6 2 4" xfId="355"/>
    <cellStyle name="20% - Ênfase6 2 4 2" xfId="1860"/>
    <cellStyle name="20% - Ênfase6 2 4 2 2" xfId="4082"/>
    <cellStyle name="20% - Ênfase6 2 4 3" xfId="974"/>
    <cellStyle name="20% - Ênfase6 2 4 3 2" xfId="3196"/>
    <cellStyle name="20% - Ênfase6 2 4 4" xfId="2581"/>
    <cellStyle name="20% - Ênfase6 2 5" xfId="1274"/>
    <cellStyle name="20% - Ênfase6 2 5 2" xfId="3496"/>
    <cellStyle name="20% - Ênfase6 2 6" xfId="1574"/>
    <cellStyle name="20% - Ênfase6 2 6 2" xfId="3796"/>
    <cellStyle name="20% - Ênfase6 2 7" xfId="688"/>
    <cellStyle name="20% - Ênfase6 2 7 2" xfId="2910"/>
    <cellStyle name="20% - Ênfase6 2 8" xfId="2295"/>
    <cellStyle name="20% - Ênfase6 20" xfId="2240"/>
    <cellStyle name="20% - Ênfase6 20 2" xfId="4461"/>
    <cellStyle name="20% - Ênfase6 21" xfId="2254"/>
    <cellStyle name="20% - Ênfase6 21 2" xfId="4475"/>
    <cellStyle name="20% - Ênfase6 22" xfId="2268"/>
    <cellStyle name="20% - Ênfase6 22 2" xfId="4489"/>
    <cellStyle name="20% - Ênfase6 23" xfId="2282"/>
    <cellStyle name="20% - Ênfase6 24" xfId="4503"/>
    <cellStyle name="20% - Ênfase6 3" xfId="33"/>
    <cellStyle name="20% - Ênfase6 3 2" xfId="152"/>
    <cellStyle name="20% - Ênfase6 3 2 2" xfId="448"/>
    <cellStyle name="20% - Ênfase6 3 2 2 2" xfId="1953"/>
    <cellStyle name="20% - Ênfase6 3 2 2 2 2" xfId="4175"/>
    <cellStyle name="20% - Ênfase6 3 2 2 3" xfId="1067"/>
    <cellStyle name="20% - Ênfase6 3 2 2 3 2" xfId="3289"/>
    <cellStyle name="20% - Ênfase6 3 2 2 4" xfId="2674"/>
    <cellStyle name="20% - Ênfase6 3 2 3" xfId="1367"/>
    <cellStyle name="20% - Ênfase6 3 2 3 2" xfId="3589"/>
    <cellStyle name="20% - Ênfase6 3 2 4" xfId="1667"/>
    <cellStyle name="20% - Ênfase6 3 2 4 2" xfId="3889"/>
    <cellStyle name="20% - Ênfase6 3 2 5" xfId="781"/>
    <cellStyle name="20% - Ênfase6 3 2 5 2" xfId="3003"/>
    <cellStyle name="20% - Ênfase6 3 2 6" xfId="2388"/>
    <cellStyle name="20% - Ênfase6 3 3" xfId="268"/>
    <cellStyle name="20% - Ênfase6 3 3 2" xfId="563"/>
    <cellStyle name="20% - Ênfase6 3 3 2 2" xfId="2068"/>
    <cellStyle name="20% - Ênfase6 3 3 2 2 2" xfId="4290"/>
    <cellStyle name="20% - Ênfase6 3 3 2 3" xfId="1182"/>
    <cellStyle name="20% - Ênfase6 3 3 2 3 2" xfId="3404"/>
    <cellStyle name="20% - Ênfase6 3 3 2 4" xfId="2789"/>
    <cellStyle name="20% - Ênfase6 3 3 3" xfId="1482"/>
    <cellStyle name="20% - Ênfase6 3 3 3 2" xfId="3704"/>
    <cellStyle name="20% - Ênfase6 3 3 4" xfId="1782"/>
    <cellStyle name="20% - Ênfase6 3 3 4 2" xfId="4004"/>
    <cellStyle name="20% - Ênfase6 3 3 5" xfId="896"/>
    <cellStyle name="20% - Ênfase6 3 3 5 2" xfId="3118"/>
    <cellStyle name="20% - Ênfase6 3 3 6" xfId="2503"/>
    <cellStyle name="20% - Ênfase6 3 4" xfId="377"/>
    <cellStyle name="20% - Ênfase6 3 4 2" xfId="1882"/>
    <cellStyle name="20% - Ênfase6 3 4 2 2" xfId="4104"/>
    <cellStyle name="20% - Ênfase6 3 4 3" xfId="996"/>
    <cellStyle name="20% - Ênfase6 3 4 3 2" xfId="3218"/>
    <cellStyle name="20% - Ênfase6 3 4 4" xfId="2603"/>
    <cellStyle name="20% - Ênfase6 3 5" xfId="1296"/>
    <cellStyle name="20% - Ênfase6 3 5 2" xfId="3518"/>
    <cellStyle name="20% - Ênfase6 3 6" xfId="1596"/>
    <cellStyle name="20% - Ênfase6 3 6 2" xfId="3818"/>
    <cellStyle name="20% - Ênfase6 3 7" xfId="710"/>
    <cellStyle name="20% - Ênfase6 3 7 2" xfId="2932"/>
    <cellStyle name="20% - Ênfase6 3 8" xfId="2317"/>
    <cellStyle name="20% - Ênfase6 4" xfId="34"/>
    <cellStyle name="20% - Ênfase6 4 2" xfId="173"/>
    <cellStyle name="20% - Ênfase6 4 2 2" xfId="469"/>
    <cellStyle name="20% - Ênfase6 4 2 2 2" xfId="1974"/>
    <cellStyle name="20% - Ênfase6 4 2 2 2 2" xfId="4196"/>
    <cellStyle name="20% - Ênfase6 4 2 2 3" xfId="1088"/>
    <cellStyle name="20% - Ênfase6 4 2 2 3 2" xfId="3310"/>
    <cellStyle name="20% - Ênfase6 4 2 2 4" xfId="2695"/>
    <cellStyle name="20% - Ênfase6 4 2 3" xfId="1388"/>
    <cellStyle name="20% - Ênfase6 4 2 3 2" xfId="3610"/>
    <cellStyle name="20% - Ênfase6 4 2 4" xfId="1688"/>
    <cellStyle name="20% - Ênfase6 4 2 4 2" xfId="3910"/>
    <cellStyle name="20% - Ênfase6 4 2 5" xfId="802"/>
    <cellStyle name="20% - Ênfase6 4 2 5 2" xfId="3024"/>
    <cellStyle name="20% - Ênfase6 4 2 6" xfId="2409"/>
    <cellStyle name="20% - Ênfase6 4 3" xfId="269"/>
    <cellStyle name="20% - Ênfase6 4 3 2" xfId="564"/>
    <cellStyle name="20% - Ênfase6 4 3 2 2" xfId="2069"/>
    <cellStyle name="20% - Ênfase6 4 3 2 2 2" xfId="4291"/>
    <cellStyle name="20% - Ênfase6 4 3 2 3" xfId="1183"/>
    <cellStyle name="20% - Ênfase6 4 3 2 3 2" xfId="3405"/>
    <cellStyle name="20% - Ênfase6 4 3 2 4" xfId="2790"/>
    <cellStyle name="20% - Ênfase6 4 3 3" xfId="1483"/>
    <cellStyle name="20% - Ênfase6 4 3 3 2" xfId="3705"/>
    <cellStyle name="20% - Ênfase6 4 3 4" xfId="1783"/>
    <cellStyle name="20% - Ênfase6 4 3 4 2" xfId="4005"/>
    <cellStyle name="20% - Ênfase6 4 3 5" xfId="897"/>
    <cellStyle name="20% - Ênfase6 4 3 5 2" xfId="3119"/>
    <cellStyle name="20% - Ênfase6 4 3 6" xfId="2504"/>
    <cellStyle name="20% - Ênfase6 4 4" xfId="386"/>
    <cellStyle name="20% - Ênfase6 4 4 2" xfId="1891"/>
    <cellStyle name="20% - Ênfase6 4 4 2 2" xfId="4113"/>
    <cellStyle name="20% - Ênfase6 4 4 3" xfId="1005"/>
    <cellStyle name="20% - Ênfase6 4 4 3 2" xfId="3227"/>
    <cellStyle name="20% - Ênfase6 4 4 4" xfId="2612"/>
    <cellStyle name="20% - Ênfase6 4 5" xfId="1305"/>
    <cellStyle name="20% - Ênfase6 4 5 2" xfId="3527"/>
    <cellStyle name="20% - Ênfase6 4 6" xfId="1605"/>
    <cellStyle name="20% - Ênfase6 4 6 2" xfId="3827"/>
    <cellStyle name="20% - Ênfase6 4 7" xfId="719"/>
    <cellStyle name="20% - Ênfase6 4 7 2" xfId="2941"/>
    <cellStyle name="20% - Ênfase6 4 8" xfId="2326"/>
    <cellStyle name="20% - Ênfase6 5" xfId="35"/>
    <cellStyle name="20% - Ênfase6 5 2" xfId="133"/>
    <cellStyle name="20% - Ênfase6 5 2 2" xfId="429"/>
    <cellStyle name="20% - Ênfase6 5 2 2 2" xfId="1934"/>
    <cellStyle name="20% - Ênfase6 5 2 2 2 2" xfId="4156"/>
    <cellStyle name="20% - Ênfase6 5 2 2 3" xfId="1048"/>
    <cellStyle name="20% - Ênfase6 5 2 2 3 2" xfId="3270"/>
    <cellStyle name="20% - Ênfase6 5 2 2 4" xfId="2655"/>
    <cellStyle name="20% - Ênfase6 5 2 3" xfId="1348"/>
    <cellStyle name="20% - Ênfase6 5 2 3 2" xfId="3570"/>
    <cellStyle name="20% - Ênfase6 5 2 4" xfId="1648"/>
    <cellStyle name="20% - Ênfase6 5 2 4 2" xfId="3870"/>
    <cellStyle name="20% - Ênfase6 5 2 5" xfId="762"/>
    <cellStyle name="20% - Ênfase6 5 2 5 2" xfId="2984"/>
    <cellStyle name="20% - Ênfase6 5 2 6" xfId="2369"/>
    <cellStyle name="20% - Ênfase6 5 3" xfId="270"/>
    <cellStyle name="20% - Ênfase6 5 3 2" xfId="565"/>
    <cellStyle name="20% - Ênfase6 5 3 2 2" xfId="2070"/>
    <cellStyle name="20% - Ênfase6 5 3 2 2 2" xfId="4292"/>
    <cellStyle name="20% - Ênfase6 5 3 2 3" xfId="1184"/>
    <cellStyle name="20% - Ênfase6 5 3 2 3 2" xfId="3406"/>
    <cellStyle name="20% - Ênfase6 5 3 2 4" xfId="2791"/>
    <cellStyle name="20% - Ênfase6 5 3 3" xfId="1484"/>
    <cellStyle name="20% - Ênfase6 5 3 3 2" xfId="3706"/>
    <cellStyle name="20% - Ênfase6 5 3 4" xfId="1784"/>
    <cellStyle name="20% - Ênfase6 5 3 4 2" xfId="4006"/>
    <cellStyle name="20% - Ênfase6 5 3 5" xfId="898"/>
    <cellStyle name="20% - Ênfase6 5 3 5 2" xfId="3120"/>
    <cellStyle name="20% - Ênfase6 5 3 6" xfId="2505"/>
    <cellStyle name="20% - Ênfase6 5 4" xfId="401"/>
    <cellStyle name="20% - Ênfase6 5 4 2" xfId="1906"/>
    <cellStyle name="20% - Ênfase6 5 4 2 2" xfId="4128"/>
    <cellStyle name="20% - Ênfase6 5 4 3" xfId="1020"/>
    <cellStyle name="20% - Ênfase6 5 4 3 2" xfId="3242"/>
    <cellStyle name="20% - Ênfase6 5 4 4" xfId="2627"/>
    <cellStyle name="20% - Ênfase6 5 5" xfId="1320"/>
    <cellStyle name="20% - Ênfase6 5 5 2" xfId="3542"/>
    <cellStyle name="20% - Ênfase6 5 6" xfId="1620"/>
    <cellStyle name="20% - Ênfase6 5 6 2" xfId="3842"/>
    <cellStyle name="20% - Ênfase6 5 7" xfId="734"/>
    <cellStyle name="20% - Ênfase6 5 7 2" xfId="2956"/>
    <cellStyle name="20% - Ênfase6 5 8" xfId="2341"/>
    <cellStyle name="20% - Ênfase6 6" xfId="36"/>
    <cellStyle name="20% - Ênfase6 6 2" xfId="161"/>
    <cellStyle name="20% - Ênfase6 6 2 2" xfId="457"/>
    <cellStyle name="20% - Ênfase6 6 2 2 2" xfId="1962"/>
    <cellStyle name="20% - Ênfase6 6 2 2 2 2" xfId="4184"/>
    <cellStyle name="20% - Ênfase6 6 2 2 3" xfId="1076"/>
    <cellStyle name="20% - Ênfase6 6 2 2 3 2" xfId="3298"/>
    <cellStyle name="20% - Ênfase6 6 2 2 4" xfId="2683"/>
    <cellStyle name="20% - Ênfase6 6 2 3" xfId="1376"/>
    <cellStyle name="20% - Ênfase6 6 2 3 2" xfId="3598"/>
    <cellStyle name="20% - Ênfase6 6 2 4" xfId="1676"/>
    <cellStyle name="20% - Ênfase6 6 2 4 2" xfId="3898"/>
    <cellStyle name="20% - Ênfase6 6 2 5" xfId="790"/>
    <cellStyle name="20% - Ênfase6 6 2 5 2" xfId="3012"/>
    <cellStyle name="20% - Ênfase6 6 2 6" xfId="2397"/>
    <cellStyle name="20% - Ênfase6 6 3" xfId="271"/>
    <cellStyle name="20% - Ênfase6 6 3 2" xfId="566"/>
    <cellStyle name="20% - Ênfase6 6 3 2 2" xfId="2071"/>
    <cellStyle name="20% - Ênfase6 6 3 2 2 2" xfId="4293"/>
    <cellStyle name="20% - Ênfase6 6 3 2 3" xfId="1185"/>
    <cellStyle name="20% - Ênfase6 6 3 2 3 2" xfId="3407"/>
    <cellStyle name="20% - Ênfase6 6 3 2 4" xfId="2792"/>
    <cellStyle name="20% - Ênfase6 6 3 3" xfId="1485"/>
    <cellStyle name="20% - Ênfase6 6 3 3 2" xfId="3707"/>
    <cellStyle name="20% - Ênfase6 6 3 4" xfId="1785"/>
    <cellStyle name="20% - Ênfase6 6 3 4 2" xfId="4007"/>
    <cellStyle name="20% - Ênfase6 6 3 5" xfId="899"/>
    <cellStyle name="20% - Ênfase6 6 3 5 2" xfId="3121"/>
    <cellStyle name="20% - Ênfase6 6 3 6" xfId="2506"/>
    <cellStyle name="20% - Ênfase6 6 4" xfId="423"/>
    <cellStyle name="20% - Ênfase6 6 4 2" xfId="1928"/>
    <cellStyle name="20% - Ênfase6 6 4 2 2" xfId="4150"/>
    <cellStyle name="20% - Ênfase6 6 4 3" xfId="1042"/>
    <cellStyle name="20% - Ênfase6 6 4 3 2" xfId="3264"/>
    <cellStyle name="20% - Ênfase6 6 4 4" xfId="2649"/>
    <cellStyle name="20% - Ênfase6 6 5" xfId="1342"/>
    <cellStyle name="20% - Ênfase6 6 5 2" xfId="3564"/>
    <cellStyle name="20% - Ênfase6 6 6" xfId="1642"/>
    <cellStyle name="20% - Ênfase6 6 6 2" xfId="3864"/>
    <cellStyle name="20% - Ênfase6 6 7" xfId="756"/>
    <cellStyle name="20% - Ênfase6 6 7 2" xfId="2978"/>
    <cellStyle name="20% - Ênfase6 6 8" xfId="2363"/>
    <cellStyle name="20% - Ênfase6 7" xfId="150"/>
    <cellStyle name="20% - Ênfase6 7 2" xfId="446"/>
    <cellStyle name="20% - Ênfase6 7 2 2" xfId="1951"/>
    <cellStyle name="20% - Ênfase6 7 2 2 2" xfId="4173"/>
    <cellStyle name="20% - Ênfase6 7 2 3" xfId="1065"/>
    <cellStyle name="20% - Ênfase6 7 2 3 2" xfId="3287"/>
    <cellStyle name="20% - Ênfase6 7 2 4" xfId="2672"/>
    <cellStyle name="20% - Ênfase6 7 3" xfId="1365"/>
    <cellStyle name="20% - Ênfase6 7 3 2" xfId="3587"/>
    <cellStyle name="20% - Ênfase6 7 4" xfId="1665"/>
    <cellStyle name="20% - Ênfase6 7 4 2" xfId="3887"/>
    <cellStyle name="20% - Ênfase6 7 5" xfId="779"/>
    <cellStyle name="20% - Ênfase6 7 5 2" xfId="3001"/>
    <cellStyle name="20% - Ênfase6 7 6" xfId="2386"/>
    <cellStyle name="20% - Ênfase6 8" xfId="234"/>
    <cellStyle name="20% - Ênfase6 8 2" xfId="529"/>
    <cellStyle name="20% - Ênfase6 8 2 2" xfId="2034"/>
    <cellStyle name="20% - Ênfase6 8 2 2 2" xfId="4256"/>
    <cellStyle name="20% - Ênfase6 8 2 3" xfId="1148"/>
    <cellStyle name="20% - Ênfase6 8 2 3 2" xfId="3370"/>
    <cellStyle name="20% - Ênfase6 8 2 4" xfId="2755"/>
    <cellStyle name="20% - Ênfase6 8 3" xfId="1448"/>
    <cellStyle name="20% - Ênfase6 8 3 2" xfId="3670"/>
    <cellStyle name="20% - Ênfase6 8 4" xfId="1748"/>
    <cellStyle name="20% - Ênfase6 8 4 2" xfId="3970"/>
    <cellStyle name="20% - Ênfase6 8 5" xfId="862"/>
    <cellStyle name="20% - Ênfase6 8 5 2" xfId="3084"/>
    <cellStyle name="20% - Ênfase6 8 6" xfId="2469"/>
    <cellStyle name="20% - Ênfase6 9" xfId="266"/>
    <cellStyle name="20% - Ênfase6 9 2" xfId="561"/>
    <cellStyle name="20% - Ênfase6 9 2 2" xfId="2066"/>
    <cellStyle name="20% - Ênfase6 9 2 2 2" xfId="4288"/>
    <cellStyle name="20% - Ênfase6 9 2 3" xfId="1180"/>
    <cellStyle name="20% - Ênfase6 9 2 3 2" xfId="3402"/>
    <cellStyle name="20% - Ênfase6 9 2 4" xfId="2787"/>
    <cellStyle name="20% - Ênfase6 9 3" xfId="1480"/>
    <cellStyle name="20% - Ênfase6 9 3 2" xfId="3702"/>
    <cellStyle name="20% - Ênfase6 9 4" xfId="1780"/>
    <cellStyle name="20% - Ênfase6 9 4 2" xfId="4002"/>
    <cellStyle name="20% - Ênfase6 9 5" xfId="894"/>
    <cellStyle name="20% - Ênfase6 9 5 2" xfId="3116"/>
    <cellStyle name="20% - Ênfase6 9 6" xfId="2501"/>
    <cellStyle name="40% - Ênfase1" xfId="37" builtinId="31" customBuiltin="1"/>
    <cellStyle name="40% - Ênfase1 10" xfId="628"/>
    <cellStyle name="40% - Ênfase1 10 2" xfId="1543"/>
    <cellStyle name="40% - Ênfase1 10 2 2" xfId="3765"/>
    <cellStyle name="40% - Ênfase1 10 3" xfId="2129"/>
    <cellStyle name="40% - Ênfase1 10 3 2" xfId="4351"/>
    <cellStyle name="40% - Ênfase1 10 4" xfId="1243"/>
    <cellStyle name="40% - Ênfase1 10 4 2" xfId="3465"/>
    <cellStyle name="40% - Ênfase1 10 5" xfId="2850"/>
    <cellStyle name="40% - Ênfase1 11" xfId="336"/>
    <cellStyle name="40% - Ênfase1 11 2" xfId="1841"/>
    <cellStyle name="40% - Ênfase1 11 2 2" xfId="4063"/>
    <cellStyle name="40% - Ênfase1 11 3" xfId="955"/>
    <cellStyle name="40% - Ênfase1 11 3 2" xfId="3177"/>
    <cellStyle name="40% - Ênfase1 11 4" xfId="2562"/>
    <cellStyle name="40% - Ênfase1 12" xfId="642"/>
    <cellStyle name="40% - Ênfase1 12 2" xfId="2143"/>
    <cellStyle name="40% - Ênfase1 12 2 2" xfId="4365"/>
    <cellStyle name="40% - Ênfase1 12 3" xfId="1255"/>
    <cellStyle name="40% - Ênfase1 12 3 2" xfId="3477"/>
    <cellStyle name="40% - Ênfase1 12 4" xfId="2864"/>
    <cellStyle name="40% - Ênfase1 13" xfId="657"/>
    <cellStyle name="40% - Ênfase1 13 2" xfId="1555"/>
    <cellStyle name="40% - Ênfase1 13 2 2" xfId="3777"/>
    <cellStyle name="40% - Ênfase1 13 3" xfId="2879"/>
    <cellStyle name="40% - Ênfase1 14" xfId="669"/>
    <cellStyle name="40% - Ênfase1 14 2" xfId="2891"/>
    <cellStyle name="40% - Ênfase1 15" xfId="2157"/>
    <cellStyle name="40% - Ênfase1 15 2" xfId="4379"/>
    <cellStyle name="40% - Ênfase1 16" xfId="2171"/>
    <cellStyle name="40% - Ênfase1 16 2" xfId="4393"/>
    <cellStyle name="40% - Ênfase1 17" xfId="2185"/>
    <cellStyle name="40% - Ênfase1 17 2" xfId="4407"/>
    <cellStyle name="40% - Ênfase1 18" xfId="2199"/>
    <cellStyle name="40% - Ênfase1 18 2" xfId="4421"/>
    <cellStyle name="40% - Ênfase1 19" xfId="2215"/>
    <cellStyle name="40% - Ênfase1 19 2" xfId="4437"/>
    <cellStyle name="40% - Ênfase1 2" xfId="38"/>
    <cellStyle name="40% - Ênfase1 2 2" xfId="163"/>
    <cellStyle name="40% - Ênfase1 2 2 2" xfId="459"/>
    <cellStyle name="40% - Ênfase1 2 2 2 2" xfId="1964"/>
    <cellStyle name="40% - Ênfase1 2 2 2 2 2" xfId="4186"/>
    <cellStyle name="40% - Ênfase1 2 2 2 3" xfId="1078"/>
    <cellStyle name="40% - Ênfase1 2 2 2 3 2" xfId="3300"/>
    <cellStyle name="40% - Ênfase1 2 2 2 4" xfId="2685"/>
    <cellStyle name="40% - Ênfase1 2 2 3" xfId="1378"/>
    <cellStyle name="40% - Ênfase1 2 2 3 2" xfId="3600"/>
    <cellStyle name="40% - Ênfase1 2 2 4" xfId="1678"/>
    <cellStyle name="40% - Ênfase1 2 2 4 2" xfId="3900"/>
    <cellStyle name="40% - Ênfase1 2 2 5" xfId="792"/>
    <cellStyle name="40% - Ênfase1 2 2 5 2" xfId="3014"/>
    <cellStyle name="40% - Ênfase1 2 2 6" xfId="2399"/>
    <cellStyle name="40% - Ênfase1 2 3" xfId="273"/>
    <cellStyle name="40% - Ênfase1 2 3 2" xfId="568"/>
    <cellStyle name="40% - Ênfase1 2 3 2 2" xfId="2073"/>
    <cellStyle name="40% - Ênfase1 2 3 2 2 2" xfId="4295"/>
    <cellStyle name="40% - Ênfase1 2 3 2 3" xfId="1187"/>
    <cellStyle name="40% - Ênfase1 2 3 2 3 2" xfId="3409"/>
    <cellStyle name="40% - Ênfase1 2 3 2 4" xfId="2794"/>
    <cellStyle name="40% - Ênfase1 2 3 3" xfId="1487"/>
    <cellStyle name="40% - Ênfase1 2 3 3 2" xfId="3709"/>
    <cellStyle name="40% - Ênfase1 2 3 4" xfId="1787"/>
    <cellStyle name="40% - Ênfase1 2 3 4 2" xfId="4009"/>
    <cellStyle name="40% - Ênfase1 2 3 5" xfId="901"/>
    <cellStyle name="40% - Ênfase1 2 3 5 2" xfId="3123"/>
    <cellStyle name="40% - Ênfase1 2 3 6" xfId="2508"/>
    <cellStyle name="40% - Ênfase1 2 4" xfId="356"/>
    <cellStyle name="40% - Ênfase1 2 4 2" xfId="1861"/>
    <cellStyle name="40% - Ênfase1 2 4 2 2" xfId="4083"/>
    <cellStyle name="40% - Ênfase1 2 4 3" xfId="975"/>
    <cellStyle name="40% - Ênfase1 2 4 3 2" xfId="3197"/>
    <cellStyle name="40% - Ênfase1 2 4 4" xfId="2582"/>
    <cellStyle name="40% - Ênfase1 2 5" xfId="1275"/>
    <cellStyle name="40% - Ênfase1 2 5 2" xfId="3497"/>
    <cellStyle name="40% - Ênfase1 2 6" xfId="1575"/>
    <cellStyle name="40% - Ênfase1 2 6 2" xfId="3797"/>
    <cellStyle name="40% - Ênfase1 2 7" xfId="689"/>
    <cellStyle name="40% - Ênfase1 2 7 2" xfId="2911"/>
    <cellStyle name="40% - Ênfase1 2 8" xfId="2296"/>
    <cellStyle name="40% - Ênfase1 20" xfId="2231"/>
    <cellStyle name="40% - Ênfase1 20 2" xfId="4452"/>
    <cellStyle name="40% - Ênfase1 21" xfId="2245"/>
    <cellStyle name="40% - Ênfase1 21 2" xfId="4466"/>
    <cellStyle name="40% - Ênfase1 22" xfId="2259"/>
    <cellStyle name="40% - Ênfase1 22 2" xfId="4480"/>
    <cellStyle name="40% - Ênfase1 23" xfId="2273"/>
    <cellStyle name="40% - Ênfase1 24" xfId="4494"/>
    <cellStyle name="40% - Ênfase1 3" xfId="39"/>
    <cellStyle name="40% - Ênfase1 3 2" xfId="153"/>
    <cellStyle name="40% - Ênfase1 3 2 2" xfId="449"/>
    <cellStyle name="40% - Ênfase1 3 2 2 2" xfId="1954"/>
    <cellStyle name="40% - Ênfase1 3 2 2 2 2" xfId="4176"/>
    <cellStyle name="40% - Ênfase1 3 2 2 3" xfId="1068"/>
    <cellStyle name="40% - Ênfase1 3 2 2 3 2" xfId="3290"/>
    <cellStyle name="40% - Ênfase1 3 2 2 4" xfId="2675"/>
    <cellStyle name="40% - Ênfase1 3 2 3" xfId="1368"/>
    <cellStyle name="40% - Ênfase1 3 2 3 2" xfId="3590"/>
    <cellStyle name="40% - Ênfase1 3 2 4" xfId="1668"/>
    <cellStyle name="40% - Ênfase1 3 2 4 2" xfId="3890"/>
    <cellStyle name="40% - Ênfase1 3 2 5" xfId="782"/>
    <cellStyle name="40% - Ênfase1 3 2 5 2" xfId="3004"/>
    <cellStyle name="40% - Ênfase1 3 2 6" xfId="2389"/>
    <cellStyle name="40% - Ênfase1 3 3" xfId="274"/>
    <cellStyle name="40% - Ênfase1 3 3 2" xfId="569"/>
    <cellStyle name="40% - Ênfase1 3 3 2 2" xfId="2074"/>
    <cellStyle name="40% - Ênfase1 3 3 2 2 2" xfId="4296"/>
    <cellStyle name="40% - Ênfase1 3 3 2 3" xfId="1188"/>
    <cellStyle name="40% - Ênfase1 3 3 2 3 2" xfId="3410"/>
    <cellStyle name="40% - Ênfase1 3 3 2 4" xfId="2795"/>
    <cellStyle name="40% - Ênfase1 3 3 3" xfId="1488"/>
    <cellStyle name="40% - Ênfase1 3 3 3 2" xfId="3710"/>
    <cellStyle name="40% - Ênfase1 3 3 4" xfId="1788"/>
    <cellStyle name="40% - Ênfase1 3 3 4 2" xfId="4010"/>
    <cellStyle name="40% - Ênfase1 3 3 5" xfId="902"/>
    <cellStyle name="40% - Ênfase1 3 3 5 2" xfId="3124"/>
    <cellStyle name="40% - Ênfase1 3 3 6" xfId="2509"/>
    <cellStyle name="40% - Ênfase1 3 4" xfId="368"/>
    <cellStyle name="40% - Ênfase1 3 4 2" xfId="1873"/>
    <cellStyle name="40% - Ênfase1 3 4 2 2" xfId="4095"/>
    <cellStyle name="40% - Ênfase1 3 4 3" xfId="987"/>
    <cellStyle name="40% - Ênfase1 3 4 3 2" xfId="3209"/>
    <cellStyle name="40% - Ênfase1 3 4 4" xfId="2594"/>
    <cellStyle name="40% - Ênfase1 3 5" xfId="1287"/>
    <cellStyle name="40% - Ênfase1 3 5 2" xfId="3509"/>
    <cellStyle name="40% - Ênfase1 3 6" xfId="1587"/>
    <cellStyle name="40% - Ênfase1 3 6 2" xfId="3809"/>
    <cellStyle name="40% - Ênfase1 3 7" xfId="701"/>
    <cellStyle name="40% - Ênfase1 3 7 2" xfId="2923"/>
    <cellStyle name="40% - Ênfase1 3 8" xfId="2308"/>
    <cellStyle name="40% - Ênfase1 4" xfId="40"/>
    <cellStyle name="40% - Ênfase1 4 2" xfId="175"/>
    <cellStyle name="40% - Ênfase1 4 2 2" xfId="471"/>
    <cellStyle name="40% - Ênfase1 4 2 2 2" xfId="1976"/>
    <cellStyle name="40% - Ênfase1 4 2 2 2 2" xfId="4198"/>
    <cellStyle name="40% - Ênfase1 4 2 2 3" xfId="1090"/>
    <cellStyle name="40% - Ênfase1 4 2 2 3 2" xfId="3312"/>
    <cellStyle name="40% - Ênfase1 4 2 2 4" xfId="2697"/>
    <cellStyle name="40% - Ênfase1 4 2 3" xfId="1390"/>
    <cellStyle name="40% - Ênfase1 4 2 3 2" xfId="3612"/>
    <cellStyle name="40% - Ênfase1 4 2 4" xfId="1690"/>
    <cellStyle name="40% - Ênfase1 4 2 4 2" xfId="3912"/>
    <cellStyle name="40% - Ênfase1 4 2 5" xfId="804"/>
    <cellStyle name="40% - Ênfase1 4 2 5 2" xfId="3026"/>
    <cellStyle name="40% - Ênfase1 4 2 6" xfId="2411"/>
    <cellStyle name="40% - Ênfase1 4 3" xfId="275"/>
    <cellStyle name="40% - Ênfase1 4 3 2" xfId="570"/>
    <cellStyle name="40% - Ênfase1 4 3 2 2" xfId="2075"/>
    <cellStyle name="40% - Ênfase1 4 3 2 2 2" xfId="4297"/>
    <cellStyle name="40% - Ênfase1 4 3 2 3" xfId="1189"/>
    <cellStyle name="40% - Ênfase1 4 3 2 3 2" xfId="3411"/>
    <cellStyle name="40% - Ênfase1 4 3 2 4" xfId="2796"/>
    <cellStyle name="40% - Ênfase1 4 3 3" xfId="1489"/>
    <cellStyle name="40% - Ênfase1 4 3 3 2" xfId="3711"/>
    <cellStyle name="40% - Ênfase1 4 3 4" xfId="1789"/>
    <cellStyle name="40% - Ênfase1 4 3 4 2" xfId="4011"/>
    <cellStyle name="40% - Ênfase1 4 3 5" xfId="903"/>
    <cellStyle name="40% - Ênfase1 4 3 5 2" xfId="3125"/>
    <cellStyle name="40% - Ênfase1 4 3 6" xfId="2510"/>
    <cellStyle name="40% - Ênfase1 4 4" xfId="387"/>
    <cellStyle name="40% - Ênfase1 4 4 2" xfId="1892"/>
    <cellStyle name="40% - Ênfase1 4 4 2 2" xfId="4114"/>
    <cellStyle name="40% - Ênfase1 4 4 3" xfId="1006"/>
    <cellStyle name="40% - Ênfase1 4 4 3 2" xfId="3228"/>
    <cellStyle name="40% - Ênfase1 4 4 4" xfId="2613"/>
    <cellStyle name="40% - Ênfase1 4 5" xfId="1306"/>
    <cellStyle name="40% - Ênfase1 4 5 2" xfId="3528"/>
    <cellStyle name="40% - Ênfase1 4 6" xfId="1606"/>
    <cellStyle name="40% - Ênfase1 4 6 2" xfId="3828"/>
    <cellStyle name="40% - Ênfase1 4 7" xfId="720"/>
    <cellStyle name="40% - Ênfase1 4 7 2" xfId="2942"/>
    <cellStyle name="40% - Ênfase1 4 8" xfId="2327"/>
    <cellStyle name="40% - Ênfase1 5" xfId="41"/>
    <cellStyle name="40% - Ênfase1 5 2" xfId="176"/>
    <cellStyle name="40% - Ênfase1 5 2 2" xfId="472"/>
    <cellStyle name="40% - Ênfase1 5 2 2 2" xfId="1977"/>
    <cellStyle name="40% - Ênfase1 5 2 2 2 2" xfId="4199"/>
    <cellStyle name="40% - Ênfase1 5 2 2 3" xfId="1091"/>
    <cellStyle name="40% - Ênfase1 5 2 2 3 2" xfId="3313"/>
    <cellStyle name="40% - Ênfase1 5 2 2 4" xfId="2698"/>
    <cellStyle name="40% - Ênfase1 5 2 3" xfId="1391"/>
    <cellStyle name="40% - Ênfase1 5 2 3 2" xfId="3613"/>
    <cellStyle name="40% - Ênfase1 5 2 4" xfId="1691"/>
    <cellStyle name="40% - Ênfase1 5 2 4 2" xfId="3913"/>
    <cellStyle name="40% - Ênfase1 5 2 5" xfId="805"/>
    <cellStyle name="40% - Ênfase1 5 2 5 2" xfId="3027"/>
    <cellStyle name="40% - Ênfase1 5 2 6" xfId="2412"/>
    <cellStyle name="40% - Ênfase1 5 3" xfId="276"/>
    <cellStyle name="40% - Ênfase1 5 3 2" xfId="571"/>
    <cellStyle name="40% - Ênfase1 5 3 2 2" xfId="2076"/>
    <cellStyle name="40% - Ênfase1 5 3 2 2 2" xfId="4298"/>
    <cellStyle name="40% - Ênfase1 5 3 2 3" xfId="1190"/>
    <cellStyle name="40% - Ênfase1 5 3 2 3 2" xfId="3412"/>
    <cellStyle name="40% - Ênfase1 5 3 2 4" xfId="2797"/>
    <cellStyle name="40% - Ênfase1 5 3 3" xfId="1490"/>
    <cellStyle name="40% - Ênfase1 5 3 3 2" xfId="3712"/>
    <cellStyle name="40% - Ênfase1 5 3 4" xfId="1790"/>
    <cellStyle name="40% - Ênfase1 5 3 4 2" xfId="4012"/>
    <cellStyle name="40% - Ênfase1 5 3 5" xfId="904"/>
    <cellStyle name="40% - Ênfase1 5 3 5 2" xfId="3126"/>
    <cellStyle name="40% - Ênfase1 5 3 6" xfId="2511"/>
    <cellStyle name="40% - Ênfase1 5 4" xfId="402"/>
    <cellStyle name="40% - Ênfase1 5 4 2" xfId="1907"/>
    <cellStyle name="40% - Ênfase1 5 4 2 2" xfId="4129"/>
    <cellStyle name="40% - Ênfase1 5 4 3" xfId="1021"/>
    <cellStyle name="40% - Ênfase1 5 4 3 2" xfId="3243"/>
    <cellStyle name="40% - Ênfase1 5 4 4" xfId="2628"/>
    <cellStyle name="40% - Ênfase1 5 5" xfId="1321"/>
    <cellStyle name="40% - Ênfase1 5 5 2" xfId="3543"/>
    <cellStyle name="40% - Ênfase1 5 6" xfId="1621"/>
    <cellStyle name="40% - Ênfase1 5 6 2" xfId="3843"/>
    <cellStyle name="40% - Ênfase1 5 7" xfId="735"/>
    <cellStyle name="40% - Ênfase1 5 7 2" xfId="2957"/>
    <cellStyle name="40% - Ênfase1 5 8" xfId="2342"/>
    <cellStyle name="40% - Ênfase1 6" xfId="42"/>
    <cellStyle name="40% - Ênfase1 6 2" xfId="177"/>
    <cellStyle name="40% - Ênfase1 6 2 2" xfId="473"/>
    <cellStyle name="40% - Ênfase1 6 2 2 2" xfId="1978"/>
    <cellStyle name="40% - Ênfase1 6 2 2 2 2" xfId="4200"/>
    <cellStyle name="40% - Ênfase1 6 2 2 3" xfId="1092"/>
    <cellStyle name="40% - Ênfase1 6 2 2 3 2" xfId="3314"/>
    <cellStyle name="40% - Ênfase1 6 2 2 4" xfId="2699"/>
    <cellStyle name="40% - Ênfase1 6 2 3" xfId="1392"/>
    <cellStyle name="40% - Ênfase1 6 2 3 2" xfId="3614"/>
    <cellStyle name="40% - Ênfase1 6 2 4" xfId="1692"/>
    <cellStyle name="40% - Ênfase1 6 2 4 2" xfId="3914"/>
    <cellStyle name="40% - Ênfase1 6 2 5" xfId="806"/>
    <cellStyle name="40% - Ênfase1 6 2 5 2" xfId="3028"/>
    <cellStyle name="40% - Ênfase1 6 2 6" xfId="2413"/>
    <cellStyle name="40% - Ênfase1 6 3" xfId="277"/>
    <cellStyle name="40% - Ênfase1 6 3 2" xfId="572"/>
    <cellStyle name="40% - Ênfase1 6 3 2 2" xfId="2077"/>
    <cellStyle name="40% - Ênfase1 6 3 2 2 2" xfId="4299"/>
    <cellStyle name="40% - Ênfase1 6 3 2 3" xfId="1191"/>
    <cellStyle name="40% - Ênfase1 6 3 2 3 2" xfId="3413"/>
    <cellStyle name="40% - Ênfase1 6 3 2 4" xfId="2798"/>
    <cellStyle name="40% - Ênfase1 6 3 3" xfId="1491"/>
    <cellStyle name="40% - Ênfase1 6 3 3 2" xfId="3713"/>
    <cellStyle name="40% - Ênfase1 6 3 4" xfId="1791"/>
    <cellStyle name="40% - Ênfase1 6 3 4 2" xfId="4013"/>
    <cellStyle name="40% - Ênfase1 6 3 5" xfId="905"/>
    <cellStyle name="40% - Ênfase1 6 3 5 2" xfId="3127"/>
    <cellStyle name="40% - Ênfase1 6 3 6" xfId="2512"/>
    <cellStyle name="40% - Ênfase1 6 4" xfId="414"/>
    <cellStyle name="40% - Ênfase1 6 4 2" xfId="1919"/>
    <cellStyle name="40% - Ênfase1 6 4 2 2" xfId="4141"/>
    <cellStyle name="40% - Ênfase1 6 4 3" xfId="1033"/>
    <cellStyle name="40% - Ênfase1 6 4 3 2" xfId="3255"/>
    <cellStyle name="40% - Ênfase1 6 4 4" xfId="2640"/>
    <cellStyle name="40% - Ênfase1 6 5" xfId="1333"/>
    <cellStyle name="40% - Ênfase1 6 5 2" xfId="3555"/>
    <cellStyle name="40% - Ênfase1 6 6" xfId="1633"/>
    <cellStyle name="40% - Ênfase1 6 6 2" xfId="3855"/>
    <cellStyle name="40% - Ênfase1 6 7" xfId="747"/>
    <cellStyle name="40% - Ênfase1 6 7 2" xfId="2969"/>
    <cellStyle name="40% - Ênfase1 6 8" xfId="2354"/>
    <cellStyle name="40% - Ênfase1 7" xfId="137"/>
    <cellStyle name="40% - Ênfase1 7 2" xfId="433"/>
    <cellStyle name="40% - Ênfase1 7 2 2" xfId="1938"/>
    <cellStyle name="40% - Ênfase1 7 2 2 2" xfId="4160"/>
    <cellStyle name="40% - Ênfase1 7 2 3" xfId="1052"/>
    <cellStyle name="40% - Ênfase1 7 2 3 2" xfId="3274"/>
    <cellStyle name="40% - Ênfase1 7 2 4" xfId="2659"/>
    <cellStyle name="40% - Ênfase1 7 3" xfId="1352"/>
    <cellStyle name="40% - Ênfase1 7 3 2" xfId="3574"/>
    <cellStyle name="40% - Ênfase1 7 4" xfId="1652"/>
    <cellStyle name="40% - Ênfase1 7 4 2" xfId="3874"/>
    <cellStyle name="40% - Ênfase1 7 5" xfId="766"/>
    <cellStyle name="40% - Ênfase1 7 5 2" xfId="2988"/>
    <cellStyle name="40% - Ênfase1 7 6" xfId="2373"/>
    <cellStyle name="40% - Ênfase1 8" xfId="225"/>
    <cellStyle name="40% - Ênfase1 8 2" xfId="520"/>
    <cellStyle name="40% - Ênfase1 8 2 2" xfId="2025"/>
    <cellStyle name="40% - Ênfase1 8 2 2 2" xfId="4247"/>
    <cellStyle name="40% - Ênfase1 8 2 3" xfId="1139"/>
    <cellStyle name="40% - Ênfase1 8 2 3 2" xfId="3361"/>
    <cellStyle name="40% - Ênfase1 8 2 4" xfId="2746"/>
    <cellStyle name="40% - Ênfase1 8 3" xfId="1439"/>
    <cellStyle name="40% - Ênfase1 8 3 2" xfId="3661"/>
    <cellStyle name="40% - Ênfase1 8 4" xfId="1739"/>
    <cellStyle name="40% - Ênfase1 8 4 2" xfId="3961"/>
    <cellStyle name="40% - Ênfase1 8 5" xfId="853"/>
    <cellStyle name="40% - Ênfase1 8 5 2" xfId="3075"/>
    <cellStyle name="40% - Ênfase1 8 6" xfId="2460"/>
    <cellStyle name="40% - Ênfase1 9" xfId="272"/>
    <cellStyle name="40% - Ênfase1 9 2" xfId="567"/>
    <cellStyle name="40% - Ênfase1 9 2 2" xfId="2072"/>
    <cellStyle name="40% - Ênfase1 9 2 2 2" xfId="4294"/>
    <cellStyle name="40% - Ênfase1 9 2 3" xfId="1186"/>
    <cellStyle name="40% - Ênfase1 9 2 3 2" xfId="3408"/>
    <cellStyle name="40% - Ênfase1 9 2 4" xfId="2793"/>
    <cellStyle name="40% - Ênfase1 9 3" xfId="1486"/>
    <cellStyle name="40% - Ênfase1 9 3 2" xfId="3708"/>
    <cellStyle name="40% - Ênfase1 9 4" xfId="1786"/>
    <cellStyle name="40% - Ênfase1 9 4 2" xfId="4008"/>
    <cellStyle name="40% - Ênfase1 9 5" xfId="900"/>
    <cellStyle name="40% - Ênfase1 9 5 2" xfId="3122"/>
    <cellStyle name="40% - Ênfase1 9 6" xfId="2507"/>
    <cellStyle name="40% - Ênfase2" xfId="43" builtinId="35" customBuiltin="1"/>
    <cellStyle name="40% - Ênfase2 10" xfId="630"/>
    <cellStyle name="40% - Ênfase2 10 2" xfId="1545"/>
    <cellStyle name="40% - Ênfase2 10 2 2" xfId="3767"/>
    <cellStyle name="40% - Ênfase2 10 3" xfId="2131"/>
    <cellStyle name="40% - Ênfase2 10 3 2" xfId="4353"/>
    <cellStyle name="40% - Ênfase2 10 4" xfId="1245"/>
    <cellStyle name="40% - Ênfase2 10 4 2" xfId="3467"/>
    <cellStyle name="40% - Ênfase2 10 5" xfId="2852"/>
    <cellStyle name="40% - Ênfase2 11" xfId="338"/>
    <cellStyle name="40% - Ênfase2 11 2" xfId="1843"/>
    <cellStyle name="40% - Ênfase2 11 2 2" xfId="4065"/>
    <cellStyle name="40% - Ênfase2 11 3" xfId="957"/>
    <cellStyle name="40% - Ênfase2 11 3 2" xfId="3179"/>
    <cellStyle name="40% - Ênfase2 11 4" xfId="2564"/>
    <cellStyle name="40% - Ênfase2 12" xfId="644"/>
    <cellStyle name="40% - Ênfase2 12 2" xfId="2145"/>
    <cellStyle name="40% - Ênfase2 12 2 2" xfId="4367"/>
    <cellStyle name="40% - Ênfase2 12 3" xfId="1257"/>
    <cellStyle name="40% - Ênfase2 12 3 2" xfId="3479"/>
    <cellStyle name="40% - Ênfase2 12 4" xfId="2866"/>
    <cellStyle name="40% - Ênfase2 13" xfId="659"/>
    <cellStyle name="40% - Ênfase2 13 2" xfId="1557"/>
    <cellStyle name="40% - Ênfase2 13 2 2" xfId="3779"/>
    <cellStyle name="40% - Ênfase2 13 3" xfId="2881"/>
    <cellStyle name="40% - Ênfase2 14" xfId="671"/>
    <cellStyle name="40% - Ênfase2 14 2" xfId="2893"/>
    <cellStyle name="40% - Ênfase2 15" xfId="2159"/>
    <cellStyle name="40% - Ênfase2 15 2" xfId="4381"/>
    <cellStyle name="40% - Ênfase2 16" xfId="2173"/>
    <cellStyle name="40% - Ênfase2 16 2" xfId="4395"/>
    <cellStyle name="40% - Ênfase2 17" xfId="2187"/>
    <cellStyle name="40% - Ênfase2 17 2" xfId="4409"/>
    <cellStyle name="40% - Ênfase2 18" xfId="2201"/>
    <cellStyle name="40% - Ênfase2 18 2" xfId="4423"/>
    <cellStyle name="40% - Ênfase2 19" xfId="2217"/>
    <cellStyle name="40% - Ênfase2 19 2" xfId="4439"/>
    <cellStyle name="40% - Ênfase2 2" xfId="44"/>
    <cellStyle name="40% - Ênfase2 2 2" xfId="178"/>
    <cellStyle name="40% - Ênfase2 2 2 2" xfId="474"/>
    <cellStyle name="40% - Ênfase2 2 2 2 2" xfId="1979"/>
    <cellStyle name="40% - Ênfase2 2 2 2 2 2" xfId="4201"/>
    <cellStyle name="40% - Ênfase2 2 2 2 3" xfId="1093"/>
    <cellStyle name="40% - Ênfase2 2 2 2 3 2" xfId="3315"/>
    <cellStyle name="40% - Ênfase2 2 2 2 4" xfId="2700"/>
    <cellStyle name="40% - Ênfase2 2 2 3" xfId="1393"/>
    <cellStyle name="40% - Ênfase2 2 2 3 2" xfId="3615"/>
    <cellStyle name="40% - Ênfase2 2 2 4" xfId="1693"/>
    <cellStyle name="40% - Ênfase2 2 2 4 2" xfId="3915"/>
    <cellStyle name="40% - Ênfase2 2 2 5" xfId="807"/>
    <cellStyle name="40% - Ênfase2 2 2 5 2" xfId="3029"/>
    <cellStyle name="40% - Ênfase2 2 2 6" xfId="2414"/>
    <cellStyle name="40% - Ênfase2 2 3" xfId="279"/>
    <cellStyle name="40% - Ênfase2 2 3 2" xfId="574"/>
    <cellStyle name="40% - Ênfase2 2 3 2 2" xfId="2079"/>
    <cellStyle name="40% - Ênfase2 2 3 2 2 2" xfId="4301"/>
    <cellStyle name="40% - Ênfase2 2 3 2 3" xfId="1193"/>
    <cellStyle name="40% - Ênfase2 2 3 2 3 2" xfId="3415"/>
    <cellStyle name="40% - Ênfase2 2 3 2 4" xfId="2800"/>
    <cellStyle name="40% - Ênfase2 2 3 3" xfId="1493"/>
    <cellStyle name="40% - Ênfase2 2 3 3 2" xfId="3715"/>
    <cellStyle name="40% - Ênfase2 2 3 4" xfId="1793"/>
    <cellStyle name="40% - Ênfase2 2 3 4 2" xfId="4015"/>
    <cellStyle name="40% - Ênfase2 2 3 5" xfId="907"/>
    <cellStyle name="40% - Ênfase2 2 3 5 2" xfId="3129"/>
    <cellStyle name="40% - Ênfase2 2 3 6" xfId="2514"/>
    <cellStyle name="40% - Ênfase2 2 4" xfId="357"/>
    <cellStyle name="40% - Ênfase2 2 4 2" xfId="1862"/>
    <cellStyle name="40% - Ênfase2 2 4 2 2" xfId="4084"/>
    <cellStyle name="40% - Ênfase2 2 4 3" xfId="976"/>
    <cellStyle name="40% - Ênfase2 2 4 3 2" xfId="3198"/>
    <cellStyle name="40% - Ênfase2 2 4 4" xfId="2583"/>
    <cellStyle name="40% - Ênfase2 2 5" xfId="1276"/>
    <cellStyle name="40% - Ênfase2 2 5 2" xfId="3498"/>
    <cellStyle name="40% - Ênfase2 2 6" xfId="1576"/>
    <cellStyle name="40% - Ênfase2 2 6 2" xfId="3798"/>
    <cellStyle name="40% - Ênfase2 2 7" xfId="690"/>
    <cellStyle name="40% - Ênfase2 2 7 2" xfId="2912"/>
    <cellStyle name="40% - Ênfase2 2 8" xfId="2297"/>
    <cellStyle name="40% - Ênfase2 20" xfId="2233"/>
    <cellStyle name="40% - Ênfase2 20 2" xfId="4454"/>
    <cellStyle name="40% - Ênfase2 21" xfId="2247"/>
    <cellStyle name="40% - Ênfase2 21 2" xfId="4468"/>
    <cellStyle name="40% - Ênfase2 22" xfId="2261"/>
    <cellStyle name="40% - Ênfase2 22 2" xfId="4482"/>
    <cellStyle name="40% - Ênfase2 23" xfId="2275"/>
    <cellStyle name="40% - Ênfase2 24" xfId="4496"/>
    <cellStyle name="40% - Ênfase2 3" xfId="45"/>
    <cellStyle name="40% - Ênfase2 3 2" xfId="179"/>
    <cellStyle name="40% - Ênfase2 3 2 2" xfId="475"/>
    <cellStyle name="40% - Ênfase2 3 2 2 2" xfId="1980"/>
    <cellStyle name="40% - Ênfase2 3 2 2 2 2" xfId="4202"/>
    <cellStyle name="40% - Ênfase2 3 2 2 3" xfId="1094"/>
    <cellStyle name="40% - Ênfase2 3 2 2 3 2" xfId="3316"/>
    <cellStyle name="40% - Ênfase2 3 2 2 4" xfId="2701"/>
    <cellStyle name="40% - Ênfase2 3 2 3" xfId="1394"/>
    <cellStyle name="40% - Ênfase2 3 2 3 2" xfId="3616"/>
    <cellStyle name="40% - Ênfase2 3 2 4" xfId="1694"/>
    <cellStyle name="40% - Ênfase2 3 2 4 2" xfId="3916"/>
    <cellStyle name="40% - Ênfase2 3 2 5" xfId="808"/>
    <cellStyle name="40% - Ênfase2 3 2 5 2" xfId="3030"/>
    <cellStyle name="40% - Ênfase2 3 2 6" xfId="2415"/>
    <cellStyle name="40% - Ênfase2 3 3" xfId="280"/>
    <cellStyle name="40% - Ênfase2 3 3 2" xfId="575"/>
    <cellStyle name="40% - Ênfase2 3 3 2 2" xfId="2080"/>
    <cellStyle name="40% - Ênfase2 3 3 2 2 2" xfId="4302"/>
    <cellStyle name="40% - Ênfase2 3 3 2 3" xfId="1194"/>
    <cellStyle name="40% - Ênfase2 3 3 2 3 2" xfId="3416"/>
    <cellStyle name="40% - Ênfase2 3 3 2 4" xfId="2801"/>
    <cellStyle name="40% - Ênfase2 3 3 3" xfId="1494"/>
    <cellStyle name="40% - Ênfase2 3 3 3 2" xfId="3716"/>
    <cellStyle name="40% - Ênfase2 3 3 4" xfId="1794"/>
    <cellStyle name="40% - Ênfase2 3 3 4 2" xfId="4016"/>
    <cellStyle name="40% - Ênfase2 3 3 5" xfId="908"/>
    <cellStyle name="40% - Ênfase2 3 3 5 2" xfId="3130"/>
    <cellStyle name="40% - Ênfase2 3 3 6" xfId="2515"/>
    <cellStyle name="40% - Ênfase2 3 4" xfId="370"/>
    <cellStyle name="40% - Ênfase2 3 4 2" xfId="1875"/>
    <cellStyle name="40% - Ênfase2 3 4 2 2" xfId="4097"/>
    <cellStyle name="40% - Ênfase2 3 4 3" xfId="989"/>
    <cellStyle name="40% - Ênfase2 3 4 3 2" xfId="3211"/>
    <cellStyle name="40% - Ênfase2 3 4 4" xfId="2596"/>
    <cellStyle name="40% - Ênfase2 3 5" xfId="1289"/>
    <cellStyle name="40% - Ênfase2 3 5 2" xfId="3511"/>
    <cellStyle name="40% - Ênfase2 3 6" xfId="1589"/>
    <cellStyle name="40% - Ênfase2 3 6 2" xfId="3811"/>
    <cellStyle name="40% - Ênfase2 3 7" xfId="703"/>
    <cellStyle name="40% - Ênfase2 3 7 2" xfId="2925"/>
    <cellStyle name="40% - Ênfase2 3 8" xfId="2310"/>
    <cellStyle name="40% - Ênfase2 4" xfId="46"/>
    <cellStyle name="40% - Ênfase2 4 2" xfId="180"/>
    <cellStyle name="40% - Ênfase2 4 2 2" xfId="476"/>
    <cellStyle name="40% - Ênfase2 4 2 2 2" xfId="1981"/>
    <cellStyle name="40% - Ênfase2 4 2 2 2 2" xfId="4203"/>
    <cellStyle name="40% - Ênfase2 4 2 2 3" xfId="1095"/>
    <cellStyle name="40% - Ênfase2 4 2 2 3 2" xfId="3317"/>
    <cellStyle name="40% - Ênfase2 4 2 2 4" xfId="2702"/>
    <cellStyle name="40% - Ênfase2 4 2 3" xfId="1395"/>
    <cellStyle name="40% - Ênfase2 4 2 3 2" xfId="3617"/>
    <cellStyle name="40% - Ênfase2 4 2 4" xfId="1695"/>
    <cellStyle name="40% - Ênfase2 4 2 4 2" xfId="3917"/>
    <cellStyle name="40% - Ênfase2 4 2 5" xfId="809"/>
    <cellStyle name="40% - Ênfase2 4 2 5 2" xfId="3031"/>
    <cellStyle name="40% - Ênfase2 4 2 6" xfId="2416"/>
    <cellStyle name="40% - Ênfase2 4 3" xfId="281"/>
    <cellStyle name="40% - Ênfase2 4 3 2" xfId="576"/>
    <cellStyle name="40% - Ênfase2 4 3 2 2" xfId="2081"/>
    <cellStyle name="40% - Ênfase2 4 3 2 2 2" xfId="4303"/>
    <cellStyle name="40% - Ênfase2 4 3 2 3" xfId="1195"/>
    <cellStyle name="40% - Ênfase2 4 3 2 3 2" xfId="3417"/>
    <cellStyle name="40% - Ênfase2 4 3 2 4" xfId="2802"/>
    <cellStyle name="40% - Ênfase2 4 3 3" xfId="1495"/>
    <cellStyle name="40% - Ênfase2 4 3 3 2" xfId="3717"/>
    <cellStyle name="40% - Ênfase2 4 3 4" xfId="1795"/>
    <cellStyle name="40% - Ênfase2 4 3 4 2" xfId="4017"/>
    <cellStyle name="40% - Ênfase2 4 3 5" xfId="909"/>
    <cellStyle name="40% - Ênfase2 4 3 5 2" xfId="3131"/>
    <cellStyle name="40% - Ênfase2 4 3 6" xfId="2516"/>
    <cellStyle name="40% - Ênfase2 4 4" xfId="388"/>
    <cellStyle name="40% - Ênfase2 4 4 2" xfId="1893"/>
    <cellStyle name="40% - Ênfase2 4 4 2 2" xfId="4115"/>
    <cellStyle name="40% - Ênfase2 4 4 3" xfId="1007"/>
    <cellStyle name="40% - Ênfase2 4 4 3 2" xfId="3229"/>
    <cellStyle name="40% - Ênfase2 4 4 4" xfId="2614"/>
    <cellStyle name="40% - Ênfase2 4 5" xfId="1307"/>
    <cellStyle name="40% - Ênfase2 4 5 2" xfId="3529"/>
    <cellStyle name="40% - Ênfase2 4 6" xfId="1607"/>
    <cellStyle name="40% - Ênfase2 4 6 2" xfId="3829"/>
    <cellStyle name="40% - Ênfase2 4 7" xfId="721"/>
    <cellStyle name="40% - Ênfase2 4 7 2" xfId="2943"/>
    <cellStyle name="40% - Ênfase2 4 8" xfId="2328"/>
    <cellStyle name="40% - Ênfase2 5" xfId="47"/>
    <cellStyle name="40% - Ênfase2 5 2" xfId="181"/>
    <cellStyle name="40% - Ênfase2 5 2 2" xfId="477"/>
    <cellStyle name="40% - Ênfase2 5 2 2 2" xfId="1982"/>
    <cellStyle name="40% - Ênfase2 5 2 2 2 2" xfId="4204"/>
    <cellStyle name="40% - Ênfase2 5 2 2 3" xfId="1096"/>
    <cellStyle name="40% - Ênfase2 5 2 2 3 2" xfId="3318"/>
    <cellStyle name="40% - Ênfase2 5 2 2 4" xfId="2703"/>
    <cellStyle name="40% - Ênfase2 5 2 3" xfId="1396"/>
    <cellStyle name="40% - Ênfase2 5 2 3 2" xfId="3618"/>
    <cellStyle name="40% - Ênfase2 5 2 4" xfId="1696"/>
    <cellStyle name="40% - Ênfase2 5 2 4 2" xfId="3918"/>
    <cellStyle name="40% - Ênfase2 5 2 5" xfId="810"/>
    <cellStyle name="40% - Ênfase2 5 2 5 2" xfId="3032"/>
    <cellStyle name="40% - Ênfase2 5 2 6" xfId="2417"/>
    <cellStyle name="40% - Ênfase2 5 3" xfId="282"/>
    <cellStyle name="40% - Ênfase2 5 3 2" xfId="577"/>
    <cellStyle name="40% - Ênfase2 5 3 2 2" xfId="2082"/>
    <cellStyle name="40% - Ênfase2 5 3 2 2 2" xfId="4304"/>
    <cellStyle name="40% - Ênfase2 5 3 2 3" xfId="1196"/>
    <cellStyle name="40% - Ênfase2 5 3 2 3 2" xfId="3418"/>
    <cellStyle name="40% - Ênfase2 5 3 2 4" xfId="2803"/>
    <cellStyle name="40% - Ênfase2 5 3 3" xfId="1496"/>
    <cellStyle name="40% - Ênfase2 5 3 3 2" xfId="3718"/>
    <cellStyle name="40% - Ênfase2 5 3 4" xfId="1796"/>
    <cellStyle name="40% - Ênfase2 5 3 4 2" xfId="4018"/>
    <cellStyle name="40% - Ênfase2 5 3 5" xfId="910"/>
    <cellStyle name="40% - Ênfase2 5 3 5 2" xfId="3132"/>
    <cellStyle name="40% - Ênfase2 5 3 6" xfId="2517"/>
    <cellStyle name="40% - Ênfase2 5 4" xfId="403"/>
    <cellStyle name="40% - Ênfase2 5 4 2" xfId="1908"/>
    <cellStyle name="40% - Ênfase2 5 4 2 2" xfId="4130"/>
    <cellStyle name="40% - Ênfase2 5 4 3" xfId="1022"/>
    <cellStyle name="40% - Ênfase2 5 4 3 2" xfId="3244"/>
    <cellStyle name="40% - Ênfase2 5 4 4" xfId="2629"/>
    <cellStyle name="40% - Ênfase2 5 5" xfId="1322"/>
    <cellStyle name="40% - Ênfase2 5 5 2" xfId="3544"/>
    <cellStyle name="40% - Ênfase2 5 6" xfId="1622"/>
    <cellStyle name="40% - Ênfase2 5 6 2" xfId="3844"/>
    <cellStyle name="40% - Ênfase2 5 7" xfId="736"/>
    <cellStyle name="40% - Ênfase2 5 7 2" xfId="2958"/>
    <cellStyle name="40% - Ênfase2 5 8" xfId="2343"/>
    <cellStyle name="40% - Ênfase2 6" xfId="48"/>
    <cellStyle name="40% - Ênfase2 6 2" xfId="182"/>
    <cellStyle name="40% - Ênfase2 6 2 2" xfId="478"/>
    <cellStyle name="40% - Ênfase2 6 2 2 2" xfId="1983"/>
    <cellStyle name="40% - Ênfase2 6 2 2 2 2" xfId="4205"/>
    <cellStyle name="40% - Ênfase2 6 2 2 3" xfId="1097"/>
    <cellStyle name="40% - Ênfase2 6 2 2 3 2" xfId="3319"/>
    <cellStyle name="40% - Ênfase2 6 2 2 4" xfId="2704"/>
    <cellStyle name="40% - Ênfase2 6 2 3" xfId="1397"/>
    <cellStyle name="40% - Ênfase2 6 2 3 2" xfId="3619"/>
    <cellStyle name="40% - Ênfase2 6 2 4" xfId="1697"/>
    <cellStyle name="40% - Ênfase2 6 2 4 2" xfId="3919"/>
    <cellStyle name="40% - Ênfase2 6 2 5" xfId="811"/>
    <cellStyle name="40% - Ênfase2 6 2 5 2" xfId="3033"/>
    <cellStyle name="40% - Ênfase2 6 2 6" xfId="2418"/>
    <cellStyle name="40% - Ênfase2 6 3" xfId="283"/>
    <cellStyle name="40% - Ênfase2 6 3 2" xfId="578"/>
    <cellStyle name="40% - Ênfase2 6 3 2 2" xfId="2083"/>
    <cellStyle name="40% - Ênfase2 6 3 2 2 2" xfId="4305"/>
    <cellStyle name="40% - Ênfase2 6 3 2 3" xfId="1197"/>
    <cellStyle name="40% - Ênfase2 6 3 2 3 2" xfId="3419"/>
    <cellStyle name="40% - Ênfase2 6 3 2 4" xfId="2804"/>
    <cellStyle name="40% - Ênfase2 6 3 3" xfId="1497"/>
    <cellStyle name="40% - Ênfase2 6 3 3 2" xfId="3719"/>
    <cellStyle name="40% - Ênfase2 6 3 4" xfId="1797"/>
    <cellStyle name="40% - Ênfase2 6 3 4 2" xfId="4019"/>
    <cellStyle name="40% - Ênfase2 6 3 5" xfId="911"/>
    <cellStyle name="40% - Ênfase2 6 3 5 2" xfId="3133"/>
    <cellStyle name="40% - Ênfase2 6 3 6" xfId="2518"/>
    <cellStyle name="40% - Ênfase2 6 4" xfId="416"/>
    <cellStyle name="40% - Ênfase2 6 4 2" xfId="1921"/>
    <cellStyle name="40% - Ênfase2 6 4 2 2" xfId="4143"/>
    <cellStyle name="40% - Ênfase2 6 4 3" xfId="1035"/>
    <cellStyle name="40% - Ênfase2 6 4 3 2" xfId="3257"/>
    <cellStyle name="40% - Ênfase2 6 4 4" xfId="2642"/>
    <cellStyle name="40% - Ênfase2 6 5" xfId="1335"/>
    <cellStyle name="40% - Ênfase2 6 5 2" xfId="3557"/>
    <cellStyle name="40% - Ênfase2 6 6" xfId="1635"/>
    <cellStyle name="40% - Ênfase2 6 6 2" xfId="3857"/>
    <cellStyle name="40% - Ênfase2 6 7" xfId="749"/>
    <cellStyle name="40% - Ênfase2 6 7 2" xfId="2971"/>
    <cellStyle name="40% - Ênfase2 6 8" xfId="2356"/>
    <cellStyle name="40% - Ênfase2 7" xfId="141"/>
    <cellStyle name="40% - Ênfase2 7 2" xfId="437"/>
    <cellStyle name="40% - Ênfase2 7 2 2" xfId="1942"/>
    <cellStyle name="40% - Ênfase2 7 2 2 2" xfId="4164"/>
    <cellStyle name="40% - Ênfase2 7 2 3" xfId="1056"/>
    <cellStyle name="40% - Ênfase2 7 2 3 2" xfId="3278"/>
    <cellStyle name="40% - Ênfase2 7 2 4" xfId="2663"/>
    <cellStyle name="40% - Ênfase2 7 3" xfId="1356"/>
    <cellStyle name="40% - Ênfase2 7 3 2" xfId="3578"/>
    <cellStyle name="40% - Ênfase2 7 4" xfId="1656"/>
    <cellStyle name="40% - Ênfase2 7 4 2" xfId="3878"/>
    <cellStyle name="40% - Ênfase2 7 5" xfId="770"/>
    <cellStyle name="40% - Ênfase2 7 5 2" xfId="2992"/>
    <cellStyle name="40% - Ênfase2 7 6" xfId="2377"/>
    <cellStyle name="40% - Ênfase2 8" xfId="227"/>
    <cellStyle name="40% - Ênfase2 8 2" xfId="522"/>
    <cellStyle name="40% - Ênfase2 8 2 2" xfId="2027"/>
    <cellStyle name="40% - Ênfase2 8 2 2 2" xfId="4249"/>
    <cellStyle name="40% - Ênfase2 8 2 3" xfId="1141"/>
    <cellStyle name="40% - Ênfase2 8 2 3 2" xfId="3363"/>
    <cellStyle name="40% - Ênfase2 8 2 4" xfId="2748"/>
    <cellStyle name="40% - Ênfase2 8 3" xfId="1441"/>
    <cellStyle name="40% - Ênfase2 8 3 2" xfId="3663"/>
    <cellStyle name="40% - Ênfase2 8 4" xfId="1741"/>
    <cellStyle name="40% - Ênfase2 8 4 2" xfId="3963"/>
    <cellStyle name="40% - Ênfase2 8 5" xfId="855"/>
    <cellStyle name="40% - Ênfase2 8 5 2" xfId="3077"/>
    <cellStyle name="40% - Ênfase2 8 6" xfId="2462"/>
    <cellStyle name="40% - Ênfase2 9" xfId="278"/>
    <cellStyle name="40% - Ênfase2 9 2" xfId="573"/>
    <cellStyle name="40% - Ênfase2 9 2 2" xfId="2078"/>
    <cellStyle name="40% - Ênfase2 9 2 2 2" xfId="4300"/>
    <cellStyle name="40% - Ênfase2 9 2 3" xfId="1192"/>
    <cellStyle name="40% - Ênfase2 9 2 3 2" xfId="3414"/>
    <cellStyle name="40% - Ênfase2 9 2 4" xfId="2799"/>
    <cellStyle name="40% - Ênfase2 9 3" xfId="1492"/>
    <cellStyle name="40% - Ênfase2 9 3 2" xfId="3714"/>
    <cellStyle name="40% - Ênfase2 9 4" xfId="1792"/>
    <cellStyle name="40% - Ênfase2 9 4 2" xfId="4014"/>
    <cellStyle name="40% - Ênfase2 9 5" xfId="906"/>
    <cellStyle name="40% - Ênfase2 9 5 2" xfId="3128"/>
    <cellStyle name="40% - Ênfase2 9 6" xfId="2513"/>
    <cellStyle name="40% - Ênfase3" xfId="49" builtinId="39" customBuiltin="1"/>
    <cellStyle name="40% - Ênfase3 10" xfId="632"/>
    <cellStyle name="40% - Ênfase3 10 2" xfId="1547"/>
    <cellStyle name="40% - Ênfase3 10 2 2" xfId="3769"/>
    <cellStyle name="40% - Ênfase3 10 3" xfId="2133"/>
    <cellStyle name="40% - Ênfase3 10 3 2" xfId="4355"/>
    <cellStyle name="40% - Ênfase3 10 4" xfId="1247"/>
    <cellStyle name="40% - Ênfase3 10 4 2" xfId="3469"/>
    <cellStyle name="40% - Ênfase3 10 5" xfId="2854"/>
    <cellStyle name="40% - Ênfase3 11" xfId="340"/>
    <cellStyle name="40% - Ênfase3 11 2" xfId="1845"/>
    <cellStyle name="40% - Ênfase3 11 2 2" xfId="4067"/>
    <cellStyle name="40% - Ênfase3 11 3" xfId="959"/>
    <cellStyle name="40% - Ênfase3 11 3 2" xfId="3181"/>
    <cellStyle name="40% - Ênfase3 11 4" xfId="2566"/>
    <cellStyle name="40% - Ênfase3 12" xfId="646"/>
    <cellStyle name="40% - Ênfase3 12 2" xfId="2147"/>
    <cellStyle name="40% - Ênfase3 12 2 2" xfId="4369"/>
    <cellStyle name="40% - Ênfase3 12 3" xfId="1259"/>
    <cellStyle name="40% - Ênfase3 12 3 2" xfId="3481"/>
    <cellStyle name="40% - Ênfase3 12 4" xfId="2868"/>
    <cellStyle name="40% - Ênfase3 13" xfId="661"/>
    <cellStyle name="40% - Ênfase3 13 2" xfId="1559"/>
    <cellStyle name="40% - Ênfase3 13 2 2" xfId="3781"/>
    <cellStyle name="40% - Ênfase3 13 3" xfId="2883"/>
    <cellStyle name="40% - Ênfase3 14" xfId="673"/>
    <cellStyle name="40% - Ênfase3 14 2" xfId="2895"/>
    <cellStyle name="40% - Ênfase3 15" xfId="2161"/>
    <cellStyle name="40% - Ênfase3 15 2" xfId="4383"/>
    <cellStyle name="40% - Ênfase3 16" xfId="2175"/>
    <cellStyle name="40% - Ênfase3 16 2" xfId="4397"/>
    <cellStyle name="40% - Ênfase3 17" xfId="2189"/>
    <cellStyle name="40% - Ênfase3 17 2" xfId="4411"/>
    <cellStyle name="40% - Ênfase3 18" xfId="2203"/>
    <cellStyle name="40% - Ênfase3 18 2" xfId="4425"/>
    <cellStyle name="40% - Ênfase3 19" xfId="2219"/>
    <cellStyle name="40% - Ênfase3 19 2" xfId="4441"/>
    <cellStyle name="40% - Ênfase3 2" xfId="50"/>
    <cellStyle name="40% - Ênfase3 2 2" xfId="183"/>
    <cellStyle name="40% - Ênfase3 2 2 2" xfId="479"/>
    <cellStyle name="40% - Ênfase3 2 2 2 2" xfId="1984"/>
    <cellStyle name="40% - Ênfase3 2 2 2 2 2" xfId="4206"/>
    <cellStyle name="40% - Ênfase3 2 2 2 3" xfId="1098"/>
    <cellStyle name="40% - Ênfase3 2 2 2 3 2" xfId="3320"/>
    <cellStyle name="40% - Ênfase3 2 2 2 4" xfId="2705"/>
    <cellStyle name="40% - Ênfase3 2 2 3" xfId="1398"/>
    <cellStyle name="40% - Ênfase3 2 2 3 2" xfId="3620"/>
    <cellStyle name="40% - Ênfase3 2 2 4" xfId="1698"/>
    <cellStyle name="40% - Ênfase3 2 2 4 2" xfId="3920"/>
    <cellStyle name="40% - Ênfase3 2 2 5" xfId="812"/>
    <cellStyle name="40% - Ênfase3 2 2 5 2" xfId="3034"/>
    <cellStyle name="40% - Ênfase3 2 2 6" xfId="2419"/>
    <cellStyle name="40% - Ênfase3 2 3" xfId="285"/>
    <cellStyle name="40% - Ênfase3 2 3 2" xfId="580"/>
    <cellStyle name="40% - Ênfase3 2 3 2 2" xfId="2085"/>
    <cellStyle name="40% - Ênfase3 2 3 2 2 2" xfId="4307"/>
    <cellStyle name="40% - Ênfase3 2 3 2 3" xfId="1199"/>
    <cellStyle name="40% - Ênfase3 2 3 2 3 2" xfId="3421"/>
    <cellStyle name="40% - Ênfase3 2 3 2 4" xfId="2806"/>
    <cellStyle name="40% - Ênfase3 2 3 3" xfId="1499"/>
    <cellStyle name="40% - Ênfase3 2 3 3 2" xfId="3721"/>
    <cellStyle name="40% - Ênfase3 2 3 4" xfId="1799"/>
    <cellStyle name="40% - Ênfase3 2 3 4 2" xfId="4021"/>
    <cellStyle name="40% - Ênfase3 2 3 5" xfId="913"/>
    <cellStyle name="40% - Ênfase3 2 3 5 2" xfId="3135"/>
    <cellStyle name="40% - Ênfase3 2 3 6" xfId="2520"/>
    <cellStyle name="40% - Ênfase3 2 4" xfId="358"/>
    <cellStyle name="40% - Ênfase3 2 4 2" xfId="1863"/>
    <cellStyle name="40% - Ênfase3 2 4 2 2" xfId="4085"/>
    <cellStyle name="40% - Ênfase3 2 4 3" xfId="977"/>
    <cellStyle name="40% - Ênfase3 2 4 3 2" xfId="3199"/>
    <cellStyle name="40% - Ênfase3 2 4 4" xfId="2584"/>
    <cellStyle name="40% - Ênfase3 2 5" xfId="1277"/>
    <cellStyle name="40% - Ênfase3 2 5 2" xfId="3499"/>
    <cellStyle name="40% - Ênfase3 2 6" xfId="1577"/>
    <cellStyle name="40% - Ênfase3 2 6 2" xfId="3799"/>
    <cellStyle name="40% - Ênfase3 2 7" xfId="691"/>
    <cellStyle name="40% - Ênfase3 2 7 2" xfId="2913"/>
    <cellStyle name="40% - Ênfase3 2 8" xfId="2298"/>
    <cellStyle name="40% - Ênfase3 20" xfId="2235"/>
    <cellStyle name="40% - Ênfase3 20 2" xfId="4456"/>
    <cellStyle name="40% - Ênfase3 21" xfId="2249"/>
    <cellStyle name="40% - Ênfase3 21 2" xfId="4470"/>
    <cellStyle name="40% - Ênfase3 22" xfId="2263"/>
    <cellStyle name="40% - Ênfase3 22 2" xfId="4484"/>
    <cellStyle name="40% - Ênfase3 23" xfId="2277"/>
    <cellStyle name="40% - Ênfase3 24" xfId="4498"/>
    <cellStyle name="40% - Ênfase3 3" xfId="51"/>
    <cellStyle name="40% - Ênfase3 3 2" xfId="184"/>
    <cellStyle name="40% - Ênfase3 3 2 2" xfId="480"/>
    <cellStyle name="40% - Ênfase3 3 2 2 2" xfId="1985"/>
    <cellStyle name="40% - Ênfase3 3 2 2 2 2" xfId="4207"/>
    <cellStyle name="40% - Ênfase3 3 2 2 3" xfId="1099"/>
    <cellStyle name="40% - Ênfase3 3 2 2 3 2" xfId="3321"/>
    <cellStyle name="40% - Ênfase3 3 2 2 4" xfId="2706"/>
    <cellStyle name="40% - Ênfase3 3 2 3" xfId="1399"/>
    <cellStyle name="40% - Ênfase3 3 2 3 2" xfId="3621"/>
    <cellStyle name="40% - Ênfase3 3 2 4" xfId="1699"/>
    <cellStyle name="40% - Ênfase3 3 2 4 2" xfId="3921"/>
    <cellStyle name="40% - Ênfase3 3 2 5" xfId="813"/>
    <cellStyle name="40% - Ênfase3 3 2 5 2" xfId="3035"/>
    <cellStyle name="40% - Ênfase3 3 2 6" xfId="2420"/>
    <cellStyle name="40% - Ênfase3 3 3" xfId="286"/>
    <cellStyle name="40% - Ênfase3 3 3 2" xfId="581"/>
    <cellStyle name="40% - Ênfase3 3 3 2 2" xfId="2086"/>
    <cellStyle name="40% - Ênfase3 3 3 2 2 2" xfId="4308"/>
    <cellStyle name="40% - Ênfase3 3 3 2 3" xfId="1200"/>
    <cellStyle name="40% - Ênfase3 3 3 2 3 2" xfId="3422"/>
    <cellStyle name="40% - Ênfase3 3 3 2 4" xfId="2807"/>
    <cellStyle name="40% - Ênfase3 3 3 3" xfId="1500"/>
    <cellStyle name="40% - Ênfase3 3 3 3 2" xfId="3722"/>
    <cellStyle name="40% - Ênfase3 3 3 4" xfId="1800"/>
    <cellStyle name="40% - Ênfase3 3 3 4 2" xfId="4022"/>
    <cellStyle name="40% - Ênfase3 3 3 5" xfId="914"/>
    <cellStyle name="40% - Ênfase3 3 3 5 2" xfId="3136"/>
    <cellStyle name="40% - Ênfase3 3 3 6" xfId="2521"/>
    <cellStyle name="40% - Ênfase3 3 4" xfId="372"/>
    <cellStyle name="40% - Ênfase3 3 4 2" xfId="1877"/>
    <cellStyle name="40% - Ênfase3 3 4 2 2" xfId="4099"/>
    <cellStyle name="40% - Ênfase3 3 4 3" xfId="991"/>
    <cellStyle name="40% - Ênfase3 3 4 3 2" xfId="3213"/>
    <cellStyle name="40% - Ênfase3 3 4 4" xfId="2598"/>
    <cellStyle name="40% - Ênfase3 3 5" xfId="1291"/>
    <cellStyle name="40% - Ênfase3 3 5 2" xfId="3513"/>
    <cellStyle name="40% - Ênfase3 3 6" xfId="1591"/>
    <cellStyle name="40% - Ênfase3 3 6 2" xfId="3813"/>
    <cellStyle name="40% - Ênfase3 3 7" xfId="705"/>
    <cellStyle name="40% - Ênfase3 3 7 2" xfId="2927"/>
    <cellStyle name="40% - Ênfase3 3 8" xfId="2312"/>
    <cellStyle name="40% - Ênfase3 4" xfId="52"/>
    <cellStyle name="40% - Ênfase3 4 2" xfId="185"/>
    <cellStyle name="40% - Ênfase3 4 2 2" xfId="481"/>
    <cellStyle name="40% - Ênfase3 4 2 2 2" xfId="1986"/>
    <cellStyle name="40% - Ênfase3 4 2 2 2 2" xfId="4208"/>
    <cellStyle name="40% - Ênfase3 4 2 2 3" xfId="1100"/>
    <cellStyle name="40% - Ênfase3 4 2 2 3 2" xfId="3322"/>
    <cellStyle name="40% - Ênfase3 4 2 2 4" xfId="2707"/>
    <cellStyle name="40% - Ênfase3 4 2 3" xfId="1400"/>
    <cellStyle name="40% - Ênfase3 4 2 3 2" xfId="3622"/>
    <cellStyle name="40% - Ênfase3 4 2 4" xfId="1700"/>
    <cellStyle name="40% - Ênfase3 4 2 4 2" xfId="3922"/>
    <cellStyle name="40% - Ênfase3 4 2 5" xfId="814"/>
    <cellStyle name="40% - Ênfase3 4 2 5 2" xfId="3036"/>
    <cellStyle name="40% - Ênfase3 4 2 6" xfId="2421"/>
    <cellStyle name="40% - Ênfase3 4 3" xfId="287"/>
    <cellStyle name="40% - Ênfase3 4 3 2" xfId="582"/>
    <cellStyle name="40% - Ênfase3 4 3 2 2" xfId="2087"/>
    <cellStyle name="40% - Ênfase3 4 3 2 2 2" xfId="4309"/>
    <cellStyle name="40% - Ênfase3 4 3 2 3" xfId="1201"/>
    <cellStyle name="40% - Ênfase3 4 3 2 3 2" xfId="3423"/>
    <cellStyle name="40% - Ênfase3 4 3 2 4" xfId="2808"/>
    <cellStyle name="40% - Ênfase3 4 3 3" xfId="1501"/>
    <cellStyle name="40% - Ênfase3 4 3 3 2" xfId="3723"/>
    <cellStyle name="40% - Ênfase3 4 3 4" xfId="1801"/>
    <cellStyle name="40% - Ênfase3 4 3 4 2" xfId="4023"/>
    <cellStyle name="40% - Ênfase3 4 3 5" xfId="915"/>
    <cellStyle name="40% - Ênfase3 4 3 5 2" xfId="3137"/>
    <cellStyle name="40% - Ênfase3 4 3 6" xfId="2522"/>
    <cellStyle name="40% - Ênfase3 4 4" xfId="389"/>
    <cellStyle name="40% - Ênfase3 4 4 2" xfId="1894"/>
    <cellStyle name="40% - Ênfase3 4 4 2 2" xfId="4116"/>
    <cellStyle name="40% - Ênfase3 4 4 3" xfId="1008"/>
    <cellStyle name="40% - Ênfase3 4 4 3 2" xfId="3230"/>
    <cellStyle name="40% - Ênfase3 4 4 4" xfId="2615"/>
    <cellStyle name="40% - Ênfase3 4 5" xfId="1308"/>
    <cellStyle name="40% - Ênfase3 4 5 2" xfId="3530"/>
    <cellStyle name="40% - Ênfase3 4 6" xfId="1608"/>
    <cellStyle name="40% - Ênfase3 4 6 2" xfId="3830"/>
    <cellStyle name="40% - Ênfase3 4 7" xfId="722"/>
    <cellStyle name="40% - Ênfase3 4 7 2" xfId="2944"/>
    <cellStyle name="40% - Ênfase3 4 8" xfId="2329"/>
    <cellStyle name="40% - Ênfase3 5" xfId="53"/>
    <cellStyle name="40% - Ênfase3 5 2" xfId="186"/>
    <cellStyle name="40% - Ênfase3 5 2 2" xfId="482"/>
    <cellStyle name="40% - Ênfase3 5 2 2 2" xfId="1987"/>
    <cellStyle name="40% - Ênfase3 5 2 2 2 2" xfId="4209"/>
    <cellStyle name="40% - Ênfase3 5 2 2 3" xfId="1101"/>
    <cellStyle name="40% - Ênfase3 5 2 2 3 2" xfId="3323"/>
    <cellStyle name="40% - Ênfase3 5 2 2 4" xfId="2708"/>
    <cellStyle name="40% - Ênfase3 5 2 3" xfId="1401"/>
    <cellStyle name="40% - Ênfase3 5 2 3 2" xfId="3623"/>
    <cellStyle name="40% - Ênfase3 5 2 4" xfId="1701"/>
    <cellStyle name="40% - Ênfase3 5 2 4 2" xfId="3923"/>
    <cellStyle name="40% - Ênfase3 5 2 5" xfId="815"/>
    <cellStyle name="40% - Ênfase3 5 2 5 2" xfId="3037"/>
    <cellStyle name="40% - Ênfase3 5 2 6" xfId="2422"/>
    <cellStyle name="40% - Ênfase3 5 3" xfId="288"/>
    <cellStyle name="40% - Ênfase3 5 3 2" xfId="583"/>
    <cellStyle name="40% - Ênfase3 5 3 2 2" xfId="2088"/>
    <cellStyle name="40% - Ênfase3 5 3 2 2 2" xfId="4310"/>
    <cellStyle name="40% - Ênfase3 5 3 2 3" xfId="1202"/>
    <cellStyle name="40% - Ênfase3 5 3 2 3 2" xfId="3424"/>
    <cellStyle name="40% - Ênfase3 5 3 2 4" xfId="2809"/>
    <cellStyle name="40% - Ênfase3 5 3 3" xfId="1502"/>
    <cellStyle name="40% - Ênfase3 5 3 3 2" xfId="3724"/>
    <cellStyle name="40% - Ênfase3 5 3 4" xfId="1802"/>
    <cellStyle name="40% - Ênfase3 5 3 4 2" xfId="4024"/>
    <cellStyle name="40% - Ênfase3 5 3 5" xfId="916"/>
    <cellStyle name="40% - Ênfase3 5 3 5 2" xfId="3138"/>
    <cellStyle name="40% - Ênfase3 5 3 6" xfId="2523"/>
    <cellStyle name="40% - Ênfase3 5 4" xfId="404"/>
    <cellStyle name="40% - Ênfase3 5 4 2" xfId="1909"/>
    <cellStyle name="40% - Ênfase3 5 4 2 2" xfId="4131"/>
    <cellStyle name="40% - Ênfase3 5 4 3" xfId="1023"/>
    <cellStyle name="40% - Ênfase3 5 4 3 2" xfId="3245"/>
    <cellStyle name="40% - Ênfase3 5 4 4" xfId="2630"/>
    <cellStyle name="40% - Ênfase3 5 5" xfId="1323"/>
    <cellStyle name="40% - Ênfase3 5 5 2" xfId="3545"/>
    <cellStyle name="40% - Ênfase3 5 6" xfId="1623"/>
    <cellStyle name="40% - Ênfase3 5 6 2" xfId="3845"/>
    <cellStyle name="40% - Ênfase3 5 7" xfId="737"/>
    <cellStyle name="40% - Ênfase3 5 7 2" xfId="2959"/>
    <cellStyle name="40% - Ênfase3 5 8" xfId="2344"/>
    <cellStyle name="40% - Ênfase3 6" xfId="54"/>
    <cellStyle name="40% - Ênfase3 6 2" xfId="187"/>
    <cellStyle name="40% - Ênfase3 6 2 2" xfId="483"/>
    <cellStyle name="40% - Ênfase3 6 2 2 2" xfId="1988"/>
    <cellStyle name="40% - Ênfase3 6 2 2 2 2" xfId="4210"/>
    <cellStyle name="40% - Ênfase3 6 2 2 3" xfId="1102"/>
    <cellStyle name="40% - Ênfase3 6 2 2 3 2" xfId="3324"/>
    <cellStyle name="40% - Ênfase3 6 2 2 4" xfId="2709"/>
    <cellStyle name="40% - Ênfase3 6 2 3" xfId="1402"/>
    <cellStyle name="40% - Ênfase3 6 2 3 2" xfId="3624"/>
    <cellStyle name="40% - Ênfase3 6 2 4" xfId="1702"/>
    <cellStyle name="40% - Ênfase3 6 2 4 2" xfId="3924"/>
    <cellStyle name="40% - Ênfase3 6 2 5" xfId="816"/>
    <cellStyle name="40% - Ênfase3 6 2 5 2" xfId="3038"/>
    <cellStyle name="40% - Ênfase3 6 2 6" xfId="2423"/>
    <cellStyle name="40% - Ênfase3 6 3" xfId="289"/>
    <cellStyle name="40% - Ênfase3 6 3 2" xfId="584"/>
    <cellStyle name="40% - Ênfase3 6 3 2 2" xfId="2089"/>
    <cellStyle name="40% - Ênfase3 6 3 2 2 2" xfId="4311"/>
    <cellStyle name="40% - Ênfase3 6 3 2 3" xfId="1203"/>
    <cellStyle name="40% - Ênfase3 6 3 2 3 2" xfId="3425"/>
    <cellStyle name="40% - Ênfase3 6 3 2 4" xfId="2810"/>
    <cellStyle name="40% - Ênfase3 6 3 3" xfId="1503"/>
    <cellStyle name="40% - Ênfase3 6 3 3 2" xfId="3725"/>
    <cellStyle name="40% - Ênfase3 6 3 4" xfId="1803"/>
    <cellStyle name="40% - Ênfase3 6 3 4 2" xfId="4025"/>
    <cellStyle name="40% - Ênfase3 6 3 5" xfId="917"/>
    <cellStyle name="40% - Ênfase3 6 3 5 2" xfId="3139"/>
    <cellStyle name="40% - Ênfase3 6 3 6" xfId="2524"/>
    <cellStyle name="40% - Ênfase3 6 4" xfId="418"/>
    <cellStyle name="40% - Ênfase3 6 4 2" xfId="1923"/>
    <cellStyle name="40% - Ênfase3 6 4 2 2" xfId="4145"/>
    <cellStyle name="40% - Ênfase3 6 4 3" xfId="1037"/>
    <cellStyle name="40% - Ênfase3 6 4 3 2" xfId="3259"/>
    <cellStyle name="40% - Ênfase3 6 4 4" xfId="2644"/>
    <cellStyle name="40% - Ênfase3 6 5" xfId="1337"/>
    <cellStyle name="40% - Ênfase3 6 5 2" xfId="3559"/>
    <cellStyle name="40% - Ênfase3 6 6" xfId="1637"/>
    <cellStyle name="40% - Ênfase3 6 6 2" xfId="3859"/>
    <cellStyle name="40% - Ênfase3 6 7" xfId="751"/>
    <cellStyle name="40% - Ênfase3 6 7 2" xfId="2973"/>
    <cellStyle name="40% - Ênfase3 6 8" xfId="2358"/>
    <cellStyle name="40% - Ênfase3 7" xfId="144"/>
    <cellStyle name="40% - Ênfase3 7 2" xfId="440"/>
    <cellStyle name="40% - Ênfase3 7 2 2" xfId="1945"/>
    <cellStyle name="40% - Ênfase3 7 2 2 2" xfId="4167"/>
    <cellStyle name="40% - Ênfase3 7 2 3" xfId="1059"/>
    <cellStyle name="40% - Ênfase3 7 2 3 2" xfId="3281"/>
    <cellStyle name="40% - Ênfase3 7 2 4" xfId="2666"/>
    <cellStyle name="40% - Ênfase3 7 3" xfId="1359"/>
    <cellStyle name="40% - Ênfase3 7 3 2" xfId="3581"/>
    <cellStyle name="40% - Ênfase3 7 4" xfId="1659"/>
    <cellStyle name="40% - Ênfase3 7 4 2" xfId="3881"/>
    <cellStyle name="40% - Ênfase3 7 5" xfId="773"/>
    <cellStyle name="40% - Ênfase3 7 5 2" xfId="2995"/>
    <cellStyle name="40% - Ênfase3 7 6" xfId="2380"/>
    <cellStyle name="40% - Ênfase3 8" xfId="229"/>
    <cellStyle name="40% - Ênfase3 8 2" xfId="524"/>
    <cellStyle name="40% - Ênfase3 8 2 2" xfId="2029"/>
    <cellStyle name="40% - Ênfase3 8 2 2 2" xfId="4251"/>
    <cellStyle name="40% - Ênfase3 8 2 3" xfId="1143"/>
    <cellStyle name="40% - Ênfase3 8 2 3 2" xfId="3365"/>
    <cellStyle name="40% - Ênfase3 8 2 4" xfId="2750"/>
    <cellStyle name="40% - Ênfase3 8 3" xfId="1443"/>
    <cellStyle name="40% - Ênfase3 8 3 2" xfId="3665"/>
    <cellStyle name="40% - Ênfase3 8 4" xfId="1743"/>
    <cellStyle name="40% - Ênfase3 8 4 2" xfId="3965"/>
    <cellStyle name="40% - Ênfase3 8 5" xfId="857"/>
    <cellStyle name="40% - Ênfase3 8 5 2" xfId="3079"/>
    <cellStyle name="40% - Ênfase3 8 6" xfId="2464"/>
    <cellStyle name="40% - Ênfase3 9" xfId="284"/>
    <cellStyle name="40% - Ênfase3 9 2" xfId="579"/>
    <cellStyle name="40% - Ênfase3 9 2 2" xfId="2084"/>
    <cellStyle name="40% - Ênfase3 9 2 2 2" xfId="4306"/>
    <cellStyle name="40% - Ênfase3 9 2 3" xfId="1198"/>
    <cellStyle name="40% - Ênfase3 9 2 3 2" xfId="3420"/>
    <cellStyle name="40% - Ênfase3 9 2 4" xfId="2805"/>
    <cellStyle name="40% - Ênfase3 9 3" xfId="1498"/>
    <cellStyle name="40% - Ênfase3 9 3 2" xfId="3720"/>
    <cellStyle name="40% - Ênfase3 9 4" xfId="1798"/>
    <cellStyle name="40% - Ênfase3 9 4 2" xfId="4020"/>
    <cellStyle name="40% - Ênfase3 9 5" xfId="912"/>
    <cellStyle name="40% - Ênfase3 9 5 2" xfId="3134"/>
    <cellStyle name="40% - Ênfase3 9 6" xfId="2519"/>
    <cellStyle name="40% - Ênfase4" xfId="55" builtinId="43" customBuiltin="1"/>
    <cellStyle name="40% - Ênfase4 10" xfId="634"/>
    <cellStyle name="40% - Ênfase4 10 2" xfId="1549"/>
    <cellStyle name="40% - Ênfase4 10 2 2" xfId="3771"/>
    <cellStyle name="40% - Ênfase4 10 3" xfId="2135"/>
    <cellStyle name="40% - Ênfase4 10 3 2" xfId="4357"/>
    <cellStyle name="40% - Ênfase4 10 4" xfId="1249"/>
    <cellStyle name="40% - Ênfase4 10 4 2" xfId="3471"/>
    <cellStyle name="40% - Ênfase4 10 5" xfId="2856"/>
    <cellStyle name="40% - Ênfase4 11" xfId="342"/>
    <cellStyle name="40% - Ênfase4 11 2" xfId="1847"/>
    <cellStyle name="40% - Ênfase4 11 2 2" xfId="4069"/>
    <cellStyle name="40% - Ênfase4 11 3" xfId="961"/>
    <cellStyle name="40% - Ênfase4 11 3 2" xfId="3183"/>
    <cellStyle name="40% - Ênfase4 11 4" xfId="2568"/>
    <cellStyle name="40% - Ênfase4 12" xfId="648"/>
    <cellStyle name="40% - Ênfase4 12 2" xfId="2149"/>
    <cellStyle name="40% - Ênfase4 12 2 2" xfId="4371"/>
    <cellStyle name="40% - Ênfase4 12 3" xfId="1261"/>
    <cellStyle name="40% - Ênfase4 12 3 2" xfId="3483"/>
    <cellStyle name="40% - Ênfase4 12 4" xfId="2870"/>
    <cellStyle name="40% - Ênfase4 13" xfId="663"/>
    <cellStyle name="40% - Ênfase4 13 2" xfId="1561"/>
    <cellStyle name="40% - Ênfase4 13 2 2" xfId="3783"/>
    <cellStyle name="40% - Ênfase4 13 3" xfId="2885"/>
    <cellStyle name="40% - Ênfase4 14" xfId="675"/>
    <cellStyle name="40% - Ênfase4 14 2" xfId="2897"/>
    <cellStyle name="40% - Ênfase4 15" xfId="2163"/>
    <cellStyle name="40% - Ênfase4 15 2" xfId="4385"/>
    <cellStyle name="40% - Ênfase4 16" xfId="2177"/>
    <cellStyle name="40% - Ênfase4 16 2" xfId="4399"/>
    <cellStyle name="40% - Ênfase4 17" xfId="2191"/>
    <cellStyle name="40% - Ênfase4 17 2" xfId="4413"/>
    <cellStyle name="40% - Ênfase4 18" xfId="2205"/>
    <cellStyle name="40% - Ênfase4 18 2" xfId="4427"/>
    <cellStyle name="40% - Ênfase4 19" xfId="2221"/>
    <cellStyle name="40% - Ênfase4 19 2" xfId="4443"/>
    <cellStyle name="40% - Ênfase4 2" xfId="56"/>
    <cellStyle name="40% - Ênfase4 2 2" xfId="188"/>
    <cellStyle name="40% - Ênfase4 2 2 2" xfId="484"/>
    <cellStyle name="40% - Ênfase4 2 2 2 2" xfId="1989"/>
    <cellStyle name="40% - Ênfase4 2 2 2 2 2" xfId="4211"/>
    <cellStyle name="40% - Ênfase4 2 2 2 3" xfId="1103"/>
    <cellStyle name="40% - Ênfase4 2 2 2 3 2" xfId="3325"/>
    <cellStyle name="40% - Ênfase4 2 2 2 4" xfId="2710"/>
    <cellStyle name="40% - Ênfase4 2 2 3" xfId="1403"/>
    <cellStyle name="40% - Ênfase4 2 2 3 2" xfId="3625"/>
    <cellStyle name="40% - Ênfase4 2 2 4" xfId="1703"/>
    <cellStyle name="40% - Ênfase4 2 2 4 2" xfId="3925"/>
    <cellStyle name="40% - Ênfase4 2 2 5" xfId="817"/>
    <cellStyle name="40% - Ênfase4 2 2 5 2" xfId="3039"/>
    <cellStyle name="40% - Ênfase4 2 2 6" xfId="2424"/>
    <cellStyle name="40% - Ênfase4 2 3" xfId="291"/>
    <cellStyle name="40% - Ênfase4 2 3 2" xfId="586"/>
    <cellStyle name="40% - Ênfase4 2 3 2 2" xfId="2091"/>
    <cellStyle name="40% - Ênfase4 2 3 2 2 2" xfId="4313"/>
    <cellStyle name="40% - Ênfase4 2 3 2 3" xfId="1205"/>
    <cellStyle name="40% - Ênfase4 2 3 2 3 2" xfId="3427"/>
    <cellStyle name="40% - Ênfase4 2 3 2 4" xfId="2812"/>
    <cellStyle name="40% - Ênfase4 2 3 3" xfId="1505"/>
    <cellStyle name="40% - Ênfase4 2 3 3 2" xfId="3727"/>
    <cellStyle name="40% - Ênfase4 2 3 4" xfId="1805"/>
    <cellStyle name="40% - Ênfase4 2 3 4 2" xfId="4027"/>
    <cellStyle name="40% - Ênfase4 2 3 5" xfId="919"/>
    <cellStyle name="40% - Ênfase4 2 3 5 2" xfId="3141"/>
    <cellStyle name="40% - Ênfase4 2 3 6" xfId="2526"/>
    <cellStyle name="40% - Ênfase4 2 4" xfId="359"/>
    <cellStyle name="40% - Ênfase4 2 4 2" xfId="1864"/>
    <cellStyle name="40% - Ênfase4 2 4 2 2" xfId="4086"/>
    <cellStyle name="40% - Ênfase4 2 4 3" xfId="978"/>
    <cellStyle name="40% - Ênfase4 2 4 3 2" xfId="3200"/>
    <cellStyle name="40% - Ênfase4 2 4 4" xfId="2585"/>
    <cellStyle name="40% - Ênfase4 2 5" xfId="1278"/>
    <cellStyle name="40% - Ênfase4 2 5 2" xfId="3500"/>
    <cellStyle name="40% - Ênfase4 2 6" xfId="1578"/>
    <cellStyle name="40% - Ênfase4 2 6 2" xfId="3800"/>
    <cellStyle name="40% - Ênfase4 2 7" xfId="692"/>
    <cellStyle name="40% - Ênfase4 2 7 2" xfId="2914"/>
    <cellStyle name="40% - Ênfase4 2 8" xfId="2299"/>
    <cellStyle name="40% - Ênfase4 20" xfId="2237"/>
    <cellStyle name="40% - Ênfase4 20 2" xfId="4458"/>
    <cellStyle name="40% - Ênfase4 21" xfId="2251"/>
    <cellStyle name="40% - Ênfase4 21 2" xfId="4472"/>
    <cellStyle name="40% - Ênfase4 22" xfId="2265"/>
    <cellStyle name="40% - Ênfase4 22 2" xfId="4486"/>
    <cellStyle name="40% - Ênfase4 23" xfId="2279"/>
    <cellStyle name="40% - Ênfase4 24" xfId="4500"/>
    <cellStyle name="40% - Ênfase4 3" xfId="57"/>
    <cellStyle name="40% - Ênfase4 3 2" xfId="189"/>
    <cellStyle name="40% - Ênfase4 3 2 2" xfId="485"/>
    <cellStyle name="40% - Ênfase4 3 2 2 2" xfId="1990"/>
    <cellStyle name="40% - Ênfase4 3 2 2 2 2" xfId="4212"/>
    <cellStyle name="40% - Ênfase4 3 2 2 3" xfId="1104"/>
    <cellStyle name="40% - Ênfase4 3 2 2 3 2" xfId="3326"/>
    <cellStyle name="40% - Ênfase4 3 2 2 4" xfId="2711"/>
    <cellStyle name="40% - Ênfase4 3 2 3" xfId="1404"/>
    <cellStyle name="40% - Ênfase4 3 2 3 2" xfId="3626"/>
    <cellStyle name="40% - Ênfase4 3 2 4" xfId="1704"/>
    <cellStyle name="40% - Ênfase4 3 2 4 2" xfId="3926"/>
    <cellStyle name="40% - Ênfase4 3 2 5" xfId="818"/>
    <cellStyle name="40% - Ênfase4 3 2 5 2" xfId="3040"/>
    <cellStyle name="40% - Ênfase4 3 2 6" xfId="2425"/>
    <cellStyle name="40% - Ênfase4 3 3" xfId="292"/>
    <cellStyle name="40% - Ênfase4 3 3 2" xfId="587"/>
    <cellStyle name="40% - Ênfase4 3 3 2 2" xfId="2092"/>
    <cellStyle name="40% - Ênfase4 3 3 2 2 2" xfId="4314"/>
    <cellStyle name="40% - Ênfase4 3 3 2 3" xfId="1206"/>
    <cellStyle name="40% - Ênfase4 3 3 2 3 2" xfId="3428"/>
    <cellStyle name="40% - Ênfase4 3 3 2 4" xfId="2813"/>
    <cellStyle name="40% - Ênfase4 3 3 3" xfId="1506"/>
    <cellStyle name="40% - Ênfase4 3 3 3 2" xfId="3728"/>
    <cellStyle name="40% - Ênfase4 3 3 4" xfId="1806"/>
    <cellStyle name="40% - Ênfase4 3 3 4 2" xfId="4028"/>
    <cellStyle name="40% - Ênfase4 3 3 5" xfId="920"/>
    <cellStyle name="40% - Ênfase4 3 3 5 2" xfId="3142"/>
    <cellStyle name="40% - Ênfase4 3 3 6" xfId="2527"/>
    <cellStyle name="40% - Ênfase4 3 4" xfId="374"/>
    <cellStyle name="40% - Ênfase4 3 4 2" xfId="1879"/>
    <cellStyle name="40% - Ênfase4 3 4 2 2" xfId="4101"/>
    <cellStyle name="40% - Ênfase4 3 4 3" xfId="993"/>
    <cellStyle name="40% - Ênfase4 3 4 3 2" xfId="3215"/>
    <cellStyle name="40% - Ênfase4 3 4 4" xfId="2600"/>
    <cellStyle name="40% - Ênfase4 3 5" xfId="1293"/>
    <cellStyle name="40% - Ênfase4 3 5 2" xfId="3515"/>
    <cellStyle name="40% - Ênfase4 3 6" xfId="1593"/>
    <cellStyle name="40% - Ênfase4 3 6 2" xfId="3815"/>
    <cellStyle name="40% - Ênfase4 3 7" xfId="707"/>
    <cellStyle name="40% - Ênfase4 3 7 2" xfId="2929"/>
    <cellStyle name="40% - Ênfase4 3 8" xfId="2314"/>
    <cellStyle name="40% - Ênfase4 4" xfId="58"/>
    <cellStyle name="40% - Ênfase4 4 2" xfId="190"/>
    <cellStyle name="40% - Ênfase4 4 2 2" xfId="486"/>
    <cellStyle name="40% - Ênfase4 4 2 2 2" xfId="1991"/>
    <cellStyle name="40% - Ênfase4 4 2 2 2 2" xfId="4213"/>
    <cellStyle name="40% - Ênfase4 4 2 2 3" xfId="1105"/>
    <cellStyle name="40% - Ênfase4 4 2 2 3 2" xfId="3327"/>
    <cellStyle name="40% - Ênfase4 4 2 2 4" xfId="2712"/>
    <cellStyle name="40% - Ênfase4 4 2 3" xfId="1405"/>
    <cellStyle name="40% - Ênfase4 4 2 3 2" xfId="3627"/>
    <cellStyle name="40% - Ênfase4 4 2 4" xfId="1705"/>
    <cellStyle name="40% - Ênfase4 4 2 4 2" xfId="3927"/>
    <cellStyle name="40% - Ênfase4 4 2 5" xfId="819"/>
    <cellStyle name="40% - Ênfase4 4 2 5 2" xfId="3041"/>
    <cellStyle name="40% - Ênfase4 4 2 6" xfId="2426"/>
    <cellStyle name="40% - Ênfase4 4 3" xfId="293"/>
    <cellStyle name="40% - Ênfase4 4 3 2" xfId="588"/>
    <cellStyle name="40% - Ênfase4 4 3 2 2" xfId="2093"/>
    <cellStyle name="40% - Ênfase4 4 3 2 2 2" xfId="4315"/>
    <cellStyle name="40% - Ênfase4 4 3 2 3" xfId="1207"/>
    <cellStyle name="40% - Ênfase4 4 3 2 3 2" xfId="3429"/>
    <cellStyle name="40% - Ênfase4 4 3 2 4" xfId="2814"/>
    <cellStyle name="40% - Ênfase4 4 3 3" xfId="1507"/>
    <cellStyle name="40% - Ênfase4 4 3 3 2" xfId="3729"/>
    <cellStyle name="40% - Ênfase4 4 3 4" xfId="1807"/>
    <cellStyle name="40% - Ênfase4 4 3 4 2" xfId="4029"/>
    <cellStyle name="40% - Ênfase4 4 3 5" xfId="921"/>
    <cellStyle name="40% - Ênfase4 4 3 5 2" xfId="3143"/>
    <cellStyle name="40% - Ênfase4 4 3 6" xfId="2528"/>
    <cellStyle name="40% - Ênfase4 4 4" xfId="390"/>
    <cellStyle name="40% - Ênfase4 4 4 2" xfId="1895"/>
    <cellStyle name="40% - Ênfase4 4 4 2 2" xfId="4117"/>
    <cellStyle name="40% - Ênfase4 4 4 3" xfId="1009"/>
    <cellStyle name="40% - Ênfase4 4 4 3 2" xfId="3231"/>
    <cellStyle name="40% - Ênfase4 4 4 4" xfId="2616"/>
    <cellStyle name="40% - Ênfase4 4 5" xfId="1309"/>
    <cellStyle name="40% - Ênfase4 4 5 2" xfId="3531"/>
    <cellStyle name="40% - Ênfase4 4 6" xfId="1609"/>
    <cellStyle name="40% - Ênfase4 4 6 2" xfId="3831"/>
    <cellStyle name="40% - Ênfase4 4 7" xfId="723"/>
    <cellStyle name="40% - Ênfase4 4 7 2" xfId="2945"/>
    <cellStyle name="40% - Ênfase4 4 8" xfId="2330"/>
    <cellStyle name="40% - Ênfase4 5" xfId="59"/>
    <cellStyle name="40% - Ênfase4 5 2" xfId="191"/>
    <cellStyle name="40% - Ênfase4 5 2 2" xfId="487"/>
    <cellStyle name="40% - Ênfase4 5 2 2 2" xfId="1992"/>
    <cellStyle name="40% - Ênfase4 5 2 2 2 2" xfId="4214"/>
    <cellStyle name="40% - Ênfase4 5 2 2 3" xfId="1106"/>
    <cellStyle name="40% - Ênfase4 5 2 2 3 2" xfId="3328"/>
    <cellStyle name="40% - Ênfase4 5 2 2 4" xfId="2713"/>
    <cellStyle name="40% - Ênfase4 5 2 3" xfId="1406"/>
    <cellStyle name="40% - Ênfase4 5 2 3 2" xfId="3628"/>
    <cellStyle name="40% - Ênfase4 5 2 4" xfId="1706"/>
    <cellStyle name="40% - Ênfase4 5 2 4 2" xfId="3928"/>
    <cellStyle name="40% - Ênfase4 5 2 5" xfId="820"/>
    <cellStyle name="40% - Ênfase4 5 2 5 2" xfId="3042"/>
    <cellStyle name="40% - Ênfase4 5 2 6" xfId="2427"/>
    <cellStyle name="40% - Ênfase4 5 3" xfId="294"/>
    <cellStyle name="40% - Ênfase4 5 3 2" xfId="589"/>
    <cellStyle name="40% - Ênfase4 5 3 2 2" xfId="2094"/>
    <cellStyle name="40% - Ênfase4 5 3 2 2 2" xfId="4316"/>
    <cellStyle name="40% - Ênfase4 5 3 2 3" xfId="1208"/>
    <cellStyle name="40% - Ênfase4 5 3 2 3 2" xfId="3430"/>
    <cellStyle name="40% - Ênfase4 5 3 2 4" xfId="2815"/>
    <cellStyle name="40% - Ênfase4 5 3 3" xfId="1508"/>
    <cellStyle name="40% - Ênfase4 5 3 3 2" xfId="3730"/>
    <cellStyle name="40% - Ênfase4 5 3 4" xfId="1808"/>
    <cellStyle name="40% - Ênfase4 5 3 4 2" xfId="4030"/>
    <cellStyle name="40% - Ênfase4 5 3 5" xfId="922"/>
    <cellStyle name="40% - Ênfase4 5 3 5 2" xfId="3144"/>
    <cellStyle name="40% - Ênfase4 5 3 6" xfId="2529"/>
    <cellStyle name="40% - Ênfase4 5 4" xfId="405"/>
    <cellStyle name="40% - Ênfase4 5 4 2" xfId="1910"/>
    <cellStyle name="40% - Ênfase4 5 4 2 2" xfId="4132"/>
    <cellStyle name="40% - Ênfase4 5 4 3" xfId="1024"/>
    <cellStyle name="40% - Ênfase4 5 4 3 2" xfId="3246"/>
    <cellStyle name="40% - Ênfase4 5 4 4" xfId="2631"/>
    <cellStyle name="40% - Ênfase4 5 5" xfId="1324"/>
    <cellStyle name="40% - Ênfase4 5 5 2" xfId="3546"/>
    <cellStyle name="40% - Ênfase4 5 6" xfId="1624"/>
    <cellStyle name="40% - Ênfase4 5 6 2" xfId="3846"/>
    <cellStyle name="40% - Ênfase4 5 7" xfId="738"/>
    <cellStyle name="40% - Ênfase4 5 7 2" xfId="2960"/>
    <cellStyle name="40% - Ênfase4 5 8" xfId="2345"/>
    <cellStyle name="40% - Ênfase4 6" xfId="60"/>
    <cellStyle name="40% - Ênfase4 6 2" xfId="192"/>
    <cellStyle name="40% - Ênfase4 6 2 2" xfId="488"/>
    <cellStyle name="40% - Ênfase4 6 2 2 2" xfId="1993"/>
    <cellStyle name="40% - Ênfase4 6 2 2 2 2" xfId="4215"/>
    <cellStyle name="40% - Ênfase4 6 2 2 3" xfId="1107"/>
    <cellStyle name="40% - Ênfase4 6 2 2 3 2" xfId="3329"/>
    <cellStyle name="40% - Ênfase4 6 2 2 4" xfId="2714"/>
    <cellStyle name="40% - Ênfase4 6 2 3" xfId="1407"/>
    <cellStyle name="40% - Ênfase4 6 2 3 2" xfId="3629"/>
    <cellStyle name="40% - Ênfase4 6 2 4" xfId="1707"/>
    <cellStyle name="40% - Ênfase4 6 2 4 2" xfId="3929"/>
    <cellStyle name="40% - Ênfase4 6 2 5" xfId="821"/>
    <cellStyle name="40% - Ênfase4 6 2 5 2" xfId="3043"/>
    <cellStyle name="40% - Ênfase4 6 2 6" xfId="2428"/>
    <cellStyle name="40% - Ênfase4 6 3" xfId="295"/>
    <cellStyle name="40% - Ênfase4 6 3 2" xfId="590"/>
    <cellStyle name="40% - Ênfase4 6 3 2 2" xfId="2095"/>
    <cellStyle name="40% - Ênfase4 6 3 2 2 2" xfId="4317"/>
    <cellStyle name="40% - Ênfase4 6 3 2 3" xfId="1209"/>
    <cellStyle name="40% - Ênfase4 6 3 2 3 2" xfId="3431"/>
    <cellStyle name="40% - Ênfase4 6 3 2 4" xfId="2816"/>
    <cellStyle name="40% - Ênfase4 6 3 3" xfId="1509"/>
    <cellStyle name="40% - Ênfase4 6 3 3 2" xfId="3731"/>
    <cellStyle name="40% - Ênfase4 6 3 4" xfId="1809"/>
    <cellStyle name="40% - Ênfase4 6 3 4 2" xfId="4031"/>
    <cellStyle name="40% - Ênfase4 6 3 5" xfId="923"/>
    <cellStyle name="40% - Ênfase4 6 3 5 2" xfId="3145"/>
    <cellStyle name="40% - Ênfase4 6 3 6" xfId="2530"/>
    <cellStyle name="40% - Ênfase4 6 4" xfId="420"/>
    <cellStyle name="40% - Ênfase4 6 4 2" xfId="1925"/>
    <cellStyle name="40% - Ênfase4 6 4 2 2" xfId="4147"/>
    <cellStyle name="40% - Ênfase4 6 4 3" xfId="1039"/>
    <cellStyle name="40% - Ênfase4 6 4 3 2" xfId="3261"/>
    <cellStyle name="40% - Ênfase4 6 4 4" xfId="2646"/>
    <cellStyle name="40% - Ênfase4 6 5" xfId="1339"/>
    <cellStyle name="40% - Ênfase4 6 5 2" xfId="3561"/>
    <cellStyle name="40% - Ênfase4 6 6" xfId="1639"/>
    <cellStyle name="40% - Ênfase4 6 6 2" xfId="3861"/>
    <cellStyle name="40% - Ênfase4 6 7" xfId="753"/>
    <cellStyle name="40% - Ênfase4 6 7 2" xfId="2975"/>
    <cellStyle name="40% - Ênfase4 6 8" xfId="2360"/>
    <cellStyle name="40% - Ênfase4 7" xfId="146"/>
    <cellStyle name="40% - Ênfase4 7 2" xfId="442"/>
    <cellStyle name="40% - Ênfase4 7 2 2" xfId="1947"/>
    <cellStyle name="40% - Ênfase4 7 2 2 2" xfId="4169"/>
    <cellStyle name="40% - Ênfase4 7 2 3" xfId="1061"/>
    <cellStyle name="40% - Ênfase4 7 2 3 2" xfId="3283"/>
    <cellStyle name="40% - Ênfase4 7 2 4" xfId="2668"/>
    <cellStyle name="40% - Ênfase4 7 3" xfId="1361"/>
    <cellStyle name="40% - Ênfase4 7 3 2" xfId="3583"/>
    <cellStyle name="40% - Ênfase4 7 4" xfId="1661"/>
    <cellStyle name="40% - Ênfase4 7 4 2" xfId="3883"/>
    <cellStyle name="40% - Ênfase4 7 5" xfId="775"/>
    <cellStyle name="40% - Ênfase4 7 5 2" xfId="2997"/>
    <cellStyle name="40% - Ênfase4 7 6" xfId="2382"/>
    <cellStyle name="40% - Ênfase4 8" xfId="231"/>
    <cellStyle name="40% - Ênfase4 8 2" xfId="526"/>
    <cellStyle name="40% - Ênfase4 8 2 2" xfId="2031"/>
    <cellStyle name="40% - Ênfase4 8 2 2 2" xfId="4253"/>
    <cellStyle name="40% - Ênfase4 8 2 3" xfId="1145"/>
    <cellStyle name="40% - Ênfase4 8 2 3 2" xfId="3367"/>
    <cellStyle name="40% - Ênfase4 8 2 4" xfId="2752"/>
    <cellStyle name="40% - Ênfase4 8 3" xfId="1445"/>
    <cellStyle name="40% - Ênfase4 8 3 2" xfId="3667"/>
    <cellStyle name="40% - Ênfase4 8 4" xfId="1745"/>
    <cellStyle name="40% - Ênfase4 8 4 2" xfId="3967"/>
    <cellStyle name="40% - Ênfase4 8 5" xfId="859"/>
    <cellStyle name="40% - Ênfase4 8 5 2" xfId="3081"/>
    <cellStyle name="40% - Ênfase4 8 6" xfId="2466"/>
    <cellStyle name="40% - Ênfase4 9" xfId="290"/>
    <cellStyle name="40% - Ênfase4 9 2" xfId="585"/>
    <cellStyle name="40% - Ênfase4 9 2 2" xfId="2090"/>
    <cellStyle name="40% - Ênfase4 9 2 2 2" xfId="4312"/>
    <cellStyle name="40% - Ênfase4 9 2 3" xfId="1204"/>
    <cellStyle name="40% - Ênfase4 9 2 3 2" xfId="3426"/>
    <cellStyle name="40% - Ênfase4 9 2 4" xfId="2811"/>
    <cellStyle name="40% - Ênfase4 9 3" xfId="1504"/>
    <cellStyle name="40% - Ênfase4 9 3 2" xfId="3726"/>
    <cellStyle name="40% - Ênfase4 9 4" xfId="1804"/>
    <cellStyle name="40% - Ênfase4 9 4 2" xfId="4026"/>
    <cellStyle name="40% - Ênfase4 9 5" xfId="918"/>
    <cellStyle name="40% - Ênfase4 9 5 2" xfId="3140"/>
    <cellStyle name="40% - Ênfase4 9 6" xfId="2525"/>
    <cellStyle name="40% - Ênfase5" xfId="61" builtinId="47" customBuiltin="1"/>
    <cellStyle name="40% - Ênfase5 10" xfId="636"/>
    <cellStyle name="40% - Ênfase5 10 2" xfId="1551"/>
    <cellStyle name="40% - Ênfase5 10 2 2" xfId="3773"/>
    <cellStyle name="40% - Ênfase5 10 3" xfId="2137"/>
    <cellStyle name="40% - Ênfase5 10 3 2" xfId="4359"/>
    <cellStyle name="40% - Ênfase5 10 4" xfId="1251"/>
    <cellStyle name="40% - Ênfase5 10 4 2" xfId="3473"/>
    <cellStyle name="40% - Ênfase5 10 5" xfId="2858"/>
    <cellStyle name="40% - Ênfase5 11" xfId="344"/>
    <cellStyle name="40% - Ênfase5 11 2" xfId="1849"/>
    <cellStyle name="40% - Ênfase5 11 2 2" xfId="4071"/>
    <cellStyle name="40% - Ênfase5 11 3" xfId="963"/>
    <cellStyle name="40% - Ênfase5 11 3 2" xfId="3185"/>
    <cellStyle name="40% - Ênfase5 11 4" xfId="2570"/>
    <cellStyle name="40% - Ênfase5 12" xfId="650"/>
    <cellStyle name="40% - Ênfase5 12 2" xfId="2151"/>
    <cellStyle name="40% - Ênfase5 12 2 2" xfId="4373"/>
    <cellStyle name="40% - Ênfase5 12 3" xfId="1263"/>
    <cellStyle name="40% - Ênfase5 12 3 2" xfId="3485"/>
    <cellStyle name="40% - Ênfase5 12 4" xfId="2872"/>
    <cellStyle name="40% - Ênfase5 13" xfId="665"/>
    <cellStyle name="40% - Ênfase5 13 2" xfId="1563"/>
    <cellStyle name="40% - Ênfase5 13 2 2" xfId="3785"/>
    <cellStyle name="40% - Ênfase5 13 3" xfId="2887"/>
    <cellStyle name="40% - Ênfase5 14" xfId="677"/>
    <cellStyle name="40% - Ênfase5 14 2" xfId="2899"/>
    <cellStyle name="40% - Ênfase5 15" xfId="2165"/>
    <cellStyle name="40% - Ênfase5 15 2" xfId="4387"/>
    <cellStyle name="40% - Ênfase5 16" xfId="2179"/>
    <cellStyle name="40% - Ênfase5 16 2" xfId="4401"/>
    <cellStyle name="40% - Ênfase5 17" xfId="2193"/>
    <cellStyle name="40% - Ênfase5 17 2" xfId="4415"/>
    <cellStyle name="40% - Ênfase5 18" xfId="2207"/>
    <cellStyle name="40% - Ênfase5 18 2" xfId="4429"/>
    <cellStyle name="40% - Ênfase5 19" xfId="2223"/>
    <cellStyle name="40% - Ênfase5 19 2" xfId="4445"/>
    <cellStyle name="40% - Ênfase5 2" xfId="62"/>
    <cellStyle name="40% - Ênfase5 2 2" xfId="193"/>
    <cellStyle name="40% - Ênfase5 2 2 2" xfId="489"/>
    <cellStyle name="40% - Ênfase5 2 2 2 2" xfId="1994"/>
    <cellStyle name="40% - Ênfase5 2 2 2 2 2" xfId="4216"/>
    <cellStyle name="40% - Ênfase5 2 2 2 3" xfId="1108"/>
    <cellStyle name="40% - Ênfase5 2 2 2 3 2" xfId="3330"/>
    <cellStyle name="40% - Ênfase5 2 2 2 4" xfId="2715"/>
    <cellStyle name="40% - Ênfase5 2 2 3" xfId="1408"/>
    <cellStyle name="40% - Ênfase5 2 2 3 2" xfId="3630"/>
    <cellStyle name="40% - Ênfase5 2 2 4" xfId="1708"/>
    <cellStyle name="40% - Ênfase5 2 2 4 2" xfId="3930"/>
    <cellStyle name="40% - Ênfase5 2 2 5" xfId="822"/>
    <cellStyle name="40% - Ênfase5 2 2 5 2" xfId="3044"/>
    <cellStyle name="40% - Ênfase5 2 2 6" xfId="2429"/>
    <cellStyle name="40% - Ênfase5 2 3" xfId="297"/>
    <cellStyle name="40% - Ênfase5 2 3 2" xfId="592"/>
    <cellStyle name="40% - Ênfase5 2 3 2 2" xfId="2097"/>
    <cellStyle name="40% - Ênfase5 2 3 2 2 2" xfId="4319"/>
    <cellStyle name="40% - Ênfase5 2 3 2 3" xfId="1211"/>
    <cellStyle name="40% - Ênfase5 2 3 2 3 2" xfId="3433"/>
    <cellStyle name="40% - Ênfase5 2 3 2 4" xfId="2818"/>
    <cellStyle name="40% - Ênfase5 2 3 3" xfId="1511"/>
    <cellStyle name="40% - Ênfase5 2 3 3 2" xfId="3733"/>
    <cellStyle name="40% - Ênfase5 2 3 4" xfId="1811"/>
    <cellStyle name="40% - Ênfase5 2 3 4 2" xfId="4033"/>
    <cellStyle name="40% - Ênfase5 2 3 5" xfId="925"/>
    <cellStyle name="40% - Ênfase5 2 3 5 2" xfId="3147"/>
    <cellStyle name="40% - Ênfase5 2 3 6" xfId="2532"/>
    <cellStyle name="40% - Ênfase5 2 4" xfId="360"/>
    <cellStyle name="40% - Ênfase5 2 4 2" xfId="1865"/>
    <cellStyle name="40% - Ênfase5 2 4 2 2" xfId="4087"/>
    <cellStyle name="40% - Ênfase5 2 4 3" xfId="979"/>
    <cellStyle name="40% - Ênfase5 2 4 3 2" xfId="3201"/>
    <cellStyle name="40% - Ênfase5 2 4 4" xfId="2586"/>
    <cellStyle name="40% - Ênfase5 2 5" xfId="1279"/>
    <cellStyle name="40% - Ênfase5 2 5 2" xfId="3501"/>
    <cellStyle name="40% - Ênfase5 2 6" xfId="1579"/>
    <cellStyle name="40% - Ênfase5 2 6 2" xfId="3801"/>
    <cellStyle name="40% - Ênfase5 2 7" xfId="693"/>
    <cellStyle name="40% - Ênfase5 2 7 2" xfId="2915"/>
    <cellStyle name="40% - Ênfase5 2 8" xfId="2300"/>
    <cellStyle name="40% - Ênfase5 20" xfId="2239"/>
    <cellStyle name="40% - Ênfase5 20 2" xfId="4460"/>
    <cellStyle name="40% - Ênfase5 21" xfId="2253"/>
    <cellStyle name="40% - Ênfase5 21 2" xfId="4474"/>
    <cellStyle name="40% - Ênfase5 22" xfId="2267"/>
    <cellStyle name="40% - Ênfase5 22 2" xfId="4488"/>
    <cellStyle name="40% - Ênfase5 23" xfId="2281"/>
    <cellStyle name="40% - Ênfase5 24" xfId="4502"/>
    <cellStyle name="40% - Ênfase5 3" xfId="63"/>
    <cellStyle name="40% - Ênfase5 3 2" xfId="194"/>
    <cellStyle name="40% - Ênfase5 3 2 2" xfId="490"/>
    <cellStyle name="40% - Ênfase5 3 2 2 2" xfId="1995"/>
    <cellStyle name="40% - Ênfase5 3 2 2 2 2" xfId="4217"/>
    <cellStyle name="40% - Ênfase5 3 2 2 3" xfId="1109"/>
    <cellStyle name="40% - Ênfase5 3 2 2 3 2" xfId="3331"/>
    <cellStyle name="40% - Ênfase5 3 2 2 4" xfId="2716"/>
    <cellStyle name="40% - Ênfase5 3 2 3" xfId="1409"/>
    <cellStyle name="40% - Ênfase5 3 2 3 2" xfId="3631"/>
    <cellStyle name="40% - Ênfase5 3 2 4" xfId="1709"/>
    <cellStyle name="40% - Ênfase5 3 2 4 2" xfId="3931"/>
    <cellStyle name="40% - Ênfase5 3 2 5" xfId="823"/>
    <cellStyle name="40% - Ênfase5 3 2 5 2" xfId="3045"/>
    <cellStyle name="40% - Ênfase5 3 2 6" xfId="2430"/>
    <cellStyle name="40% - Ênfase5 3 3" xfId="298"/>
    <cellStyle name="40% - Ênfase5 3 3 2" xfId="593"/>
    <cellStyle name="40% - Ênfase5 3 3 2 2" xfId="2098"/>
    <cellStyle name="40% - Ênfase5 3 3 2 2 2" xfId="4320"/>
    <cellStyle name="40% - Ênfase5 3 3 2 3" xfId="1212"/>
    <cellStyle name="40% - Ênfase5 3 3 2 3 2" xfId="3434"/>
    <cellStyle name="40% - Ênfase5 3 3 2 4" xfId="2819"/>
    <cellStyle name="40% - Ênfase5 3 3 3" xfId="1512"/>
    <cellStyle name="40% - Ênfase5 3 3 3 2" xfId="3734"/>
    <cellStyle name="40% - Ênfase5 3 3 4" xfId="1812"/>
    <cellStyle name="40% - Ênfase5 3 3 4 2" xfId="4034"/>
    <cellStyle name="40% - Ênfase5 3 3 5" xfId="926"/>
    <cellStyle name="40% - Ênfase5 3 3 5 2" xfId="3148"/>
    <cellStyle name="40% - Ênfase5 3 3 6" xfId="2533"/>
    <cellStyle name="40% - Ênfase5 3 4" xfId="376"/>
    <cellStyle name="40% - Ênfase5 3 4 2" xfId="1881"/>
    <cellStyle name="40% - Ênfase5 3 4 2 2" xfId="4103"/>
    <cellStyle name="40% - Ênfase5 3 4 3" xfId="995"/>
    <cellStyle name="40% - Ênfase5 3 4 3 2" xfId="3217"/>
    <cellStyle name="40% - Ênfase5 3 4 4" xfId="2602"/>
    <cellStyle name="40% - Ênfase5 3 5" xfId="1295"/>
    <cellStyle name="40% - Ênfase5 3 5 2" xfId="3517"/>
    <cellStyle name="40% - Ênfase5 3 6" xfId="1595"/>
    <cellStyle name="40% - Ênfase5 3 6 2" xfId="3817"/>
    <cellStyle name="40% - Ênfase5 3 7" xfId="709"/>
    <cellStyle name="40% - Ênfase5 3 7 2" xfId="2931"/>
    <cellStyle name="40% - Ênfase5 3 8" xfId="2316"/>
    <cellStyle name="40% - Ênfase5 4" xfId="64"/>
    <cellStyle name="40% - Ênfase5 4 2" xfId="195"/>
    <cellStyle name="40% - Ênfase5 4 2 2" xfId="491"/>
    <cellStyle name="40% - Ênfase5 4 2 2 2" xfId="1996"/>
    <cellStyle name="40% - Ênfase5 4 2 2 2 2" xfId="4218"/>
    <cellStyle name="40% - Ênfase5 4 2 2 3" xfId="1110"/>
    <cellStyle name="40% - Ênfase5 4 2 2 3 2" xfId="3332"/>
    <cellStyle name="40% - Ênfase5 4 2 2 4" xfId="2717"/>
    <cellStyle name="40% - Ênfase5 4 2 3" xfId="1410"/>
    <cellStyle name="40% - Ênfase5 4 2 3 2" xfId="3632"/>
    <cellStyle name="40% - Ênfase5 4 2 4" xfId="1710"/>
    <cellStyle name="40% - Ênfase5 4 2 4 2" xfId="3932"/>
    <cellStyle name="40% - Ênfase5 4 2 5" xfId="824"/>
    <cellStyle name="40% - Ênfase5 4 2 5 2" xfId="3046"/>
    <cellStyle name="40% - Ênfase5 4 2 6" xfId="2431"/>
    <cellStyle name="40% - Ênfase5 4 3" xfId="299"/>
    <cellStyle name="40% - Ênfase5 4 3 2" xfId="594"/>
    <cellStyle name="40% - Ênfase5 4 3 2 2" xfId="2099"/>
    <cellStyle name="40% - Ênfase5 4 3 2 2 2" xfId="4321"/>
    <cellStyle name="40% - Ênfase5 4 3 2 3" xfId="1213"/>
    <cellStyle name="40% - Ênfase5 4 3 2 3 2" xfId="3435"/>
    <cellStyle name="40% - Ênfase5 4 3 2 4" xfId="2820"/>
    <cellStyle name="40% - Ênfase5 4 3 3" xfId="1513"/>
    <cellStyle name="40% - Ênfase5 4 3 3 2" xfId="3735"/>
    <cellStyle name="40% - Ênfase5 4 3 4" xfId="1813"/>
    <cellStyle name="40% - Ênfase5 4 3 4 2" xfId="4035"/>
    <cellStyle name="40% - Ênfase5 4 3 5" xfId="927"/>
    <cellStyle name="40% - Ênfase5 4 3 5 2" xfId="3149"/>
    <cellStyle name="40% - Ênfase5 4 3 6" xfId="2534"/>
    <cellStyle name="40% - Ênfase5 4 4" xfId="391"/>
    <cellStyle name="40% - Ênfase5 4 4 2" xfId="1896"/>
    <cellStyle name="40% - Ênfase5 4 4 2 2" xfId="4118"/>
    <cellStyle name="40% - Ênfase5 4 4 3" xfId="1010"/>
    <cellStyle name="40% - Ênfase5 4 4 3 2" xfId="3232"/>
    <cellStyle name="40% - Ênfase5 4 4 4" xfId="2617"/>
    <cellStyle name="40% - Ênfase5 4 5" xfId="1310"/>
    <cellStyle name="40% - Ênfase5 4 5 2" xfId="3532"/>
    <cellStyle name="40% - Ênfase5 4 6" xfId="1610"/>
    <cellStyle name="40% - Ênfase5 4 6 2" xfId="3832"/>
    <cellStyle name="40% - Ênfase5 4 7" xfId="724"/>
    <cellStyle name="40% - Ênfase5 4 7 2" xfId="2946"/>
    <cellStyle name="40% - Ênfase5 4 8" xfId="2331"/>
    <cellStyle name="40% - Ênfase5 5" xfId="65"/>
    <cellStyle name="40% - Ênfase5 5 2" xfId="196"/>
    <cellStyle name="40% - Ênfase5 5 2 2" xfId="492"/>
    <cellStyle name="40% - Ênfase5 5 2 2 2" xfId="1997"/>
    <cellStyle name="40% - Ênfase5 5 2 2 2 2" xfId="4219"/>
    <cellStyle name="40% - Ênfase5 5 2 2 3" xfId="1111"/>
    <cellStyle name="40% - Ênfase5 5 2 2 3 2" xfId="3333"/>
    <cellStyle name="40% - Ênfase5 5 2 2 4" xfId="2718"/>
    <cellStyle name="40% - Ênfase5 5 2 3" xfId="1411"/>
    <cellStyle name="40% - Ênfase5 5 2 3 2" xfId="3633"/>
    <cellStyle name="40% - Ênfase5 5 2 4" xfId="1711"/>
    <cellStyle name="40% - Ênfase5 5 2 4 2" xfId="3933"/>
    <cellStyle name="40% - Ênfase5 5 2 5" xfId="825"/>
    <cellStyle name="40% - Ênfase5 5 2 5 2" xfId="3047"/>
    <cellStyle name="40% - Ênfase5 5 2 6" xfId="2432"/>
    <cellStyle name="40% - Ênfase5 5 3" xfId="300"/>
    <cellStyle name="40% - Ênfase5 5 3 2" xfId="595"/>
    <cellStyle name="40% - Ênfase5 5 3 2 2" xfId="2100"/>
    <cellStyle name="40% - Ênfase5 5 3 2 2 2" xfId="4322"/>
    <cellStyle name="40% - Ênfase5 5 3 2 3" xfId="1214"/>
    <cellStyle name="40% - Ênfase5 5 3 2 3 2" xfId="3436"/>
    <cellStyle name="40% - Ênfase5 5 3 2 4" xfId="2821"/>
    <cellStyle name="40% - Ênfase5 5 3 3" xfId="1514"/>
    <cellStyle name="40% - Ênfase5 5 3 3 2" xfId="3736"/>
    <cellStyle name="40% - Ênfase5 5 3 4" xfId="1814"/>
    <cellStyle name="40% - Ênfase5 5 3 4 2" xfId="4036"/>
    <cellStyle name="40% - Ênfase5 5 3 5" xfId="928"/>
    <cellStyle name="40% - Ênfase5 5 3 5 2" xfId="3150"/>
    <cellStyle name="40% - Ênfase5 5 3 6" xfId="2535"/>
    <cellStyle name="40% - Ênfase5 5 4" xfId="406"/>
    <cellStyle name="40% - Ênfase5 5 4 2" xfId="1911"/>
    <cellStyle name="40% - Ênfase5 5 4 2 2" xfId="4133"/>
    <cellStyle name="40% - Ênfase5 5 4 3" xfId="1025"/>
    <cellStyle name="40% - Ênfase5 5 4 3 2" xfId="3247"/>
    <cellStyle name="40% - Ênfase5 5 4 4" xfId="2632"/>
    <cellStyle name="40% - Ênfase5 5 5" xfId="1325"/>
    <cellStyle name="40% - Ênfase5 5 5 2" xfId="3547"/>
    <cellStyle name="40% - Ênfase5 5 6" xfId="1625"/>
    <cellStyle name="40% - Ênfase5 5 6 2" xfId="3847"/>
    <cellStyle name="40% - Ênfase5 5 7" xfId="739"/>
    <cellStyle name="40% - Ênfase5 5 7 2" xfId="2961"/>
    <cellStyle name="40% - Ênfase5 5 8" xfId="2346"/>
    <cellStyle name="40% - Ênfase5 6" xfId="66"/>
    <cellStyle name="40% - Ênfase5 6 2" xfId="197"/>
    <cellStyle name="40% - Ênfase5 6 2 2" xfId="493"/>
    <cellStyle name="40% - Ênfase5 6 2 2 2" xfId="1998"/>
    <cellStyle name="40% - Ênfase5 6 2 2 2 2" xfId="4220"/>
    <cellStyle name="40% - Ênfase5 6 2 2 3" xfId="1112"/>
    <cellStyle name="40% - Ênfase5 6 2 2 3 2" xfId="3334"/>
    <cellStyle name="40% - Ênfase5 6 2 2 4" xfId="2719"/>
    <cellStyle name="40% - Ênfase5 6 2 3" xfId="1412"/>
    <cellStyle name="40% - Ênfase5 6 2 3 2" xfId="3634"/>
    <cellStyle name="40% - Ênfase5 6 2 4" xfId="1712"/>
    <cellStyle name="40% - Ênfase5 6 2 4 2" xfId="3934"/>
    <cellStyle name="40% - Ênfase5 6 2 5" xfId="826"/>
    <cellStyle name="40% - Ênfase5 6 2 5 2" xfId="3048"/>
    <cellStyle name="40% - Ênfase5 6 2 6" xfId="2433"/>
    <cellStyle name="40% - Ênfase5 6 3" xfId="301"/>
    <cellStyle name="40% - Ênfase5 6 3 2" xfId="596"/>
    <cellStyle name="40% - Ênfase5 6 3 2 2" xfId="2101"/>
    <cellStyle name="40% - Ênfase5 6 3 2 2 2" xfId="4323"/>
    <cellStyle name="40% - Ênfase5 6 3 2 3" xfId="1215"/>
    <cellStyle name="40% - Ênfase5 6 3 2 3 2" xfId="3437"/>
    <cellStyle name="40% - Ênfase5 6 3 2 4" xfId="2822"/>
    <cellStyle name="40% - Ênfase5 6 3 3" xfId="1515"/>
    <cellStyle name="40% - Ênfase5 6 3 3 2" xfId="3737"/>
    <cellStyle name="40% - Ênfase5 6 3 4" xfId="1815"/>
    <cellStyle name="40% - Ênfase5 6 3 4 2" xfId="4037"/>
    <cellStyle name="40% - Ênfase5 6 3 5" xfId="929"/>
    <cellStyle name="40% - Ênfase5 6 3 5 2" xfId="3151"/>
    <cellStyle name="40% - Ênfase5 6 3 6" xfId="2536"/>
    <cellStyle name="40% - Ênfase5 6 4" xfId="422"/>
    <cellStyle name="40% - Ênfase5 6 4 2" xfId="1927"/>
    <cellStyle name="40% - Ênfase5 6 4 2 2" xfId="4149"/>
    <cellStyle name="40% - Ênfase5 6 4 3" xfId="1041"/>
    <cellStyle name="40% - Ênfase5 6 4 3 2" xfId="3263"/>
    <cellStyle name="40% - Ênfase5 6 4 4" xfId="2648"/>
    <cellStyle name="40% - Ênfase5 6 5" xfId="1341"/>
    <cellStyle name="40% - Ênfase5 6 5 2" xfId="3563"/>
    <cellStyle name="40% - Ênfase5 6 6" xfId="1641"/>
    <cellStyle name="40% - Ênfase5 6 6 2" xfId="3863"/>
    <cellStyle name="40% - Ênfase5 6 7" xfId="755"/>
    <cellStyle name="40% - Ênfase5 6 7 2" xfId="2977"/>
    <cellStyle name="40% - Ênfase5 6 8" xfId="2362"/>
    <cellStyle name="40% - Ênfase5 7" xfId="148"/>
    <cellStyle name="40% - Ênfase5 7 2" xfId="444"/>
    <cellStyle name="40% - Ênfase5 7 2 2" xfId="1949"/>
    <cellStyle name="40% - Ênfase5 7 2 2 2" xfId="4171"/>
    <cellStyle name="40% - Ênfase5 7 2 3" xfId="1063"/>
    <cellStyle name="40% - Ênfase5 7 2 3 2" xfId="3285"/>
    <cellStyle name="40% - Ênfase5 7 2 4" xfId="2670"/>
    <cellStyle name="40% - Ênfase5 7 3" xfId="1363"/>
    <cellStyle name="40% - Ênfase5 7 3 2" xfId="3585"/>
    <cellStyle name="40% - Ênfase5 7 4" xfId="1663"/>
    <cellStyle name="40% - Ênfase5 7 4 2" xfId="3885"/>
    <cellStyle name="40% - Ênfase5 7 5" xfId="777"/>
    <cellStyle name="40% - Ênfase5 7 5 2" xfId="2999"/>
    <cellStyle name="40% - Ênfase5 7 6" xfId="2384"/>
    <cellStyle name="40% - Ênfase5 8" xfId="233"/>
    <cellStyle name="40% - Ênfase5 8 2" xfId="528"/>
    <cellStyle name="40% - Ênfase5 8 2 2" xfId="2033"/>
    <cellStyle name="40% - Ênfase5 8 2 2 2" xfId="4255"/>
    <cellStyle name="40% - Ênfase5 8 2 3" xfId="1147"/>
    <cellStyle name="40% - Ênfase5 8 2 3 2" xfId="3369"/>
    <cellStyle name="40% - Ênfase5 8 2 4" xfId="2754"/>
    <cellStyle name="40% - Ênfase5 8 3" xfId="1447"/>
    <cellStyle name="40% - Ênfase5 8 3 2" xfId="3669"/>
    <cellStyle name="40% - Ênfase5 8 4" xfId="1747"/>
    <cellStyle name="40% - Ênfase5 8 4 2" xfId="3969"/>
    <cellStyle name="40% - Ênfase5 8 5" xfId="861"/>
    <cellStyle name="40% - Ênfase5 8 5 2" xfId="3083"/>
    <cellStyle name="40% - Ênfase5 8 6" xfId="2468"/>
    <cellStyle name="40% - Ênfase5 9" xfId="296"/>
    <cellStyle name="40% - Ênfase5 9 2" xfId="591"/>
    <cellStyle name="40% - Ênfase5 9 2 2" xfId="2096"/>
    <cellStyle name="40% - Ênfase5 9 2 2 2" xfId="4318"/>
    <cellStyle name="40% - Ênfase5 9 2 3" xfId="1210"/>
    <cellStyle name="40% - Ênfase5 9 2 3 2" xfId="3432"/>
    <cellStyle name="40% - Ênfase5 9 2 4" xfId="2817"/>
    <cellStyle name="40% - Ênfase5 9 3" xfId="1510"/>
    <cellStyle name="40% - Ênfase5 9 3 2" xfId="3732"/>
    <cellStyle name="40% - Ênfase5 9 4" xfId="1810"/>
    <cellStyle name="40% - Ênfase5 9 4 2" xfId="4032"/>
    <cellStyle name="40% - Ênfase5 9 5" xfId="924"/>
    <cellStyle name="40% - Ênfase5 9 5 2" xfId="3146"/>
    <cellStyle name="40% - Ênfase5 9 6" xfId="2531"/>
    <cellStyle name="40% - Ênfase6" xfId="67" builtinId="51" customBuiltin="1"/>
    <cellStyle name="40% - Ênfase6 10" xfId="638"/>
    <cellStyle name="40% - Ênfase6 10 2" xfId="1553"/>
    <cellStyle name="40% - Ênfase6 10 2 2" xfId="3775"/>
    <cellStyle name="40% - Ênfase6 10 3" xfId="2139"/>
    <cellStyle name="40% - Ênfase6 10 3 2" xfId="4361"/>
    <cellStyle name="40% - Ênfase6 10 4" xfId="1253"/>
    <cellStyle name="40% - Ênfase6 10 4 2" xfId="3475"/>
    <cellStyle name="40% - Ênfase6 10 5" xfId="2860"/>
    <cellStyle name="40% - Ênfase6 11" xfId="346"/>
    <cellStyle name="40% - Ênfase6 11 2" xfId="1851"/>
    <cellStyle name="40% - Ênfase6 11 2 2" xfId="4073"/>
    <cellStyle name="40% - Ênfase6 11 3" xfId="965"/>
    <cellStyle name="40% - Ênfase6 11 3 2" xfId="3187"/>
    <cellStyle name="40% - Ênfase6 11 4" xfId="2572"/>
    <cellStyle name="40% - Ênfase6 12" xfId="652"/>
    <cellStyle name="40% - Ênfase6 12 2" xfId="2153"/>
    <cellStyle name="40% - Ênfase6 12 2 2" xfId="4375"/>
    <cellStyle name="40% - Ênfase6 12 3" xfId="1265"/>
    <cellStyle name="40% - Ênfase6 12 3 2" xfId="3487"/>
    <cellStyle name="40% - Ênfase6 12 4" xfId="2874"/>
    <cellStyle name="40% - Ênfase6 13" xfId="667"/>
    <cellStyle name="40% - Ênfase6 13 2" xfId="1565"/>
    <cellStyle name="40% - Ênfase6 13 2 2" xfId="3787"/>
    <cellStyle name="40% - Ênfase6 13 3" xfId="2889"/>
    <cellStyle name="40% - Ênfase6 14" xfId="679"/>
    <cellStyle name="40% - Ênfase6 14 2" xfId="2901"/>
    <cellStyle name="40% - Ênfase6 15" xfId="2167"/>
    <cellStyle name="40% - Ênfase6 15 2" xfId="4389"/>
    <cellStyle name="40% - Ênfase6 16" xfId="2181"/>
    <cellStyle name="40% - Ênfase6 16 2" xfId="4403"/>
    <cellStyle name="40% - Ênfase6 17" xfId="2195"/>
    <cellStyle name="40% - Ênfase6 17 2" xfId="4417"/>
    <cellStyle name="40% - Ênfase6 18" xfId="2209"/>
    <cellStyle name="40% - Ênfase6 18 2" xfId="4431"/>
    <cellStyle name="40% - Ênfase6 19" xfId="2225"/>
    <cellStyle name="40% - Ênfase6 19 2" xfId="4447"/>
    <cellStyle name="40% - Ênfase6 2" xfId="68"/>
    <cellStyle name="40% - Ênfase6 2 2" xfId="198"/>
    <cellStyle name="40% - Ênfase6 2 2 2" xfId="494"/>
    <cellStyle name="40% - Ênfase6 2 2 2 2" xfId="1999"/>
    <cellStyle name="40% - Ênfase6 2 2 2 2 2" xfId="4221"/>
    <cellStyle name="40% - Ênfase6 2 2 2 3" xfId="1113"/>
    <cellStyle name="40% - Ênfase6 2 2 2 3 2" xfId="3335"/>
    <cellStyle name="40% - Ênfase6 2 2 2 4" xfId="2720"/>
    <cellStyle name="40% - Ênfase6 2 2 3" xfId="1413"/>
    <cellStyle name="40% - Ênfase6 2 2 3 2" xfId="3635"/>
    <cellStyle name="40% - Ênfase6 2 2 4" xfId="1713"/>
    <cellStyle name="40% - Ênfase6 2 2 4 2" xfId="3935"/>
    <cellStyle name="40% - Ênfase6 2 2 5" xfId="827"/>
    <cellStyle name="40% - Ênfase6 2 2 5 2" xfId="3049"/>
    <cellStyle name="40% - Ênfase6 2 2 6" xfId="2434"/>
    <cellStyle name="40% - Ênfase6 2 3" xfId="303"/>
    <cellStyle name="40% - Ênfase6 2 3 2" xfId="598"/>
    <cellStyle name="40% - Ênfase6 2 3 2 2" xfId="2103"/>
    <cellStyle name="40% - Ênfase6 2 3 2 2 2" xfId="4325"/>
    <cellStyle name="40% - Ênfase6 2 3 2 3" xfId="1217"/>
    <cellStyle name="40% - Ênfase6 2 3 2 3 2" xfId="3439"/>
    <cellStyle name="40% - Ênfase6 2 3 2 4" xfId="2824"/>
    <cellStyle name="40% - Ênfase6 2 3 3" xfId="1517"/>
    <cellStyle name="40% - Ênfase6 2 3 3 2" xfId="3739"/>
    <cellStyle name="40% - Ênfase6 2 3 4" xfId="1817"/>
    <cellStyle name="40% - Ênfase6 2 3 4 2" xfId="4039"/>
    <cellStyle name="40% - Ênfase6 2 3 5" xfId="931"/>
    <cellStyle name="40% - Ênfase6 2 3 5 2" xfId="3153"/>
    <cellStyle name="40% - Ênfase6 2 3 6" xfId="2538"/>
    <cellStyle name="40% - Ênfase6 2 4" xfId="361"/>
    <cellStyle name="40% - Ênfase6 2 4 2" xfId="1866"/>
    <cellStyle name="40% - Ênfase6 2 4 2 2" xfId="4088"/>
    <cellStyle name="40% - Ênfase6 2 4 3" xfId="980"/>
    <cellStyle name="40% - Ênfase6 2 4 3 2" xfId="3202"/>
    <cellStyle name="40% - Ênfase6 2 4 4" xfId="2587"/>
    <cellStyle name="40% - Ênfase6 2 5" xfId="1280"/>
    <cellStyle name="40% - Ênfase6 2 5 2" xfId="3502"/>
    <cellStyle name="40% - Ênfase6 2 6" xfId="1580"/>
    <cellStyle name="40% - Ênfase6 2 6 2" xfId="3802"/>
    <cellStyle name="40% - Ênfase6 2 7" xfId="694"/>
    <cellStyle name="40% - Ênfase6 2 7 2" xfId="2916"/>
    <cellStyle name="40% - Ênfase6 2 8" xfId="2301"/>
    <cellStyle name="40% - Ênfase6 20" xfId="2241"/>
    <cellStyle name="40% - Ênfase6 20 2" xfId="4462"/>
    <cellStyle name="40% - Ênfase6 21" xfId="2255"/>
    <cellStyle name="40% - Ênfase6 21 2" xfId="4476"/>
    <cellStyle name="40% - Ênfase6 22" xfId="2269"/>
    <cellStyle name="40% - Ênfase6 22 2" xfId="4490"/>
    <cellStyle name="40% - Ênfase6 23" xfId="2283"/>
    <cellStyle name="40% - Ênfase6 24" xfId="4504"/>
    <cellStyle name="40% - Ênfase6 3" xfId="69"/>
    <cellStyle name="40% - Ênfase6 3 2" xfId="199"/>
    <cellStyle name="40% - Ênfase6 3 2 2" xfId="495"/>
    <cellStyle name="40% - Ênfase6 3 2 2 2" xfId="2000"/>
    <cellStyle name="40% - Ênfase6 3 2 2 2 2" xfId="4222"/>
    <cellStyle name="40% - Ênfase6 3 2 2 3" xfId="1114"/>
    <cellStyle name="40% - Ênfase6 3 2 2 3 2" xfId="3336"/>
    <cellStyle name="40% - Ênfase6 3 2 2 4" xfId="2721"/>
    <cellStyle name="40% - Ênfase6 3 2 3" xfId="1414"/>
    <cellStyle name="40% - Ênfase6 3 2 3 2" xfId="3636"/>
    <cellStyle name="40% - Ênfase6 3 2 4" xfId="1714"/>
    <cellStyle name="40% - Ênfase6 3 2 4 2" xfId="3936"/>
    <cellStyle name="40% - Ênfase6 3 2 5" xfId="828"/>
    <cellStyle name="40% - Ênfase6 3 2 5 2" xfId="3050"/>
    <cellStyle name="40% - Ênfase6 3 2 6" xfId="2435"/>
    <cellStyle name="40% - Ênfase6 3 3" xfId="304"/>
    <cellStyle name="40% - Ênfase6 3 3 2" xfId="599"/>
    <cellStyle name="40% - Ênfase6 3 3 2 2" xfId="2104"/>
    <cellStyle name="40% - Ênfase6 3 3 2 2 2" xfId="4326"/>
    <cellStyle name="40% - Ênfase6 3 3 2 3" xfId="1218"/>
    <cellStyle name="40% - Ênfase6 3 3 2 3 2" xfId="3440"/>
    <cellStyle name="40% - Ênfase6 3 3 2 4" xfId="2825"/>
    <cellStyle name="40% - Ênfase6 3 3 3" xfId="1518"/>
    <cellStyle name="40% - Ênfase6 3 3 3 2" xfId="3740"/>
    <cellStyle name="40% - Ênfase6 3 3 4" xfId="1818"/>
    <cellStyle name="40% - Ênfase6 3 3 4 2" xfId="4040"/>
    <cellStyle name="40% - Ênfase6 3 3 5" xfId="932"/>
    <cellStyle name="40% - Ênfase6 3 3 5 2" xfId="3154"/>
    <cellStyle name="40% - Ênfase6 3 3 6" xfId="2539"/>
    <cellStyle name="40% - Ênfase6 3 4" xfId="378"/>
    <cellStyle name="40% - Ênfase6 3 4 2" xfId="1883"/>
    <cellStyle name="40% - Ênfase6 3 4 2 2" xfId="4105"/>
    <cellStyle name="40% - Ênfase6 3 4 3" xfId="997"/>
    <cellStyle name="40% - Ênfase6 3 4 3 2" xfId="3219"/>
    <cellStyle name="40% - Ênfase6 3 4 4" xfId="2604"/>
    <cellStyle name="40% - Ênfase6 3 5" xfId="1297"/>
    <cellStyle name="40% - Ênfase6 3 5 2" xfId="3519"/>
    <cellStyle name="40% - Ênfase6 3 6" xfId="1597"/>
    <cellStyle name="40% - Ênfase6 3 6 2" xfId="3819"/>
    <cellStyle name="40% - Ênfase6 3 7" xfId="711"/>
    <cellStyle name="40% - Ênfase6 3 7 2" xfId="2933"/>
    <cellStyle name="40% - Ênfase6 3 8" xfId="2318"/>
    <cellStyle name="40% - Ênfase6 4" xfId="70"/>
    <cellStyle name="40% - Ênfase6 4 2" xfId="200"/>
    <cellStyle name="40% - Ênfase6 4 2 2" xfId="496"/>
    <cellStyle name="40% - Ênfase6 4 2 2 2" xfId="2001"/>
    <cellStyle name="40% - Ênfase6 4 2 2 2 2" xfId="4223"/>
    <cellStyle name="40% - Ênfase6 4 2 2 3" xfId="1115"/>
    <cellStyle name="40% - Ênfase6 4 2 2 3 2" xfId="3337"/>
    <cellStyle name="40% - Ênfase6 4 2 2 4" xfId="2722"/>
    <cellStyle name="40% - Ênfase6 4 2 3" xfId="1415"/>
    <cellStyle name="40% - Ênfase6 4 2 3 2" xfId="3637"/>
    <cellStyle name="40% - Ênfase6 4 2 4" xfId="1715"/>
    <cellStyle name="40% - Ênfase6 4 2 4 2" xfId="3937"/>
    <cellStyle name="40% - Ênfase6 4 2 5" xfId="829"/>
    <cellStyle name="40% - Ênfase6 4 2 5 2" xfId="3051"/>
    <cellStyle name="40% - Ênfase6 4 2 6" xfId="2436"/>
    <cellStyle name="40% - Ênfase6 4 3" xfId="305"/>
    <cellStyle name="40% - Ênfase6 4 3 2" xfId="600"/>
    <cellStyle name="40% - Ênfase6 4 3 2 2" xfId="2105"/>
    <cellStyle name="40% - Ênfase6 4 3 2 2 2" xfId="4327"/>
    <cellStyle name="40% - Ênfase6 4 3 2 3" xfId="1219"/>
    <cellStyle name="40% - Ênfase6 4 3 2 3 2" xfId="3441"/>
    <cellStyle name="40% - Ênfase6 4 3 2 4" xfId="2826"/>
    <cellStyle name="40% - Ênfase6 4 3 3" xfId="1519"/>
    <cellStyle name="40% - Ênfase6 4 3 3 2" xfId="3741"/>
    <cellStyle name="40% - Ênfase6 4 3 4" xfId="1819"/>
    <cellStyle name="40% - Ênfase6 4 3 4 2" xfId="4041"/>
    <cellStyle name="40% - Ênfase6 4 3 5" xfId="933"/>
    <cellStyle name="40% - Ênfase6 4 3 5 2" xfId="3155"/>
    <cellStyle name="40% - Ênfase6 4 3 6" xfId="2540"/>
    <cellStyle name="40% - Ênfase6 4 4" xfId="392"/>
    <cellStyle name="40% - Ênfase6 4 4 2" xfId="1897"/>
    <cellStyle name="40% - Ênfase6 4 4 2 2" xfId="4119"/>
    <cellStyle name="40% - Ênfase6 4 4 3" xfId="1011"/>
    <cellStyle name="40% - Ênfase6 4 4 3 2" xfId="3233"/>
    <cellStyle name="40% - Ênfase6 4 4 4" xfId="2618"/>
    <cellStyle name="40% - Ênfase6 4 5" xfId="1311"/>
    <cellStyle name="40% - Ênfase6 4 5 2" xfId="3533"/>
    <cellStyle name="40% - Ênfase6 4 6" xfId="1611"/>
    <cellStyle name="40% - Ênfase6 4 6 2" xfId="3833"/>
    <cellStyle name="40% - Ênfase6 4 7" xfId="725"/>
    <cellStyle name="40% - Ênfase6 4 7 2" xfId="2947"/>
    <cellStyle name="40% - Ênfase6 4 8" xfId="2332"/>
    <cellStyle name="40% - Ênfase6 5" xfId="71"/>
    <cellStyle name="40% - Ênfase6 5 2" xfId="201"/>
    <cellStyle name="40% - Ênfase6 5 2 2" xfId="497"/>
    <cellStyle name="40% - Ênfase6 5 2 2 2" xfId="2002"/>
    <cellStyle name="40% - Ênfase6 5 2 2 2 2" xfId="4224"/>
    <cellStyle name="40% - Ênfase6 5 2 2 3" xfId="1116"/>
    <cellStyle name="40% - Ênfase6 5 2 2 3 2" xfId="3338"/>
    <cellStyle name="40% - Ênfase6 5 2 2 4" xfId="2723"/>
    <cellStyle name="40% - Ênfase6 5 2 3" xfId="1416"/>
    <cellStyle name="40% - Ênfase6 5 2 3 2" xfId="3638"/>
    <cellStyle name="40% - Ênfase6 5 2 4" xfId="1716"/>
    <cellStyle name="40% - Ênfase6 5 2 4 2" xfId="3938"/>
    <cellStyle name="40% - Ênfase6 5 2 5" xfId="830"/>
    <cellStyle name="40% - Ênfase6 5 2 5 2" xfId="3052"/>
    <cellStyle name="40% - Ênfase6 5 2 6" xfId="2437"/>
    <cellStyle name="40% - Ênfase6 5 3" xfId="306"/>
    <cellStyle name="40% - Ênfase6 5 3 2" xfId="601"/>
    <cellStyle name="40% - Ênfase6 5 3 2 2" xfId="2106"/>
    <cellStyle name="40% - Ênfase6 5 3 2 2 2" xfId="4328"/>
    <cellStyle name="40% - Ênfase6 5 3 2 3" xfId="1220"/>
    <cellStyle name="40% - Ênfase6 5 3 2 3 2" xfId="3442"/>
    <cellStyle name="40% - Ênfase6 5 3 2 4" xfId="2827"/>
    <cellStyle name="40% - Ênfase6 5 3 3" xfId="1520"/>
    <cellStyle name="40% - Ênfase6 5 3 3 2" xfId="3742"/>
    <cellStyle name="40% - Ênfase6 5 3 4" xfId="1820"/>
    <cellStyle name="40% - Ênfase6 5 3 4 2" xfId="4042"/>
    <cellStyle name="40% - Ênfase6 5 3 5" xfId="934"/>
    <cellStyle name="40% - Ênfase6 5 3 5 2" xfId="3156"/>
    <cellStyle name="40% - Ênfase6 5 3 6" xfId="2541"/>
    <cellStyle name="40% - Ênfase6 5 4" xfId="407"/>
    <cellStyle name="40% - Ênfase6 5 4 2" xfId="1912"/>
    <cellStyle name="40% - Ênfase6 5 4 2 2" xfId="4134"/>
    <cellStyle name="40% - Ênfase6 5 4 3" xfId="1026"/>
    <cellStyle name="40% - Ênfase6 5 4 3 2" xfId="3248"/>
    <cellStyle name="40% - Ênfase6 5 4 4" xfId="2633"/>
    <cellStyle name="40% - Ênfase6 5 5" xfId="1326"/>
    <cellStyle name="40% - Ênfase6 5 5 2" xfId="3548"/>
    <cellStyle name="40% - Ênfase6 5 6" xfId="1626"/>
    <cellStyle name="40% - Ênfase6 5 6 2" xfId="3848"/>
    <cellStyle name="40% - Ênfase6 5 7" xfId="740"/>
    <cellStyle name="40% - Ênfase6 5 7 2" xfId="2962"/>
    <cellStyle name="40% - Ênfase6 5 8" xfId="2347"/>
    <cellStyle name="40% - Ênfase6 6" xfId="72"/>
    <cellStyle name="40% - Ênfase6 6 2" xfId="202"/>
    <cellStyle name="40% - Ênfase6 6 2 2" xfId="498"/>
    <cellStyle name="40% - Ênfase6 6 2 2 2" xfId="2003"/>
    <cellStyle name="40% - Ênfase6 6 2 2 2 2" xfId="4225"/>
    <cellStyle name="40% - Ênfase6 6 2 2 3" xfId="1117"/>
    <cellStyle name="40% - Ênfase6 6 2 2 3 2" xfId="3339"/>
    <cellStyle name="40% - Ênfase6 6 2 2 4" xfId="2724"/>
    <cellStyle name="40% - Ênfase6 6 2 3" xfId="1417"/>
    <cellStyle name="40% - Ênfase6 6 2 3 2" xfId="3639"/>
    <cellStyle name="40% - Ênfase6 6 2 4" xfId="1717"/>
    <cellStyle name="40% - Ênfase6 6 2 4 2" xfId="3939"/>
    <cellStyle name="40% - Ênfase6 6 2 5" xfId="831"/>
    <cellStyle name="40% - Ênfase6 6 2 5 2" xfId="3053"/>
    <cellStyle name="40% - Ênfase6 6 2 6" xfId="2438"/>
    <cellStyle name="40% - Ênfase6 6 3" xfId="307"/>
    <cellStyle name="40% - Ênfase6 6 3 2" xfId="602"/>
    <cellStyle name="40% - Ênfase6 6 3 2 2" xfId="2107"/>
    <cellStyle name="40% - Ênfase6 6 3 2 2 2" xfId="4329"/>
    <cellStyle name="40% - Ênfase6 6 3 2 3" xfId="1221"/>
    <cellStyle name="40% - Ênfase6 6 3 2 3 2" xfId="3443"/>
    <cellStyle name="40% - Ênfase6 6 3 2 4" xfId="2828"/>
    <cellStyle name="40% - Ênfase6 6 3 3" xfId="1521"/>
    <cellStyle name="40% - Ênfase6 6 3 3 2" xfId="3743"/>
    <cellStyle name="40% - Ênfase6 6 3 4" xfId="1821"/>
    <cellStyle name="40% - Ênfase6 6 3 4 2" xfId="4043"/>
    <cellStyle name="40% - Ênfase6 6 3 5" xfId="935"/>
    <cellStyle name="40% - Ênfase6 6 3 5 2" xfId="3157"/>
    <cellStyle name="40% - Ênfase6 6 3 6" xfId="2542"/>
    <cellStyle name="40% - Ênfase6 6 4" xfId="424"/>
    <cellStyle name="40% - Ênfase6 6 4 2" xfId="1929"/>
    <cellStyle name="40% - Ênfase6 6 4 2 2" xfId="4151"/>
    <cellStyle name="40% - Ênfase6 6 4 3" xfId="1043"/>
    <cellStyle name="40% - Ênfase6 6 4 3 2" xfId="3265"/>
    <cellStyle name="40% - Ênfase6 6 4 4" xfId="2650"/>
    <cellStyle name="40% - Ênfase6 6 5" xfId="1343"/>
    <cellStyle name="40% - Ênfase6 6 5 2" xfId="3565"/>
    <cellStyle name="40% - Ênfase6 6 6" xfId="1643"/>
    <cellStyle name="40% - Ênfase6 6 6 2" xfId="3865"/>
    <cellStyle name="40% - Ênfase6 6 7" xfId="757"/>
    <cellStyle name="40% - Ênfase6 6 7 2" xfId="2979"/>
    <cellStyle name="40% - Ênfase6 6 8" xfId="2364"/>
    <cellStyle name="40% - Ênfase6 7" xfId="151"/>
    <cellStyle name="40% - Ênfase6 7 2" xfId="447"/>
    <cellStyle name="40% - Ênfase6 7 2 2" xfId="1952"/>
    <cellStyle name="40% - Ênfase6 7 2 2 2" xfId="4174"/>
    <cellStyle name="40% - Ênfase6 7 2 3" xfId="1066"/>
    <cellStyle name="40% - Ênfase6 7 2 3 2" xfId="3288"/>
    <cellStyle name="40% - Ênfase6 7 2 4" xfId="2673"/>
    <cellStyle name="40% - Ênfase6 7 3" xfId="1366"/>
    <cellStyle name="40% - Ênfase6 7 3 2" xfId="3588"/>
    <cellStyle name="40% - Ênfase6 7 4" xfId="1666"/>
    <cellStyle name="40% - Ênfase6 7 4 2" xfId="3888"/>
    <cellStyle name="40% - Ênfase6 7 5" xfId="780"/>
    <cellStyle name="40% - Ênfase6 7 5 2" xfId="3002"/>
    <cellStyle name="40% - Ênfase6 7 6" xfId="2387"/>
    <cellStyle name="40% - Ênfase6 8" xfId="235"/>
    <cellStyle name="40% - Ênfase6 8 2" xfId="530"/>
    <cellStyle name="40% - Ênfase6 8 2 2" xfId="2035"/>
    <cellStyle name="40% - Ênfase6 8 2 2 2" xfId="4257"/>
    <cellStyle name="40% - Ênfase6 8 2 3" xfId="1149"/>
    <cellStyle name="40% - Ênfase6 8 2 3 2" xfId="3371"/>
    <cellStyle name="40% - Ênfase6 8 2 4" xfId="2756"/>
    <cellStyle name="40% - Ênfase6 8 3" xfId="1449"/>
    <cellStyle name="40% - Ênfase6 8 3 2" xfId="3671"/>
    <cellStyle name="40% - Ênfase6 8 4" xfId="1749"/>
    <cellStyle name="40% - Ênfase6 8 4 2" xfId="3971"/>
    <cellStyle name="40% - Ênfase6 8 5" xfId="863"/>
    <cellStyle name="40% - Ênfase6 8 5 2" xfId="3085"/>
    <cellStyle name="40% - Ênfase6 8 6" xfId="2470"/>
    <cellStyle name="40% - Ênfase6 9" xfId="302"/>
    <cellStyle name="40% - Ênfase6 9 2" xfId="597"/>
    <cellStyle name="40% - Ênfase6 9 2 2" xfId="2102"/>
    <cellStyle name="40% - Ênfase6 9 2 2 2" xfId="4324"/>
    <cellStyle name="40% - Ênfase6 9 2 3" xfId="1216"/>
    <cellStyle name="40% - Ênfase6 9 2 3 2" xfId="3438"/>
    <cellStyle name="40% - Ênfase6 9 2 4" xfId="2823"/>
    <cellStyle name="40% - Ênfase6 9 3" xfId="1516"/>
    <cellStyle name="40% - Ênfase6 9 3 2" xfId="3738"/>
    <cellStyle name="40% - Ênfase6 9 4" xfId="1816"/>
    <cellStyle name="40% - Ênfase6 9 4 2" xfId="4038"/>
    <cellStyle name="40% - Ênfase6 9 5" xfId="930"/>
    <cellStyle name="40% - Ênfase6 9 5 2" xfId="3152"/>
    <cellStyle name="40% - Ênfase6 9 6" xfId="2537"/>
    <cellStyle name="60% - Ênfase1" xfId="73" builtinId="32" customBuiltin="1"/>
    <cellStyle name="60% - Ênfase2" xfId="74" builtinId="36" customBuiltin="1"/>
    <cellStyle name="60% - Ênfase3" xfId="75" builtinId="40" customBuiltin="1"/>
    <cellStyle name="60% - Ênfase4" xfId="76" builtinId="44" customBuiltin="1"/>
    <cellStyle name="60% - Ênfase5" xfId="77" builtinId="48" customBuiltin="1"/>
    <cellStyle name="60% - Ênfase6" xfId="78" builtinId="52" customBuiltin="1"/>
    <cellStyle name="Bom" xfId="79" builtinId="26" customBuiltin="1"/>
    <cellStyle name="Cálculo" xfId="80" builtinId="22" customBuiltin="1"/>
    <cellStyle name="Célula de Verificação" xfId="81" builtinId="23" customBuiltin="1"/>
    <cellStyle name="Célula Vinculada" xfId="82" builtinId="24" customBuiltin="1"/>
    <cellStyle name="Ênfase1" xfId="83" builtinId="29" customBuiltin="1"/>
    <cellStyle name="Ênfase2" xfId="84" builtinId="33" customBuiltin="1"/>
    <cellStyle name="Ênfase3" xfId="85" builtinId="37" customBuiltin="1"/>
    <cellStyle name="Ênfase4" xfId="86" builtinId="41" customBuiltin="1"/>
    <cellStyle name="Ênfase5" xfId="87" builtinId="45" customBuiltin="1"/>
    <cellStyle name="Ênfase6" xfId="88" builtinId="49" customBuiltin="1"/>
    <cellStyle name="Entrada" xfId="89" builtinId="20" customBuiltin="1"/>
    <cellStyle name="Euro" xfId="90"/>
    <cellStyle name="Euro 2" xfId="203"/>
    <cellStyle name="Euro 3" xfId="308"/>
    <cellStyle name="Euro 3 2" xfId="603"/>
    <cellStyle name="Incorreto" xfId="91" builtinId="27" customBuiltin="1"/>
    <cellStyle name="Neutra" xfId="92" builtinId="28" customBuiltin="1"/>
    <cellStyle name="Normal" xfId="0" builtinId="0"/>
    <cellStyle name="Normal 10" xfId="222"/>
    <cellStyle name="Normal 10 2" xfId="517"/>
    <cellStyle name="Normal 10 2 2" xfId="2022"/>
    <cellStyle name="Normal 10 2 2 2" xfId="4244"/>
    <cellStyle name="Normal 10 2 3" xfId="1136"/>
    <cellStyle name="Normal 10 2 3 2" xfId="3358"/>
    <cellStyle name="Normal 10 2 4" xfId="2743"/>
    <cellStyle name="Normal 10 3" xfId="1436"/>
    <cellStyle name="Normal 10 3 2" xfId="3658"/>
    <cellStyle name="Normal 10 4" xfId="1736"/>
    <cellStyle name="Normal 10 4 2" xfId="3958"/>
    <cellStyle name="Normal 10 5" xfId="850"/>
    <cellStyle name="Normal 10 5 2" xfId="3072"/>
    <cellStyle name="Normal 10 6" xfId="2457"/>
    <cellStyle name="Normal 11" xfId="625"/>
    <cellStyle name="Normal 11 2" xfId="1540"/>
    <cellStyle name="Normal 11 2 2" xfId="3762"/>
    <cellStyle name="Normal 11 3" xfId="653"/>
    <cellStyle name="Normal 11 3 2" xfId="2126"/>
    <cellStyle name="Normal 11 3 2 2" xfId="4348"/>
    <cellStyle name="Normal 11 3 3" xfId="2875"/>
    <cellStyle name="Normal 11 4" xfId="1240"/>
    <cellStyle name="Normal 11 4 2" xfId="3462"/>
    <cellStyle name="Normal 11 5" xfId="2847"/>
    <cellStyle name="Normal 12" xfId="639"/>
    <cellStyle name="Normal 12 2" xfId="2140"/>
    <cellStyle name="Normal 12 2 2" xfId="4362"/>
    <cellStyle name="Normal 12 3" xfId="2861"/>
    <cellStyle name="Normal 13" xfId="654"/>
    <cellStyle name="Normal 13 2" xfId="2876"/>
    <cellStyle name="Normal 14" xfId="2154"/>
    <cellStyle name="Normal 14 2" xfId="4376"/>
    <cellStyle name="Normal 15" xfId="2168"/>
    <cellStyle name="Normal 15 2" xfId="4390"/>
    <cellStyle name="Normal 16" xfId="2182"/>
    <cellStyle name="Normal 16 2" xfId="4404"/>
    <cellStyle name="Normal 17" xfId="2196"/>
    <cellStyle name="Normal 17 2" xfId="4418"/>
    <cellStyle name="Normal 18" xfId="2210"/>
    <cellStyle name="Normal 18 2" xfId="4432"/>
    <cellStyle name="Normal 19" xfId="2212"/>
    <cellStyle name="Normal 19 2" xfId="4434"/>
    <cellStyle name="Normal 2" xfId="93"/>
    <cellStyle name="Normal 2 2" xfId="94"/>
    <cellStyle name="Normal 2 2 2" xfId="309"/>
    <cellStyle name="Normal 2 3" xfId="310"/>
    <cellStyle name="Normal 2 3 2" xfId="604"/>
    <cellStyle name="Normal 20" xfId="2227"/>
    <cellStyle name="Normal 20 2" xfId="4448"/>
    <cellStyle name="Normal 21" xfId="2228"/>
    <cellStyle name="Normal 21 2" xfId="4449"/>
    <cellStyle name="Normal 22" xfId="2242"/>
    <cellStyle name="Normal 22 2" xfId="4463"/>
    <cellStyle name="Normal 23" xfId="2256"/>
    <cellStyle name="Normal 23 2" xfId="4477"/>
    <cellStyle name="Normal 24" xfId="2270"/>
    <cellStyle name="Normal 25" xfId="2284"/>
    <cellStyle name="Normal 26" xfId="4491"/>
    <cellStyle name="Normal 27" xfId="4505"/>
    <cellStyle name="Normal 3" xfId="95"/>
    <cellStyle name="Normal 3 2" xfId="96"/>
    <cellStyle name="Normal 3 2 2" xfId="205"/>
    <cellStyle name="Normal 3 2 2 2" xfId="313"/>
    <cellStyle name="Normal 3 2 2 3" xfId="500"/>
    <cellStyle name="Normal 3 2 2 3 2" xfId="2005"/>
    <cellStyle name="Normal 3 2 2 3 2 2" xfId="4227"/>
    <cellStyle name="Normal 3 2 2 3 3" xfId="1119"/>
    <cellStyle name="Normal 3 2 2 3 3 2" xfId="3341"/>
    <cellStyle name="Normal 3 2 2 3 4" xfId="2726"/>
    <cellStyle name="Normal 3 2 2 4" xfId="1419"/>
    <cellStyle name="Normal 3 2 2 4 2" xfId="3641"/>
    <cellStyle name="Normal 3 2 2 5" xfId="1719"/>
    <cellStyle name="Normal 3 2 2 5 2" xfId="3941"/>
    <cellStyle name="Normal 3 2 2 6" xfId="833"/>
    <cellStyle name="Normal 3 2 2 6 2" xfId="3055"/>
    <cellStyle name="Normal 3 2 2 7" xfId="2440"/>
    <cellStyle name="Normal 3 2 3" xfId="312"/>
    <cellStyle name="Normal 3 2 3 2" xfId="606"/>
    <cellStyle name="Normal 3 2 3 2 2" xfId="2109"/>
    <cellStyle name="Normal 3 2 3 2 2 2" xfId="4331"/>
    <cellStyle name="Normal 3 2 3 2 3" xfId="1223"/>
    <cellStyle name="Normal 3 2 3 2 3 2" xfId="3445"/>
    <cellStyle name="Normal 3 2 3 2 4" xfId="2830"/>
    <cellStyle name="Normal 3 2 3 3" xfId="1523"/>
    <cellStyle name="Normal 3 2 3 3 2" xfId="3745"/>
    <cellStyle name="Normal 3 2 3 4" xfId="1823"/>
    <cellStyle name="Normal 3 2 3 4 2" xfId="4045"/>
    <cellStyle name="Normal 3 2 3 5" xfId="937"/>
    <cellStyle name="Normal 3 2 3 5 2" xfId="3159"/>
    <cellStyle name="Normal 3 2 3 6" xfId="2544"/>
    <cellStyle name="Normal 3 2 4" xfId="362"/>
    <cellStyle name="Normal 3 2 4 2" xfId="1867"/>
    <cellStyle name="Normal 3 2 4 2 2" xfId="4089"/>
    <cellStyle name="Normal 3 2 4 3" xfId="981"/>
    <cellStyle name="Normal 3 2 4 3 2" xfId="3203"/>
    <cellStyle name="Normal 3 2 4 4" xfId="2588"/>
    <cellStyle name="Normal 3 2 5" xfId="1281"/>
    <cellStyle name="Normal 3 2 5 2" xfId="3503"/>
    <cellStyle name="Normal 3 2 6" xfId="1581"/>
    <cellStyle name="Normal 3 2 6 2" xfId="3803"/>
    <cellStyle name="Normal 3 2 7" xfId="695"/>
    <cellStyle name="Normal 3 2 7 2" xfId="2917"/>
    <cellStyle name="Normal 3 2 8" xfId="2302"/>
    <cellStyle name="Normal 3 3" xfId="204"/>
    <cellStyle name="Normal 3 3 2" xfId="314"/>
    <cellStyle name="Normal 3 3 3" xfId="499"/>
    <cellStyle name="Normal 3 3 3 2" xfId="2004"/>
    <cellStyle name="Normal 3 3 3 2 2" xfId="4226"/>
    <cellStyle name="Normal 3 3 3 3" xfId="1118"/>
    <cellStyle name="Normal 3 3 3 3 2" xfId="3340"/>
    <cellStyle name="Normal 3 3 3 4" xfId="2725"/>
    <cellStyle name="Normal 3 3 4" xfId="1418"/>
    <cellStyle name="Normal 3 3 4 2" xfId="3640"/>
    <cellStyle name="Normal 3 3 5" xfId="1718"/>
    <cellStyle name="Normal 3 3 5 2" xfId="3940"/>
    <cellStyle name="Normal 3 3 6" xfId="832"/>
    <cellStyle name="Normal 3 3 6 2" xfId="3054"/>
    <cellStyle name="Normal 3 3 7" xfId="2439"/>
    <cellStyle name="Normal 3 4" xfId="311"/>
    <cellStyle name="Normal 3 4 2" xfId="605"/>
    <cellStyle name="Normal 3 4 2 2" xfId="2108"/>
    <cellStyle name="Normal 3 4 2 2 2" xfId="4330"/>
    <cellStyle name="Normal 3 4 2 3" xfId="1222"/>
    <cellStyle name="Normal 3 4 2 3 2" xfId="3444"/>
    <cellStyle name="Normal 3 4 2 4" xfId="2829"/>
    <cellStyle name="Normal 3 4 3" xfId="1522"/>
    <cellStyle name="Normal 3 4 3 2" xfId="3744"/>
    <cellStyle name="Normal 3 4 4" xfId="1822"/>
    <cellStyle name="Normal 3 4 4 2" xfId="4044"/>
    <cellStyle name="Normal 3 4 5" xfId="936"/>
    <cellStyle name="Normal 3 4 5 2" xfId="3158"/>
    <cellStyle name="Normal 3 4 6" xfId="2543"/>
    <cellStyle name="Normal 3 5" xfId="347"/>
    <cellStyle name="Normal 3 5 2" xfId="1852"/>
    <cellStyle name="Normal 3 5 2 2" xfId="4074"/>
    <cellStyle name="Normal 3 5 3" xfId="966"/>
    <cellStyle name="Normal 3 5 3 2" xfId="3188"/>
    <cellStyle name="Normal 3 5 4" xfId="2573"/>
    <cellStyle name="Normal 3 6" xfId="1266"/>
    <cellStyle name="Normal 3 6 2" xfId="3488"/>
    <cellStyle name="Normal 3 7" xfId="1566"/>
    <cellStyle name="Normal 3 7 2" xfId="3788"/>
    <cellStyle name="Normal 3 8" xfId="680"/>
    <cellStyle name="Normal 3 8 2" xfId="2902"/>
    <cellStyle name="Normal 3 9" xfId="2287"/>
    <cellStyle name="Normal 4" xfId="97"/>
    <cellStyle name="Normal 4 2" xfId="315"/>
    <cellStyle name="Normal 5" xfId="98"/>
    <cellStyle name="Normal 5 2" xfId="206"/>
    <cellStyle name="Normal 5 2 2" xfId="317"/>
    <cellStyle name="Normal 5 2 2 2" xfId="608"/>
    <cellStyle name="Normal 5 2 3" xfId="501"/>
    <cellStyle name="Normal 5 2 3 2" xfId="2006"/>
    <cellStyle name="Normal 5 2 3 2 2" xfId="4228"/>
    <cellStyle name="Normal 5 2 3 3" xfId="1120"/>
    <cellStyle name="Normal 5 2 3 3 2" xfId="3342"/>
    <cellStyle name="Normal 5 2 3 4" xfId="2727"/>
    <cellStyle name="Normal 5 2 4" xfId="1420"/>
    <cellStyle name="Normal 5 2 4 2" xfId="3642"/>
    <cellStyle name="Normal 5 2 5" xfId="1720"/>
    <cellStyle name="Normal 5 2 5 2" xfId="3942"/>
    <cellStyle name="Normal 5 2 6" xfId="834"/>
    <cellStyle name="Normal 5 2 6 2" xfId="3056"/>
    <cellStyle name="Normal 5 2 7" xfId="2441"/>
    <cellStyle name="Normal 5 3" xfId="316"/>
    <cellStyle name="Normal 5 3 2" xfId="607"/>
    <cellStyle name="Normal 5 3 2 2" xfId="2110"/>
    <cellStyle name="Normal 5 3 2 2 2" xfId="4332"/>
    <cellStyle name="Normal 5 3 2 3" xfId="1224"/>
    <cellStyle name="Normal 5 3 2 3 2" xfId="3446"/>
    <cellStyle name="Normal 5 3 2 4" xfId="2831"/>
    <cellStyle name="Normal 5 3 3" xfId="1524"/>
    <cellStyle name="Normal 5 3 3 2" xfId="3746"/>
    <cellStyle name="Normal 5 3 4" xfId="1824"/>
    <cellStyle name="Normal 5 3 4 2" xfId="4046"/>
    <cellStyle name="Normal 5 3 5" xfId="938"/>
    <cellStyle name="Normal 5 3 5 2" xfId="3160"/>
    <cellStyle name="Normal 5 3 6" xfId="2545"/>
    <cellStyle name="Normal 5 4" xfId="365"/>
    <cellStyle name="Normal 5 4 2" xfId="1870"/>
    <cellStyle name="Normal 5 4 2 2" xfId="4092"/>
    <cellStyle name="Normal 5 4 3" xfId="984"/>
    <cellStyle name="Normal 5 4 3 2" xfId="3206"/>
    <cellStyle name="Normal 5 4 4" xfId="2591"/>
    <cellStyle name="Normal 5 5" xfId="1284"/>
    <cellStyle name="Normal 5 5 2" xfId="3506"/>
    <cellStyle name="Normal 5 6" xfId="1584"/>
    <cellStyle name="Normal 5 6 2" xfId="3806"/>
    <cellStyle name="Normal 5 7" xfId="698"/>
    <cellStyle name="Normal 5 7 2" xfId="2920"/>
    <cellStyle name="Normal 5 8" xfId="2305"/>
    <cellStyle name="Normal 6" xfId="99"/>
    <cellStyle name="Normal 6 2" xfId="207"/>
    <cellStyle name="Normal 6 2 2" xfId="502"/>
    <cellStyle name="Normal 6 2 2 2" xfId="2007"/>
    <cellStyle name="Normal 6 2 2 2 2" xfId="4229"/>
    <cellStyle name="Normal 6 2 2 3" xfId="1121"/>
    <cellStyle name="Normal 6 2 2 3 2" xfId="3343"/>
    <cellStyle name="Normal 6 2 2 4" xfId="2728"/>
    <cellStyle name="Normal 6 2 3" xfId="1421"/>
    <cellStyle name="Normal 6 2 3 2" xfId="3643"/>
    <cellStyle name="Normal 6 2 4" xfId="1721"/>
    <cellStyle name="Normal 6 2 4 2" xfId="3943"/>
    <cellStyle name="Normal 6 2 5" xfId="835"/>
    <cellStyle name="Normal 6 2 5 2" xfId="3057"/>
    <cellStyle name="Normal 6 2 6" xfId="2442"/>
    <cellStyle name="Normal 6 3" xfId="318"/>
    <cellStyle name="Normal 6 3 2" xfId="609"/>
    <cellStyle name="Normal 6 3 2 2" xfId="2111"/>
    <cellStyle name="Normal 6 3 2 2 2" xfId="4333"/>
    <cellStyle name="Normal 6 3 2 3" xfId="1225"/>
    <cellStyle name="Normal 6 3 2 3 2" xfId="3447"/>
    <cellStyle name="Normal 6 3 2 4" xfId="2832"/>
    <cellStyle name="Normal 6 3 3" xfId="1525"/>
    <cellStyle name="Normal 6 3 3 2" xfId="3747"/>
    <cellStyle name="Normal 6 3 4" xfId="1825"/>
    <cellStyle name="Normal 6 3 4 2" xfId="4047"/>
    <cellStyle name="Normal 6 3 5" xfId="939"/>
    <cellStyle name="Normal 6 3 5 2" xfId="3161"/>
    <cellStyle name="Normal 6 3 6" xfId="2546"/>
    <cellStyle name="Normal 6 4" xfId="380"/>
    <cellStyle name="Normal 6 4 2" xfId="1885"/>
    <cellStyle name="Normal 6 4 2 2" xfId="4107"/>
    <cellStyle name="Normal 6 4 3" xfId="999"/>
    <cellStyle name="Normal 6 4 3 2" xfId="3221"/>
    <cellStyle name="Normal 6 4 4" xfId="2606"/>
    <cellStyle name="Normal 6 5" xfId="1299"/>
    <cellStyle name="Normal 6 5 2" xfId="3521"/>
    <cellStyle name="Normal 6 6" xfId="1599"/>
    <cellStyle name="Normal 6 6 2" xfId="3821"/>
    <cellStyle name="Normal 6 7" xfId="713"/>
    <cellStyle name="Normal 6 7 2" xfId="2935"/>
    <cellStyle name="Normal 6 8" xfId="2320"/>
    <cellStyle name="Normal 7" xfId="100"/>
    <cellStyle name="Normal 7 2" xfId="208"/>
    <cellStyle name="Normal 7 2 2" xfId="503"/>
    <cellStyle name="Normal 7 2 2 2" xfId="2008"/>
    <cellStyle name="Normal 7 2 2 2 2" xfId="4230"/>
    <cellStyle name="Normal 7 2 2 3" xfId="1122"/>
    <cellStyle name="Normal 7 2 2 3 2" xfId="3344"/>
    <cellStyle name="Normal 7 2 2 4" xfId="2729"/>
    <cellStyle name="Normal 7 2 3" xfId="1422"/>
    <cellStyle name="Normal 7 2 3 2" xfId="3644"/>
    <cellStyle name="Normal 7 2 4" xfId="1722"/>
    <cellStyle name="Normal 7 2 4 2" xfId="3944"/>
    <cellStyle name="Normal 7 2 5" xfId="836"/>
    <cellStyle name="Normal 7 2 5 2" xfId="3058"/>
    <cellStyle name="Normal 7 2 6" xfId="2443"/>
    <cellStyle name="Normal 7 3" xfId="319"/>
    <cellStyle name="Normal 7 3 2" xfId="610"/>
    <cellStyle name="Normal 7 3 2 2" xfId="2112"/>
    <cellStyle name="Normal 7 3 2 2 2" xfId="4334"/>
    <cellStyle name="Normal 7 3 2 3" xfId="1226"/>
    <cellStyle name="Normal 7 3 2 3 2" xfId="3448"/>
    <cellStyle name="Normal 7 3 2 4" xfId="2833"/>
    <cellStyle name="Normal 7 3 3" xfId="1526"/>
    <cellStyle name="Normal 7 3 3 2" xfId="3748"/>
    <cellStyle name="Normal 7 3 4" xfId="1826"/>
    <cellStyle name="Normal 7 3 4 2" xfId="4048"/>
    <cellStyle name="Normal 7 3 5" xfId="940"/>
    <cellStyle name="Normal 7 3 5 2" xfId="3162"/>
    <cellStyle name="Normal 7 3 6" xfId="2547"/>
    <cellStyle name="Normal 7 4" xfId="395"/>
    <cellStyle name="Normal 7 4 2" xfId="1900"/>
    <cellStyle name="Normal 7 4 2 2" xfId="4122"/>
    <cellStyle name="Normal 7 4 3" xfId="1014"/>
    <cellStyle name="Normal 7 4 3 2" xfId="3236"/>
    <cellStyle name="Normal 7 4 4" xfId="2621"/>
    <cellStyle name="Normal 7 5" xfId="1314"/>
    <cellStyle name="Normal 7 5 2" xfId="3536"/>
    <cellStyle name="Normal 7 6" xfId="1614"/>
    <cellStyle name="Normal 7 6 2" xfId="3836"/>
    <cellStyle name="Normal 7 7" xfId="728"/>
    <cellStyle name="Normal 7 7 2" xfId="2950"/>
    <cellStyle name="Normal 7 8" xfId="2335"/>
    <cellStyle name="Normal 8" xfId="101"/>
    <cellStyle name="Normal 8 2" xfId="209"/>
    <cellStyle name="Normal 8 2 2" xfId="504"/>
    <cellStyle name="Normal 8 2 2 2" xfId="2009"/>
    <cellStyle name="Normal 8 2 2 2 2" xfId="4231"/>
    <cellStyle name="Normal 8 2 2 3" xfId="1123"/>
    <cellStyle name="Normal 8 2 2 3 2" xfId="3345"/>
    <cellStyle name="Normal 8 2 2 4" xfId="2730"/>
    <cellStyle name="Normal 8 2 3" xfId="1423"/>
    <cellStyle name="Normal 8 2 3 2" xfId="3645"/>
    <cellStyle name="Normal 8 2 4" xfId="1723"/>
    <cellStyle name="Normal 8 2 4 2" xfId="3945"/>
    <cellStyle name="Normal 8 2 5" xfId="837"/>
    <cellStyle name="Normal 8 2 5 2" xfId="3059"/>
    <cellStyle name="Normal 8 2 6" xfId="2444"/>
    <cellStyle name="Normal 8 3" xfId="320"/>
    <cellStyle name="Normal 8 3 2" xfId="611"/>
    <cellStyle name="Normal 8 3 2 2" xfId="2113"/>
    <cellStyle name="Normal 8 3 2 2 2" xfId="4335"/>
    <cellStyle name="Normal 8 3 2 3" xfId="1227"/>
    <cellStyle name="Normal 8 3 2 3 2" xfId="3449"/>
    <cellStyle name="Normal 8 3 2 4" xfId="2834"/>
    <cellStyle name="Normal 8 3 3" xfId="1527"/>
    <cellStyle name="Normal 8 3 3 2" xfId="3749"/>
    <cellStyle name="Normal 8 3 4" xfId="1827"/>
    <cellStyle name="Normal 8 3 4 2" xfId="4049"/>
    <cellStyle name="Normal 8 3 5" xfId="941"/>
    <cellStyle name="Normal 8 3 5 2" xfId="3163"/>
    <cellStyle name="Normal 8 3 6" xfId="2548"/>
    <cellStyle name="Normal 8 4" xfId="410"/>
    <cellStyle name="Normal 8 4 2" xfId="1915"/>
    <cellStyle name="Normal 8 4 2 2" xfId="4137"/>
    <cellStyle name="Normal 8 4 3" xfId="1029"/>
    <cellStyle name="Normal 8 4 3 2" xfId="3251"/>
    <cellStyle name="Normal 8 4 4" xfId="2636"/>
    <cellStyle name="Normal 8 5" xfId="1329"/>
    <cellStyle name="Normal 8 5 2" xfId="3551"/>
    <cellStyle name="Normal 8 6" xfId="1629"/>
    <cellStyle name="Normal 8 6 2" xfId="3851"/>
    <cellStyle name="Normal 8 7" xfId="743"/>
    <cellStyle name="Normal 8 7 2" xfId="2965"/>
    <cellStyle name="Normal 8 8" xfId="2350"/>
    <cellStyle name="Normal 9" xfId="129"/>
    <cellStyle name="Normal 9 2" xfId="425"/>
    <cellStyle name="Normal 9 2 2" xfId="1930"/>
    <cellStyle name="Normal 9 2 2 2" xfId="4152"/>
    <cellStyle name="Normal 9 2 3" xfId="1044"/>
    <cellStyle name="Normal 9 2 3 2" xfId="3266"/>
    <cellStyle name="Normal 9 2 4" xfId="2651"/>
    <cellStyle name="Normal 9 3" xfId="1344"/>
    <cellStyle name="Normal 9 3 2" xfId="3566"/>
    <cellStyle name="Normal 9 4" xfId="1644"/>
    <cellStyle name="Normal 9 4 2" xfId="3866"/>
    <cellStyle name="Normal 9 5" xfId="758"/>
    <cellStyle name="Normal 9 5 2" xfId="2980"/>
    <cellStyle name="Normal 9 6" xfId="2365"/>
    <cellStyle name="Normal_Detalhamento" xfId="102"/>
    <cellStyle name="Nota 10" xfId="640"/>
    <cellStyle name="Nota 10 2" xfId="2141"/>
    <cellStyle name="Nota 10 2 2" xfId="4363"/>
    <cellStyle name="Nota 10 3" xfId="2862"/>
    <cellStyle name="Nota 11" xfId="655"/>
    <cellStyle name="Nota 11 2" xfId="2877"/>
    <cellStyle name="Nota 12" xfId="2155"/>
    <cellStyle name="Nota 12 2" xfId="4377"/>
    <cellStyle name="Nota 13" xfId="2169"/>
    <cellStyle name="Nota 13 2" xfId="4391"/>
    <cellStyle name="Nota 14" xfId="2183"/>
    <cellStyle name="Nota 14 2" xfId="4405"/>
    <cellStyle name="Nota 15" xfId="2197"/>
    <cellStyle name="Nota 15 2" xfId="4419"/>
    <cellStyle name="Nota 16" xfId="2213"/>
    <cellStyle name="Nota 16 2" xfId="4435"/>
    <cellStyle name="Nota 17" xfId="2229"/>
    <cellStyle name="Nota 17 2" xfId="4450"/>
    <cellStyle name="Nota 18" xfId="2243"/>
    <cellStyle name="Nota 18 2" xfId="4464"/>
    <cellStyle name="Nota 19" xfId="2257"/>
    <cellStyle name="Nota 19 2" xfId="4478"/>
    <cellStyle name="Nota 2" xfId="103"/>
    <cellStyle name="Nota 2 2" xfId="104"/>
    <cellStyle name="Nota 2 2 2" xfId="211"/>
    <cellStyle name="Nota 2 2 2 2" xfId="506"/>
    <cellStyle name="Nota 2 2 2 2 2" xfId="2011"/>
    <cellStyle name="Nota 2 2 2 2 2 2" xfId="4233"/>
    <cellStyle name="Nota 2 2 2 2 3" xfId="1125"/>
    <cellStyle name="Nota 2 2 2 2 3 2" xfId="3347"/>
    <cellStyle name="Nota 2 2 2 2 4" xfId="2732"/>
    <cellStyle name="Nota 2 2 2 3" xfId="1425"/>
    <cellStyle name="Nota 2 2 2 3 2" xfId="3647"/>
    <cellStyle name="Nota 2 2 2 4" xfId="1725"/>
    <cellStyle name="Nota 2 2 2 4 2" xfId="3947"/>
    <cellStyle name="Nota 2 2 2 5" xfId="839"/>
    <cellStyle name="Nota 2 2 2 5 2" xfId="3061"/>
    <cellStyle name="Nota 2 2 2 6" xfId="2446"/>
    <cellStyle name="Nota 2 2 3" xfId="322"/>
    <cellStyle name="Nota 2 2 3 2" xfId="613"/>
    <cellStyle name="Nota 2 2 3 2 2" xfId="2115"/>
    <cellStyle name="Nota 2 2 3 2 2 2" xfId="4337"/>
    <cellStyle name="Nota 2 2 3 2 3" xfId="1229"/>
    <cellStyle name="Nota 2 2 3 2 3 2" xfId="3451"/>
    <cellStyle name="Nota 2 2 3 2 4" xfId="2836"/>
    <cellStyle name="Nota 2 2 3 3" xfId="1529"/>
    <cellStyle name="Nota 2 2 3 3 2" xfId="3751"/>
    <cellStyle name="Nota 2 2 3 4" xfId="1829"/>
    <cellStyle name="Nota 2 2 3 4 2" xfId="4051"/>
    <cellStyle name="Nota 2 2 3 5" xfId="943"/>
    <cellStyle name="Nota 2 2 3 5 2" xfId="3165"/>
    <cellStyle name="Nota 2 2 3 6" xfId="2550"/>
    <cellStyle name="Nota 2 2 4" xfId="364"/>
    <cellStyle name="Nota 2 2 4 2" xfId="1869"/>
    <cellStyle name="Nota 2 2 4 2 2" xfId="4091"/>
    <cellStyle name="Nota 2 2 4 3" xfId="983"/>
    <cellStyle name="Nota 2 2 4 3 2" xfId="3205"/>
    <cellStyle name="Nota 2 2 4 4" xfId="2590"/>
    <cellStyle name="Nota 2 2 5" xfId="1283"/>
    <cellStyle name="Nota 2 2 5 2" xfId="3505"/>
    <cellStyle name="Nota 2 2 6" xfId="1583"/>
    <cellStyle name="Nota 2 2 6 2" xfId="3805"/>
    <cellStyle name="Nota 2 2 7" xfId="697"/>
    <cellStyle name="Nota 2 2 7 2" xfId="2919"/>
    <cellStyle name="Nota 2 2 8" xfId="2304"/>
    <cellStyle name="Nota 2 3" xfId="210"/>
    <cellStyle name="Nota 2 3 2" xfId="505"/>
    <cellStyle name="Nota 2 3 2 2" xfId="2010"/>
    <cellStyle name="Nota 2 3 2 2 2" xfId="4232"/>
    <cellStyle name="Nota 2 3 2 3" xfId="1124"/>
    <cellStyle name="Nota 2 3 2 3 2" xfId="3346"/>
    <cellStyle name="Nota 2 3 2 4" xfId="2731"/>
    <cellStyle name="Nota 2 3 3" xfId="1424"/>
    <cellStyle name="Nota 2 3 3 2" xfId="3646"/>
    <cellStyle name="Nota 2 3 4" xfId="1724"/>
    <cellStyle name="Nota 2 3 4 2" xfId="3946"/>
    <cellStyle name="Nota 2 3 5" xfId="838"/>
    <cellStyle name="Nota 2 3 5 2" xfId="3060"/>
    <cellStyle name="Nota 2 3 6" xfId="2445"/>
    <cellStyle name="Nota 2 4" xfId="321"/>
    <cellStyle name="Nota 2 4 2" xfId="612"/>
    <cellStyle name="Nota 2 4 2 2" xfId="2114"/>
    <cellStyle name="Nota 2 4 2 2 2" xfId="4336"/>
    <cellStyle name="Nota 2 4 2 3" xfId="1228"/>
    <cellStyle name="Nota 2 4 2 3 2" xfId="3450"/>
    <cellStyle name="Nota 2 4 2 4" xfId="2835"/>
    <cellStyle name="Nota 2 4 3" xfId="1528"/>
    <cellStyle name="Nota 2 4 3 2" xfId="3750"/>
    <cellStyle name="Nota 2 4 4" xfId="1828"/>
    <cellStyle name="Nota 2 4 4 2" xfId="4050"/>
    <cellStyle name="Nota 2 4 5" xfId="942"/>
    <cellStyle name="Nota 2 4 5 2" xfId="3164"/>
    <cellStyle name="Nota 2 4 6" xfId="2549"/>
    <cellStyle name="Nota 2 5" xfId="349"/>
    <cellStyle name="Nota 2 5 2" xfId="1854"/>
    <cellStyle name="Nota 2 5 2 2" xfId="4076"/>
    <cellStyle name="Nota 2 5 3" xfId="968"/>
    <cellStyle name="Nota 2 5 3 2" xfId="3190"/>
    <cellStyle name="Nota 2 5 4" xfId="2575"/>
    <cellStyle name="Nota 2 6" xfId="1268"/>
    <cellStyle name="Nota 2 6 2" xfId="3490"/>
    <cellStyle name="Nota 2 7" xfId="1568"/>
    <cellStyle name="Nota 2 7 2" xfId="3790"/>
    <cellStyle name="Nota 2 8" xfId="682"/>
    <cellStyle name="Nota 2 8 2" xfId="2904"/>
    <cellStyle name="Nota 2 9" xfId="2289"/>
    <cellStyle name="Nota 20" xfId="2271"/>
    <cellStyle name="Nota 21" xfId="4492"/>
    <cellStyle name="Nota 3" xfId="105"/>
    <cellStyle name="Nota 3 2" xfId="212"/>
    <cellStyle name="Nota 3 2 2" xfId="507"/>
    <cellStyle name="Nota 3 2 2 2" xfId="2012"/>
    <cellStyle name="Nota 3 2 2 2 2" xfId="4234"/>
    <cellStyle name="Nota 3 2 2 3" xfId="1126"/>
    <cellStyle name="Nota 3 2 2 3 2" xfId="3348"/>
    <cellStyle name="Nota 3 2 2 4" xfId="2733"/>
    <cellStyle name="Nota 3 2 3" xfId="1426"/>
    <cellStyle name="Nota 3 2 3 2" xfId="3648"/>
    <cellStyle name="Nota 3 2 4" xfId="1726"/>
    <cellStyle name="Nota 3 2 4 2" xfId="3948"/>
    <cellStyle name="Nota 3 2 5" xfId="840"/>
    <cellStyle name="Nota 3 2 5 2" xfId="3062"/>
    <cellStyle name="Nota 3 2 6" xfId="2447"/>
    <cellStyle name="Nota 3 3" xfId="323"/>
    <cellStyle name="Nota 3 3 2" xfId="614"/>
    <cellStyle name="Nota 3 3 2 2" xfId="2116"/>
    <cellStyle name="Nota 3 3 2 2 2" xfId="4338"/>
    <cellStyle name="Nota 3 3 2 3" xfId="1230"/>
    <cellStyle name="Nota 3 3 2 3 2" xfId="3452"/>
    <cellStyle name="Nota 3 3 2 4" xfId="2837"/>
    <cellStyle name="Nota 3 3 3" xfId="1530"/>
    <cellStyle name="Nota 3 3 3 2" xfId="3752"/>
    <cellStyle name="Nota 3 3 4" xfId="1830"/>
    <cellStyle name="Nota 3 3 4 2" xfId="4052"/>
    <cellStyle name="Nota 3 3 5" xfId="944"/>
    <cellStyle name="Nota 3 3 5 2" xfId="3166"/>
    <cellStyle name="Nota 3 3 6" xfId="2551"/>
    <cellStyle name="Nota 3 4" xfId="366"/>
    <cellStyle name="Nota 3 4 2" xfId="1871"/>
    <cellStyle name="Nota 3 4 2 2" xfId="4093"/>
    <cellStyle name="Nota 3 4 3" xfId="985"/>
    <cellStyle name="Nota 3 4 3 2" xfId="3207"/>
    <cellStyle name="Nota 3 4 4" xfId="2592"/>
    <cellStyle name="Nota 3 5" xfId="1285"/>
    <cellStyle name="Nota 3 5 2" xfId="3507"/>
    <cellStyle name="Nota 3 6" xfId="1585"/>
    <cellStyle name="Nota 3 6 2" xfId="3807"/>
    <cellStyle name="Nota 3 7" xfId="699"/>
    <cellStyle name="Nota 3 7 2" xfId="2921"/>
    <cellStyle name="Nota 3 8" xfId="2306"/>
    <cellStyle name="Nota 4" xfId="106"/>
    <cellStyle name="Nota 4 2" xfId="213"/>
    <cellStyle name="Nota 4 2 2" xfId="508"/>
    <cellStyle name="Nota 4 2 2 2" xfId="2013"/>
    <cellStyle name="Nota 4 2 2 2 2" xfId="4235"/>
    <cellStyle name="Nota 4 2 2 3" xfId="1127"/>
    <cellStyle name="Nota 4 2 2 3 2" xfId="3349"/>
    <cellStyle name="Nota 4 2 2 4" xfId="2734"/>
    <cellStyle name="Nota 4 2 3" xfId="1427"/>
    <cellStyle name="Nota 4 2 3 2" xfId="3649"/>
    <cellStyle name="Nota 4 2 4" xfId="1727"/>
    <cellStyle name="Nota 4 2 4 2" xfId="3949"/>
    <cellStyle name="Nota 4 2 5" xfId="841"/>
    <cellStyle name="Nota 4 2 5 2" xfId="3063"/>
    <cellStyle name="Nota 4 2 6" xfId="2448"/>
    <cellStyle name="Nota 4 3" xfId="324"/>
    <cellStyle name="Nota 4 3 2" xfId="615"/>
    <cellStyle name="Nota 4 3 2 2" xfId="2117"/>
    <cellStyle name="Nota 4 3 2 2 2" xfId="4339"/>
    <cellStyle name="Nota 4 3 2 3" xfId="1231"/>
    <cellStyle name="Nota 4 3 2 3 2" xfId="3453"/>
    <cellStyle name="Nota 4 3 2 4" xfId="2838"/>
    <cellStyle name="Nota 4 3 3" xfId="1531"/>
    <cellStyle name="Nota 4 3 3 2" xfId="3753"/>
    <cellStyle name="Nota 4 3 4" xfId="1831"/>
    <cellStyle name="Nota 4 3 4 2" xfId="4053"/>
    <cellStyle name="Nota 4 3 5" xfId="945"/>
    <cellStyle name="Nota 4 3 5 2" xfId="3167"/>
    <cellStyle name="Nota 4 3 6" xfId="2552"/>
    <cellStyle name="Nota 4 4" xfId="393"/>
    <cellStyle name="Nota 4 4 2" xfId="1898"/>
    <cellStyle name="Nota 4 4 2 2" xfId="4120"/>
    <cellStyle name="Nota 4 4 3" xfId="1012"/>
    <cellStyle name="Nota 4 4 3 2" xfId="3234"/>
    <cellStyle name="Nota 4 4 4" xfId="2619"/>
    <cellStyle name="Nota 4 5" xfId="1312"/>
    <cellStyle name="Nota 4 5 2" xfId="3534"/>
    <cellStyle name="Nota 4 6" xfId="1612"/>
    <cellStyle name="Nota 4 6 2" xfId="3834"/>
    <cellStyle name="Nota 4 7" xfId="726"/>
    <cellStyle name="Nota 4 7 2" xfId="2948"/>
    <cellStyle name="Nota 4 8" xfId="2333"/>
    <cellStyle name="Nota 5" xfId="107"/>
    <cellStyle name="Nota 5 2" xfId="214"/>
    <cellStyle name="Nota 5 2 2" xfId="509"/>
    <cellStyle name="Nota 5 2 2 2" xfId="2014"/>
    <cellStyle name="Nota 5 2 2 2 2" xfId="4236"/>
    <cellStyle name="Nota 5 2 2 3" xfId="1128"/>
    <cellStyle name="Nota 5 2 2 3 2" xfId="3350"/>
    <cellStyle name="Nota 5 2 2 4" xfId="2735"/>
    <cellStyle name="Nota 5 2 3" xfId="1428"/>
    <cellStyle name="Nota 5 2 3 2" xfId="3650"/>
    <cellStyle name="Nota 5 2 4" xfId="1728"/>
    <cellStyle name="Nota 5 2 4 2" xfId="3950"/>
    <cellStyle name="Nota 5 2 5" xfId="842"/>
    <cellStyle name="Nota 5 2 5 2" xfId="3064"/>
    <cellStyle name="Nota 5 2 6" xfId="2449"/>
    <cellStyle name="Nota 5 3" xfId="325"/>
    <cellStyle name="Nota 5 3 2" xfId="616"/>
    <cellStyle name="Nota 5 3 2 2" xfId="2118"/>
    <cellStyle name="Nota 5 3 2 2 2" xfId="4340"/>
    <cellStyle name="Nota 5 3 2 3" xfId="1232"/>
    <cellStyle name="Nota 5 3 2 3 2" xfId="3454"/>
    <cellStyle name="Nota 5 3 2 4" xfId="2839"/>
    <cellStyle name="Nota 5 3 3" xfId="1532"/>
    <cellStyle name="Nota 5 3 3 2" xfId="3754"/>
    <cellStyle name="Nota 5 3 4" xfId="1832"/>
    <cellStyle name="Nota 5 3 4 2" xfId="4054"/>
    <cellStyle name="Nota 5 3 5" xfId="946"/>
    <cellStyle name="Nota 5 3 5 2" xfId="3168"/>
    <cellStyle name="Nota 5 3 6" xfId="2553"/>
    <cellStyle name="Nota 5 4" xfId="408"/>
    <cellStyle name="Nota 5 4 2" xfId="1913"/>
    <cellStyle name="Nota 5 4 2 2" xfId="4135"/>
    <cellStyle name="Nota 5 4 3" xfId="1027"/>
    <cellStyle name="Nota 5 4 3 2" xfId="3249"/>
    <cellStyle name="Nota 5 4 4" xfId="2634"/>
    <cellStyle name="Nota 5 5" xfId="1327"/>
    <cellStyle name="Nota 5 5 2" xfId="3549"/>
    <cellStyle name="Nota 5 6" xfId="1627"/>
    <cellStyle name="Nota 5 6 2" xfId="3849"/>
    <cellStyle name="Nota 5 7" xfId="741"/>
    <cellStyle name="Nota 5 7 2" xfId="2963"/>
    <cellStyle name="Nota 5 8" xfId="2348"/>
    <cellStyle name="Nota 6" xfId="108"/>
    <cellStyle name="Nota 6 2" xfId="215"/>
    <cellStyle name="Nota 6 2 2" xfId="510"/>
    <cellStyle name="Nota 6 2 2 2" xfId="2015"/>
    <cellStyle name="Nota 6 2 2 2 2" xfId="4237"/>
    <cellStyle name="Nota 6 2 2 3" xfId="1129"/>
    <cellStyle name="Nota 6 2 2 3 2" xfId="3351"/>
    <cellStyle name="Nota 6 2 2 4" xfId="2736"/>
    <cellStyle name="Nota 6 2 3" xfId="1429"/>
    <cellStyle name="Nota 6 2 3 2" xfId="3651"/>
    <cellStyle name="Nota 6 2 4" xfId="1729"/>
    <cellStyle name="Nota 6 2 4 2" xfId="3951"/>
    <cellStyle name="Nota 6 2 5" xfId="843"/>
    <cellStyle name="Nota 6 2 5 2" xfId="3065"/>
    <cellStyle name="Nota 6 2 6" xfId="2450"/>
    <cellStyle name="Nota 6 3" xfId="326"/>
    <cellStyle name="Nota 6 3 2" xfId="617"/>
    <cellStyle name="Nota 6 3 2 2" xfId="2119"/>
    <cellStyle name="Nota 6 3 2 2 2" xfId="4341"/>
    <cellStyle name="Nota 6 3 2 3" xfId="1233"/>
    <cellStyle name="Nota 6 3 2 3 2" xfId="3455"/>
    <cellStyle name="Nota 6 3 2 4" xfId="2840"/>
    <cellStyle name="Nota 6 3 3" xfId="1533"/>
    <cellStyle name="Nota 6 3 3 2" xfId="3755"/>
    <cellStyle name="Nota 6 3 4" xfId="1833"/>
    <cellStyle name="Nota 6 3 4 2" xfId="4055"/>
    <cellStyle name="Nota 6 3 5" xfId="947"/>
    <cellStyle name="Nota 6 3 5 2" xfId="3169"/>
    <cellStyle name="Nota 6 3 6" xfId="2554"/>
    <cellStyle name="Nota 6 4" xfId="412"/>
    <cellStyle name="Nota 6 4 2" xfId="1917"/>
    <cellStyle name="Nota 6 4 2 2" xfId="4139"/>
    <cellStyle name="Nota 6 4 3" xfId="1031"/>
    <cellStyle name="Nota 6 4 3 2" xfId="3253"/>
    <cellStyle name="Nota 6 4 4" xfId="2638"/>
    <cellStyle name="Nota 6 5" xfId="1331"/>
    <cellStyle name="Nota 6 5 2" xfId="3553"/>
    <cellStyle name="Nota 6 6" xfId="1631"/>
    <cellStyle name="Nota 6 6 2" xfId="3853"/>
    <cellStyle name="Nota 6 7" xfId="745"/>
    <cellStyle name="Nota 6 7 2" xfId="2967"/>
    <cellStyle name="Nota 6 8" xfId="2352"/>
    <cellStyle name="Nota 7" xfId="134"/>
    <cellStyle name="Nota 7 2" xfId="430"/>
    <cellStyle name="Nota 7 2 2" xfId="1935"/>
    <cellStyle name="Nota 7 2 2 2" xfId="4157"/>
    <cellStyle name="Nota 7 2 3" xfId="1049"/>
    <cellStyle name="Nota 7 2 3 2" xfId="3271"/>
    <cellStyle name="Nota 7 2 4" xfId="2656"/>
    <cellStyle name="Nota 7 3" xfId="1349"/>
    <cellStyle name="Nota 7 3 2" xfId="3571"/>
    <cellStyle name="Nota 7 4" xfId="1649"/>
    <cellStyle name="Nota 7 4 2" xfId="3871"/>
    <cellStyle name="Nota 7 5" xfId="763"/>
    <cellStyle name="Nota 7 5 2" xfId="2985"/>
    <cellStyle name="Nota 7 6" xfId="2370"/>
    <cellStyle name="Nota 8" xfId="223"/>
    <cellStyle name="Nota 8 2" xfId="518"/>
    <cellStyle name="Nota 8 2 2" xfId="2023"/>
    <cellStyle name="Nota 8 2 2 2" xfId="4245"/>
    <cellStyle name="Nota 8 2 3" xfId="1137"/>
    <cellStyle name="Nota 8 2 3 2" xfId="3359"/>
    <cellStyle name="Nota 8 2 4" xfId="2744"/>
    <cellStyle name="Nota 8 3" xfId="1437"/>
    <cellStyle name="Nota 8 3 2" xfId="3659"/>
    <cellStyle name="Nota 8 4" xfId="1737"/>
    <cellStyle name="Nota 8 4 2" xfId="3959"/>
    <cellStyle name="Nota 8 5" xfId="851"/>
    <cellStyle name="Nota 8 5 2" xfId="3073"/>
    <cellStyle name="Nota 8 6" xfId="2458"/>
    <cellStyle name="Nota 9" xfId="626"/>
    <cellStyle name="Nota 9 2" xfId="1541"/>
    <cellStyle name="Nota 9 2 2" xfId="3763"/>
    <cellStyle name="Nota 9 3" xfId="2127"/>
    <cellStyle name="Nota 9 3 2" xfId="4349"/>
    <cellStyle name="Nota 9 4" xfId="1241"/>
    <cellStyle name="Nota 9 4 2" xfId="3463"/>
    <cellStyle name="Nota 9 5" xfId="2848"/>
    <cellStyle name="Porcentagem 2" xfId="109"/>
    <cellStyle name="Porcentagem 3" xfId="110"/>
    <cellStyle name="Porcentagem 4" xfId="2285"/>
    <cellStyle name="Saída" xfId="111" builtinId="21" customBuiltin="1"/>
    <cellStyle name="Texto de Aviso" xfId="112" builtinId="11" customBuiltin="1"/>
    <cellStyle name="Texto Explicativo" xfId="113" builtinId="53" customBuiltin="1"/>
    <cellStyle name="Título" xfId="114" builtinId="15" customBuiltin="1"/>
    <cellStyle name="Título 1" xfId="115" builtinId="16" customBuiltin="1"/>
    <cellStyle name="Título 2" xfId="116" builtinId="17" customBuiltin="1"/>
    <cellStyle name="Título 3" xfId="117" builtinId="18" customBuiltin="1"/>
    <cellStyle name="Título 4" xfId="118" builtinId="19" customBuiltin="1"/>
    <cellStyle name="Total" xfId="119" builtinId="25" customBuiltin="1"/>
    <cellStyle name="Vírgula" xfId="120" builtinId="3"/>
    <cellStyle name="Vírgula 10" xfId="2226"/>
    <cellStyle name="Vírgula 11" xfId="2286"/>
    <cellStyle name="Vírgula 2" xfId="121"/>
    <cellStyle name="Vírgula 2 2" xfId="122"/>
    <cellStyle name="Vírgula 2 2 2" xfId="217"/>
    <cellStyle name="Vírgula 2 2 2 2" xfId="329"/>
    <cellStyle name="Vírgula 2 2 2 3" xfId="512"/>
    <cellStyle name="Vírgula 2 2 2 3 2" xfId="2017"/>
    <cellStyle name="Vírgula 2 2 2 3 2 2" xfId="4239"/>
    <cellStyle name="Vírgula 2 2 2 3 3" xfId="1131"/>
    <cellStyle name="Vírgula 2 2 2 3 3 2" xfId="3353"/>
    <cellStyle name="Vírgula 2 2 2 3 4" xfId="2738"/>
    <cellStyle name="Vírgula 2 2 2 4" xfId="1431"/>
    <cellStyle name="Vírgula 2 2 2 4 2" xfId="3653"/>
    <cellStyle name="Vírgula 2 2 2 5" xfId="1731"/>
    <cellStyle name="Vírgula 2 2 2 5 2" xfId="3953"/>
    <cellStyle name="Vírgula 2 2 2 6" xfId="845"/>
    <cellStyle name="Vírgula 2 2 2 6 2" xfId="3067"/>
    <cellStyle name="Vírgula 2 2 2 7" xfId="2452"/>
    <cellStyle name="Vírgula 2 2 3" xfId="328"/>
    <cellStyle name="Vírgula 2 2 3 2" xfId="620"/>
    <cellStyle name="Vírgula 2 2 3 2 2" xfId="2121"/>
    <cellStyle name="Vírgula 2 2 3 2 2 2" xfId="4343"/>
    <cellStyle name="Vírgula 2 2 3 2 3" xfId="1235"/>
    <cellStyle name="Vírgula 2 2 3 2 3 2" xfId="3457"/>
    <cellStyle name="Vírgula 2 2 3 2 4" xfId="2842"/>
    <cellStyle name="Vírgula 2 2 3 3" xfId="1535"/>
    <cellStyle name="Vírgula 2 2 3 3 2" xfId="3757"/>
    <cellStyle name="Vírgula 2 2 3 4" xfId="1835"/>
    <cellStyle name="Vírgula 2 2 3 4 2" xfId="4057"/>
    <cellStyle name="Vírgula 2 2 3 5" xfId="949"/>
    <cellStyle name="Vírgula 2 2 3 5 2" xfId="3171"/>
    <cellStyle name="Vírgula 2 2 3 6" xfId="2556"/>
    <cellStyle name="Vírgula 2 2 4" xfId="363"/>
    <cellStyle name="Vírgula 2 2 4 2" xfId="1868"/>
    <cellStyle name="Vírgula 2 2 4 2 2" xfId="4090"/>
    <cellStyle name="Vírgula 2 2 4 3" xfId="982"/>
    <cellStyle name="Vírgula 2 2 4 3 2" xfId="3204"/>
    <cellStyle name="Vírgula 2 2 4 4" xfId="2589"/>
    <cellStyle name="Vírgula 2 2 5" xfId="1282"/>
    <cellStyle name="Vírgula 2 2 5 2" xfId="3504"/>
    <cellStyle name="Vírgula 2 2 6" xfId="1582"/>
    <cellStyle name="Vírgula 2 2 6 2" xfId="3804"/>
    <cellStyle name="Vírgula 2 2 7" xfId="696"/>
    <cellStyle name="Vírgula 2 2 7 2" xfId="2918"/>
    <cellStyle name="Vírgula 2 2 8" xfId="2303"/>
    <cellStyle name="Vírgula 2 3" xfId="216"/>
    <cellStyle name="Vírgula 2 3 2" xfId="330"/>
    <cellStyle name="Vírgula 2 3 3" xfId="511"/>
    <cellStyle name="Vírgula 2 3 3 2" xfId="2016"/>
    <cellStyle name="Vírgula 2 3 3 2 2" xfId="4238"/>
    <cellStyle name="Vírgula 2 3 3 3" xfId="1130"/>
    <cellStyle name="Vírgula 2 3 3 3 2" xfId="3352"/>
    <cellStyle name="Vírgula 2 3 3 4" xfId="2737"/>
    <cellStyle name="Vírgula 2 3 4" xfId="1430"/>
    <cellStyle name="Vírgula 2 3 4 2" xfId="3652"/>
    <cellStyle name="Vírgula 2 3 5" xfId="1730"/>
    <cellStyle name="Vírgula 2 3 5 2" xfId="3952"/>
    <cellStyle name="Vírgula 2 3 6" xfId="844"/>
    <cellStyle name="Vírgula 2 3 6 2" xfId="3066"/>
    <cellStyle name="Vírgula 2 3 7" xfId="2451"/>
    <cellStyle name="Vírgula 2 4" xfId="327"/>
    <cellStyle name="Vírgula 2 4 2" xfId="619"/>
    <cellStyle name="Vírgula 2 4 2 2" xfId="2120"/>
    <cellStyle name="Vírgula 2 4 2 2 2" xfId="4342"/>
    <cellStyle name="Vírgula 2 4 2 3" xfId="1234"/>
    <cellStyle name="Vírgula 2 4 2 3 2" xfId="3456"/>
    <cellStyle name="Vírgula 2 4 2 4" xfId="2841"/>
    <cellStyle name="Vírgula 2 4 3" xfId="1534"/>
    <cellStyle name="Vírgula 2 4 3 2" xfId="3756"/>
    <cellStyle name="Vírgula 2 4 4" xfId="1834"/>
    <cellStyle name="Vírgula 2 4 4 2" xfId="4056"/>
    <cellStyle name="Vírgula 2 4 5" xfId="948"/>
    <cellStyle name="Vírgula 2 4 5 2" xfId="3170"/>
    <cellStyle name="Vírgula 2 4 6" xfId="2555"/>
    <cellStyle name="Vírgula 2 5" xfId="348"/>
    <cellStyle name="Vírgula 2 5 2" xfId="1853"/>
    <cellStyle name="Vírgula 2 5 2 2" xfId="4075"/>
    <cellStyle name="Vírgula 2 5 3" xfId="967"/>
    <cellStyle name="Vírgula 2 5 3 2" xfId="3189"/>
    <cellStyle name="Vírgula 2 5 4" xfId="2574"/>
    <cellStyle name="Vírgula 2 6" xfId="1267"/>
    <cellStyle name="Vírgula 2 6 2" xfId="3489"/>
    <cellStyle name="Vírgula 2 7" xfId="1567"/>
    <cellStyle name="Vírgula 2 7 2" xfId="3789"/>
    <cellStyle name="Vírgula 2 8" xfId="681"/>
    <cellStyle name="Vírgula 2 8 2" xfId="2903"/>
    <cellStyle name="Vírgula 2 9" xfId="2288"/>
    <cellStyle name="Vírgula 3" xfId="123"/>
    <cellStyle name="Vírgula 4" xfId="124"/>
    <cellStyle name="Vírgula 4 2" xfId="218"/>
    <cellStyle name="Vírgula 4 2 2" xfId="513"/>
    <cellStyle name="Vírgula 4 2 2 2" xfId="2018"/>
    <cellStyle name="Vírgula 4 2 2 2 2" xfId="4240"/>
    <cellStyle name="Vírgula 4 2 2 3" xfId="1132"/>
    <cellStyle name="Vírgula 4 2 2 3 2" xfId="3354"/>
    <cellStyle name="Vírgula 4 2 2 4" xfId="2739"/>
    <cellStyle name="Vírgula 4 2 3" xfId="1432"/>
    <cellStyle name="Vírgula 4 2 3 2" xfId="3654"/>
    <cellStyle name="Vírgula 4 2 4" xfId="1732"/>
    <cellStyle name="Vírgula 4 2 4 2" xfId="3954"/>
    <cellStyle name="Vírgula 4 2 5" xfId="846"/>
    <cellStyle name="Vírgula 4 2 5 2" xfId="3068"/>
    <cellStyle name="Vírgula 4 2 6" xfId="2453"/>
    <cellStyle name="Vírgula 4 3" xfId="331"/>
    <cellStyle name="Vírgula 4 3 2" xfId="621"/>
    <cellStyle name="Vírgula 4 3 2 2" xfId="2122"/>
    <cellStyle name="Vírgula 4 3 2 2 2" xfId="4344"/>
    <cellStyle name="Vírgula 4 3 2 3" xfId="1236"/>
    <cellStyle name="Vírgula 4 3 2 3 2" xfId="3458"/>
    <cellStyle name="Vírgula 4 3 2 4" xfId="2843"/>
    <cellStyle name="Vírgula 4 3 3" xfId="1536"/>
    <cellStyle name="Vírgula 4 3 3 2" xfId="3758"/>
    <cellStyle name="Vírgula 4 3 4" xfId="1836"/>
    <cellStyle name="Vírgula 4 3 4 2" xfId="4058"/>
    <cellStyle name="Vírgula 4 3 5" xfId="950"/>
    <cellStyle name="Vírgula 4 3 5 2" xfId="3172"/>
    <cellStyle name="Vírgula 4 3 6" xfId="2557"/>
    <cellStyle name="Vírgula 4 4" xfId="379"/>
    <cellStyle name="Vírgula 4 4 2" xfId="1884"/>
    <cellStyle name="Vírgula 4 4 2 2" xfId="4106"/>
    <cellStyle name="Vírgula 4 4 3" xfId="998"/>
    <cellStyle name="Vírgula 4 4 3 2" xfId="3220"/>
    <cellStyle name="Vírgula 4 4 4" xfId="2605"/>
    <cellStyle name="Vírgula 4 5" xfId="1298"/>
    <cellStyle name="Vírgula 4 5 2" xfId="3520"/>
    <cellStyle name="Vírgula 4 6" xfId="1598"/>
    <cellStyle name="Vírgula 4 6 2" xfId="3820"/>
    <cellStyle name="Vírgula 4 7" xfId="712"/>
    <cellStyle name="Vírgula 4 7 2" xfId="2934"/>
    <cellStyle name="Vírgula 4 8" xfId="2319"/>
    <cellStyle name="Vírgula 5" xfId="125"/>
    <cellStyle name="Vírgula 5 2" xfId="219"/>
    <cellStyle name="Vírgula 5 2 2" xfId="514"/>
    <cellStyle name="Vírgula 5 2 2 2" xfId="2019"/>
    <cellStyle name="Vírgula 5 2 2 2 2" xfId="4241"/>
    <cellStyle name="Vírgula 5 2 2 3" xfId="1133"/>
    <cellStyle name="Vírgula 5 2 2 3 2" xfId="3355"/>
    <cellStyle name="Vírgula 5 2 2 4" xfId="2740"/>
    <cellStyle name="Vírgula 5 2 3" xfId="1433"/>
    <cellStyle name="Vírgula 5 2 3 2" xfId="3655"/>
    <cellStyle name="Vírgula 5 2 4" xfId="1733"/>
    <cellStyle name="Vírgula 5 2 4 2" xfId="3955"/>
    <cellStyle name="Vírgula 5 2 5" xfId="847"/>
    <cellStyle name="Vírgula 5 2 5 2" xfId="3069"/>
    <cellStyle name="Vírgula 5 2 6" xfId="2454"/>
    <cellStyle name="Vírgula 5 3" xfId="332"/>
    <cellStyle name="Vírgula 5 3 2" xfId="622"/>
    <cellStyle name="Vírgula 5 3 2 2" xfId="2123"/>
    <cellStyle name="Vírgula 5 3 2 2 2" xfId="4345"/>
    <cellStyle name="Vírgula 5 3 2 3" xfId="1237"/>
    <cellStyle name="Vírgula 5 3 2 3 2" xfId="3459"/>
    <cellStyle name="Vírgula 5 3 2 4" xfId="2844"/>
    <cellStyle name="Vírgula 5 3 3" xfId="1537"/>
    <cellStyle name="Vírgula 5 3 3 2" xfId="3759"/>
    <cellStyle name="Vírgula 5 3 4" xfId="1837"/>
    <cellStyle name="Vírgula 5 3 4 2" xfId="4059"/>
    <cellStyle name="Vírgula 5 3 5" xfId="951"/>
    <cellStyle name="Vírgula 5 3 5 2" xfId="3173"/>
    <cellStyle name="Vírgula 5 3 6" xfId="2558"/>
    <cellStyle name="Vírgula 5 4" xfId="394"/>
    <cellStyle name="Vírgula 5 4 2" xfId="1899"/>
    <cellStyle name="Vírgula 5 4 2 2" xfId="4121"/>
    <cellStyle name="Vírgula 5 4 3" xfId="1013"/>
    <cellStyle name="Vírgula 5 4 3 2" xfId="3235"/>
    <cellStyle name="Vírgula 5 4 4" xfId="2620"/>
    <cellStyle name="Vírgula 5 5" xfId="1313"/>
    <cellStyle name="Vírgula 5 5 2" xfId="3535"/>
    <cellStyle name="Vírgula 5 6" xfId="1613"/>
    <cellStyle name="Vírgula 5 6 2" xfId="3835"/>
    <cellStyle name="Vírgula 5 7" xfId="727"/>
    <cellStyle name="Vírgula 5 7 2" xfId="2949"/>
    <cellStyle name="Vírgula 5 8" xfId="2334"/>
    <cellStyle name="Vírgula 6" xfId="126"/>
    <cellStyle name="Vírgula 6 2" xfId="220"/>
    <cellStyle name="Vírgula 6 2 2" xfId="515"/>
    <cellStyle name="Vírgula 6 2 2 2" xfId="2020"/>
    <cellStyle name="Vírgula 6 2 2 2 2" xfId="4242"/>
    <cellStyle name="Vírgula 6 2 2 3" xfId="1134"/>
    <cellStyle name="Vírgula 6 2 2 3 2" xfId="3356"/>
    <cellStyle name="Vírgula 6 2 2 4" xfId="2741"/>
    <cellStyle name="Vírgula 6 2 3" xfId="1434"/>
    <cellStyle name="Vírgula 6 2 3 2" xfId="3656"/>
    <cellStyle name="Vírgula 6 2 4" xfId="1734"/>
    <cellStyle name="Vírgula 6 2 4 2" xfId="3956"/>
    <cellStyle name="Vírgula 6 2 5" xfId="848"/>
    <cellStyle name="Vírgula 6 2 5 2" xfId="3070"/>
    <cellStyle name="Vírgula 6 2 6" xfId="2455"/>
    <cellStyle name="Vírgula 6 3" xfId="333"/>
    <cellStyle name="Vírgula 6 3 2" xfId="623"/>
    <cellStyle name="Vírgula 6 3 2 2" xfId="2124"/>
    <cellStyle name="Vírgula 6 3 2 2 2" xfId="4346"/>
    <cellStyle name="Vírgula 6 3 2 3" xfId="1238"/>
    <cellStyle name="Vírgula 6 3 2 3 2" xfId="3460"/>
    <cellStyle name="Vírgula 6 3 2 4" xfId="2845"/>
    <cellStyle name="Vírgula 6 3 3" xfId="1538"/>
    <cellStyle name="Vírgula 6 3 3 2" xfId="3760"/>
    <cellStyle name="Vírgula 6 3 4" xfId="1838"/>
    <cellStyle name="Vírgula 6 3 4 2" xfId="4060"/>
    <cellStyle name="Vírgula 6 3 5" xfId="952"/>
    <cellStyle name="Vírgula 6 3 5 2" xfId="3174"/>
    <cellStyle name="Vírgula 6 3 6" xfId="2559"/>
    <cellStyle name="Vírgula 6 4" xfId="409"/>
    <cellStyle name="Vírgula 6 4 2" xfId="1914"/>
    <cellStyle name="Vírgula 6 4 2 2" xfId="4136"/>
    <cellStyle name="Vírgula 6 4 3" xfId="1028"/>
    <cellStyle name="Vírgula 6 4 3 2" xfId="3250"/>
    <cellStyle name="Vírgula 6 4 4" xfId="2635"/>
    <cellStyle name="Vírgula 6 5" xfId="1328"/>
    <cellStyle name="Vírgula 6 5 2" xfId="3550"/>
    <cellStyle name="Vírgula 6 6" xfId="1628"/>
    <cellStyle name="Vírgula 6 6 2" xfId="3850"/>
    <cellStyle name="Vírgula 6 7" xfId="742"/>
    <cellStyle name="Vírgula 6 7 2" xfId="2964"/>
    <cellStyle name="Vírgula 6 8" xfId="2349"/>
    <cellStyle name="Vírgula 7" xfId="127"/>
    <cellStyle name="Vírgula 7 2" xfId="221"/>
    <cellStyle name="Vírgula 7 2 2" xfId="516"/>
    <cellStyle name="Vírgula 7 2 2 2" xfId="2021"/>
    <cellStyle name="Vírgula 7 2 2 2 2" xfId="4243"/>
    <cellStyle name="Vírgula 7 2 2 3" xfId="1135"/>
    <cellStyle name="Vírgula 7 2 2 3 2" xfId="3357"/>
    <cellStyle name="Vírgula 7 2 2 4" xfId="2742"/>
    <cellStyle name="Vírgula 7 2 3" xfId="1435"/>
    <cellStyle name="Vírgula 7 2 3 2" xfId="3657"/>
    <cellStyle name="Vírgula 7 2 4" xfId="1735"/>
    <cellStyle name="Vírgula 7 2 4 2" xfId="3957"/>
    <cellStyle name="Vírgula 7 2 5" xfId="849"/>
    <cellStyle name="Vírgula 7 2 5 2" xfId="3071"/>
    <cellStyle name="Vírgula 7 2 6" xfId="2456"/>
    <cellStyle name="Vírgula 7 3" xfId="334"/>
    <cellStyle name="Vírgula 7 3 2" xfId="624"/>
    <cellStyle name="Vírgula 7 3 2 2" xfId="2125"/>
    <cellStyle name="Vírgula 7 3 2 2 2" xfId="4347"/>
    <cellStyle name="Vírgula 7 3 2 3" xfId="1239"/>
    <cellStyle name="Vírgula 7 3 2 3 2" xfId="3461"/>
    <cellStyle name="Vírgula 7 3 2 4" xfId="2846"/>
    <cellStyle name="Vírgula 7 3 3" xfId="1539"/>
    <cellStyle name="Vírgula 7 3 3 2" xfId="3761"/>
    <cellStyle name="Vírgula 7 3 4" xfId="1839"/>
    <cellStyle name="Vírgula 7 3 4 2" xfId="4061"/>
    <cellStyle name="Vírgula 7 3 5" xfId="953"/>
    <cellStyle name="Vírgula 7 3 5 2" xfId="3175"/>
    <cellStyle name="Vírgula 7 3 6" xfId="2560"/>
    <cellStyle name="Vírgula 7 4" xfId="411"/>
    <cellStyle name="Vírgula 7 4 2" xfId="1916"/>
    <cellStyle name="Vírgula 7 4 2 2" xfId="4138"/>
    <cellStyle name="Vírgula 7 4 3" xfId="1030"/>
    <cellStyle name="Vírgula 7 4 3 2" xfId="3252"/>
    <cellStyle name="Vírgula 7 4 4" xfId="2637"/>
    <cellStyle name="Vírgula 7 5" xfId="1330"/>
    <cellStyle name="Vírgula 7 5 2" xfId="3552"/>
    <cellStyle name="Vírgula 7 6" xfId="1630"/>
    <cellStyle name="Vírgula 7 6 2" xfId="3852"/>
    <cellStyle name="Vírgula 7 7" xfId="744"/>
    <cellStyle name="Vírgula 7 7 2" xfId="2966"/>
    <cellStyle name="Vírgula 7 8" xfId="2351"/>
    <cellStyle name="Vírgula 8" xfId="128"/>
    <cellStyle name="Vírgula 8 2" xfId="618"/>
    <cellStyle name="Vírgula 9" xfId="2211"/>
    <cellStyle name="Vírgula 9 2" xfId="44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4"/>
  <sheetViews>
    <sheetView tabSelected="1" zoomScale="110" zoomScaleNormal="110" workbookViewId="0">
      <selection activeCell="A2" sqref="A2"/>
    </sheetView>
  </sheetViews>
  <sheetFormatPr defaultRowHeight="12.75" x14ac:dyDescent="0.2"/>
  <cols>
    <col min="1" max="1" width="26.28515625" customWidth="1"/>
    <col min="2" max="18" width="12" customWidth="1"/>
    <col min="19" max="22" width="12" style="31" customWidth="1"/>
    <col min="23" max="23" width="12" customWidth="1"/>
  </cols>
  <sheetData>
    <row r="1" spans="1:24" ht="18.75" customHeight="1" x14ac:dyDescent="0.2">
      <c r="A1" s="2" t="s">
        <v>47</v>
      </c>
      <c r="B1" s="2"/>
      <c r="C1" s="2"/>
      <c r="D1" s="2"/>
      <c r="E1" s="2"/>
      <c r="G1" s="2"/>
      <c r="H1" s="2"/>
      <c r="I1" s="2"/>
      <c r="J1" s="2"/>
      <c r="K1" s="2"/>
    </row>
    <row r="2" spans="1:24" ht="15" customHeight="1" x14ac:dyDescent="0.2">
      <c r="A2" t="s">
        <v>53</v>
      </c>
    </row>
    <row r="4" spans="1:24" x14ac:dyDescent="0.2">
      <c r="A4" s="3" t="s">
        <v>20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24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W5" s="14"/>
    </row>
    <row r="6" spans="1:24" s="41" customFormat="1" ht="27" customHeight="1" x14ac:dyDescent="0.2">
      <c r="A6" s="39" t="s">
        <v>28</v>
      </c>
      <c r="B6" s="39">
        <v>1998</v>
      </c>
      <c r="C6" s="39">
        <v>1999</v>
      </c>
      <c r="D6" s="39">
        <v>2000</v>
      </c>
      <c r="E6" s="39">
        <v>2001</v>
      </c>
      <c r="F6" s="39">
        <v>2002</v>
      </c>
      <c r="G6" s="39">
        <v>2003</v>
      </c>
      <c r="H6" s="39">
        <v>2004</v>
      </c>
      <c r="I6" s="39">
        <v>2005</v>
      </c>
      <c r="J6" s="39">
        <v>2006</v>
      </c>
      <c r="K6" s="39">
        <v>2007</v>
      </c>
      <c r="L6" s="39">
        <v>2008</v>
      </c>
      <c r="M6" s="39">
        <v>2009</v>
      </c>
      <c r="N6" s="39">
        <v>2010</v>
      </c>
      <c r="O6" s="39">
        <v>2011</v>
      </c>
      <c r="P6" s="39">
        <v>2012</v>
      </c>
      <c r="Q6" s="40">
        <v>2013</v>
      </c>
      <c r="R6" s="40">
        <v>2014</v>
      </c>
      <c r="S6" s="40">
        <v>2015</v>
      </c>
      <c r="T6" s="40">
        <v>2016</v>
      </c>
      <c r="U6" s="40">
        <v>2017</v>
      </c>
      <c r="V6" s="40">
        <v>2018</v>
      </c>
      <c r="W6" s="40">
        <v>2019</v>
      </c>
    </row>
    <row r="7" spans="1:24" x14ac:dyDescent="0.2">
      <c r="A7" s="15" t="s">
        <v>21</v>
      </c>
      <c r="B7" s="6" t="s">
        <v>27</v>
      </c>
      <c r="C7" s="6" t="s">
        <v>27</v>
      </c>
      <c r="D7" s="6" t="s">
        <v>27</v>
      </c>
      <c r="E7" s="18">
        <f>287.73245+9421.55145</f>
        <v>9709.2839000000004</v>
      </c>
      <c r="F7" s="6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6" t="s">
        <v>27</v>
      </c>
      <c r="L7" s="7" t="s">
        <v>27</v>
      </c>
      <c r="M7" s="7" t="s">
        <v>27</v>
      </c>
      <c r="N7" s="8">
        <v>34842.637000000002</v>
      </c>
      <c r="O7" s="8">
        <v>7508.9810099999995</v>
      </c>
      <c r="P7" s="7" t="s">
        <v>27</v>
      </c>
      <c r="Q7" s="7" t="s">
        <v>27</v>
      </c>
      <c r="R7" s="30" t="s">
        <v>27</v>
      </c>
      <c r="S7" s="29">
        <v>0</v>
      </c>
      <c r="T7" s="30">
        <v>0</v>
      </c>
      <c r="U7" s="30">
        <v>0</v>
      </c>
      <c r="V7" s="30">
        <v>0</v>
      </c>
      <c r="W7" s="30">
        <v>0</v>
      </c>
    </row>
    <row r="8" spans="1:24" x14ac:dyDescent="0.2">
      <c r="A8" s="14" t="s">
        <v>34</v>
      </c>
      <c r="B8" s="6" t="s">
        <v>27</v>
      </c>
      <c r="C8" s="6" t="s">
        <v>27</v>
      </c>
      <c r="D8" s="6" t="s">
        <v>27</v>
      </c>
      <c r="E8" s="18">
        <v>186.14981</v>
      </c>
      <c r="F8" s="18">
        <v>234.05210999999963</v>
      </c>
      <c r="G8" s="8">
        <v>62.490929999999999</v>
      </c>
      <c r="H8" s="6" t="s">
        <v>27</v>
      </c>
      <c r="I8" s="6" t="s">
        <v>27</v>
      </c>
      <c r="J8" s="6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6" t="s">
        <v>27</v>
      </c>
      <c r="Q8" s="6" t="s">
        <v>27</v>
      </c>
      <c r="R8" s="30" t="s">
        <v>27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</row>
    <row r="9" spans="1:24" x14ac:dyDescent="0.2">
      <c r="A9" s="12" t="s">
        <v>0</v>
      </c>
      <c r="B9" s="6" t="s">
        <v>27</v>
      </c>
      <c r="C9" s="6" t="s">
        <v>27</v>
      </c>
      <c r="D9" s="18">
        <v>1654.49495</v>
      </c>
      <c r="E9" s="18">
        <v>113.49911</v>
      </c>
      <c r="F9" s="6" t="s">
        <v>27</v>
      </c>
      <c r="G9" s="6" t="s">
        <v>27</v>
      </c>
      <c r="H9" s="6" t="s">
        <v>27</v>
      </c>
      <c r="I9" s="8">
        <v>104.68971000000001</v>
      </c>
      <c r="J9" s="6" t="s">
        <v>27</v>
      </c>
      <c r="K9" s="6">
        <v>148952.31732</v>
      </c>
      <c r="L9" s="8">
        <v>539409.24893999996</v>
      </c>
      <c r="M9" s="8">
        <v>766237.82611000037</v>
      </c>
      <c r="N9" s="8">
        <v>148113.25105000002</v>
      </c>
      <c r="O9" s="8">
        <v>438705.71193999983</v>
      </c>
      <c r="P9" s="8">
        <v>654399.73795999982</v>
      </c>
      <c r="Q9" s="18">
        <v>301721.50167000003</v>
      </c>
      <c r="R9" s="29">
        <v>348837.53143999982</v>
      </c>
      <c r="S9" s="34">
        <v>49374.447870000004</v>
      </c>
      <c r="T9" s="30">
        <v>0</v>
      </c>
      <c r="U9" s="30">
        <v>0</v>
      </c>
      <c r="V9" s="30">
        <v>0</v>
      </c>
      <c r="W9" s="30">
        <v>0</v>
      </c>
      <c r="X9" s="14"/>
    </row>
    <row r="10" spans="1:24" x14ac:dyDescent="0.2">
      <c r="A10" s="12" t="s">
        <v>1</v>
      </c>
      <c r="B10" s="18">
        <v>138289.73077000037</v>
      </c>
      <c r="C10" s="18">
        <v>125975.47611000002</v>
      </c>
      <c r="D10" s="18">
        <v>112264.63610999992</v>
      </c>
      <c r="E10" s="18">
        <v>56217.639249999993</v>
      </c>
      <c r="F10" s="18">
        <v>14715.63234</v>
      </c>
      <c r="G10" s="8">
        <v>392.08012999999994</v>
      </c>
      <c r="H10" s="8">
        <v>1164.1404200000002</v>
      </c>
      <c r="I10" s="8">
        <v>216324.98602000001</v>
      </c>
      <c r="J10" s="6">
        <v>5435.3375700000006</v>
      </c>
      <c r="K10" s="6">
        <v>310114.58863999991</v>
      </c>
      <c r="L10" s="8">
        <v>276006.46955999988</v>
      </c>
      <c r="M10" s="8">
        <v>385621.23372999986</v>
      </c>
      <c r="N10" s="8">
        <v>541467.78428000002</v>
      </c>
      <c r="O10" s="8">
        <v>802895.24498000031</v>
      </c>
      <c r="P10" s="8">
        <v>245136.96466000006</v>
      </c>
      <c r="Q10" s="6">
        <v>152748.87331</v>
      </c>
      <c r="R10" s="29">
        <v>39727.316989999985</v>
      </c>
      <c r="S10" s="34">
        <v>47462.270389999991</v>
      </c>
      <c r="T10" s="35">
        <v>2740.0066700000002</v>
      </c>
      <c r="U10" s="35">
        <v>11381.181919999997</v>
      </c>
      <c r="V10" s="37">
        <v>4057.3780000000002</v>
      </c>
      <c r="W10" s="38">
        <f>10488388.2003/1000</f>
        <v>10488.3882003</v>
      </c>
      <c r="X10" s="14"/>
    </row>
    <row r="11" spans="1:24" x14ac:dyDescent="0.2">
      <c r="A11" s="14" t="s">
        <v>35</v>
      </c>
      <c r="B11" s="6" t="s">
        <v>27</v>
      </c>
      <c r="C11" s="6" t="s">
        <v>27</v>
      </c>
      <c r="D11" s="6" t="s">
        <v>27</v>
      </c>
      <c r="E11" s="6" t="s">
        <v>27</v>
      </c>
      <c r="F11" s="6" t="s">
        <v>27</v>
      </c>
      <c r="G11" s="6" t="s">
        <v>27</v>
      </c>
      <c r="H11" s="8">
        <v>217.28297000000001</v>
      </c>
      <c r="I11" s="6" t="s">
        <v>27</v>
      </c>
      <c r="J11" s="6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6" t="s">
        <v>27</v>
      </c>
      <c r="Q11" s="6" t="s">
        <v>27</v>
      </c>
      <c r="R11" s="30" t="s">
        <v>27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14"/>
    </row>
    <row r="12" spans="1:24" x14ac:dyDescent="0.2">
      <c r="A12" s="36" t="s">
        <v>52</v>
      </c>
      <c r="B12" s="6" t="s">
        <v>27</v>
      </c>
      <c r="C12" s="6" t="s">
        <v>27</v>
      </c>
      <c r="D12" s="6" t="s">
        <v>27</v>
      </c>
      <c r="E12" s="6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6" t="s">
        <v>27</v>
      </c>
      <c r="Q12" s="6" t="s">
        <v>27</v>
      </c>
      <c r="R12" s="30" t="s">
        <v>27</v>
      </c>
      <c r="S12" s="30">
        <v>0</v>
      </c>
      <c r="T12" s="30">
        <v>0</v>
      </c>
      <c r="U12" s="30">
        <v>0</v>
      </c>
      <c r="V12" s="30">
        <v>72131.644</v>
      </c>
      <c r="W12" s="30">
        <v>0</v>
      </c>
      <c r="X12" s="14"/>
    </row>
    <row r="13" spans="1:24" x14ac:dyDescent="0.2">
      <c r="A13" s="12" t="s">
        <v>29</v>
      </c>
      <c r="B13" s="6">
        <f>82993229.4499999/1000</f>
        <v>82993.229449999897</v>
      </c>
      <c r="C13" s="18">
        <v>37939.257540000013</v>
      </c>
      <c r="D13" s="18">
        <v>11836.664189999998</v>
      </c>
      <c r="E13" s="18">
        <v>2469.80105</v>
      </c>
      <c r="F13" s="18">
        <v>13533.575050000001</v>
      </c>
      <c r="G13" s="8">
        <v>1635.4634599999997</v>
      </c>
      <c r="H13" s="8">
        <v>131.26196999999999</v>
      </c>
      <c r="I13" s="6" t="s">
        <v>27</v>
      </c>
      <c r="J13" s="6">
        <v>881.61360999999999</v>
      </c>
      <c r="K13" s="6" t="s">
        <v>27</v>
      </c>
      <c r="L13" s="7" t="s">
        <v>27</v>
      </c>
      <c r="M13" s="7" t="s">
        <v>27</v>
      </c>
      <c r="N13" s="7" t="s">
        <v>27</v>
      </c>
      <c r="O13" s="7" t="s">
        <v>27</v>
      </c>
      <c r="P13" s="7" t="s">
        <v>27</v>
      </c>
      <c r="Q13" s="7" t="s">
        <v>27</v>
      </c>
      <c r="R13" s="30" t="s">
        <v>27</v>
      </c>
      <c r="S13" s="30">
        <v>0</v>
      </c>
      <c r="T13" s="30">
        <v>0</v>
      </c>
      <c r="U13" s="30">
        <v>1101.2875300000001</v>
      </c>
      <c r="V13" s="30">
        <v>829.01</v>
      </c>
      <c r="W13" s="38">
        <f>1524607.23/1000</f>
        <v>1524.6072300000001</v>
      </c>
      <c r="X13" s="14"/>
    </row>
    <row r="14" spans="1:24" x14ac:dyDescent="0.2">
      <c r="A14" s="11" t="s">
        <v>30</v>
      </c>
      <c r="B14" s="18">
        <v>272.11498</v>
      </c>
      <c r="C14" s="18">
        <v>315.87470999999999</v>
      </c>
      <c r="D14" s="18">
        <v>283.96746000000002</v>
      </c>
      <c r="E14" s="18">
        <v>201.95635000000001</v>
      </c>
      <c r="F14" s="18">
        <v>10636.63817</v>
      </c>
      <c r="G14" s="6" t="s">
        <v>27</v>
      </c>
      <c r="H14" s="6" t="s">
        <v>27</v>
      </c>
      <c r="I14" s="8">
        <v>189368.59075999996</v>
      </c>
      <c r="J14" s="6">
        <v>53435.081620000004</v>
      </c>
      <c r="K14" s="6" t="s">
        <v>27</v>
      </c>
      <c r="L14" s="7" t="s">
        <v>27</v>
      </c>
      <c r="M14" s="7" t="s">
        <v>27</v>
      </c>
      <c r="N14" s="7" t="s">
        <v>27</v>
      </c>
      <c r="O14" s="7" t="s">
        <v>27</v>
      </c>
      <c r="P14" s="7" t="s">
        <v>27</v>
      </c>
      <c r="Q14" s="7" t="s">
        <v>27</v>
      </c>
      <c r="R14" s="30" t="s">
        <v>27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14"/>
    </row>
    <row r="15" spans="1:24" x14ac:dyDescent="0.2">
      <c r="A15" s="11" t="s">
        <v>25</v>
      </c>
      <c r="B15" s="6" t="s">
        <v>27</v>
      </c>
      <c r="C15" s="6" t="s">
        <v>27</v>
      </c>
      <c r="D15" s="6" t="s">
        <v>27</v>
      </c>
      <c r="E15" s="6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6" t="s">
        <v>27</v>
      </c>
      <c r="L15" s="7" t="s">
        <v>27</v>
      </c>
      <c r="M15" s="7" t="s">
        <v>27</v>
      </c>
      <c r="N15" s="7" t="s">
        <v>27</v>
      </c>
      <c r="O15" s="7" t="s">
        <v>27</v>
      </c>
      <c r="P15" s="8">
        <v>24072.311369999999</v>
      </c>
      <c r="Q15" s="7">
        <v>26480.044000000002</v>
      </c>
      <c r="R15" s="30" t="s">
        <v>27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14"/>
    </row>
    <row r="16" spans="1:24" x14ac:dyDescent="0.2">
      <c r="A16" s="12" t="s">
        <v>2</v>
      </c>
      <c r="B16" s="18">
        <v>1583.6609900000001</v>
      </c>
      <c r="C16" s="18">
        <v>7267.1791899999998</v>
      </c>
      <c r="D16" s="18">
        <v>9647.6375100000005</v>
      </c>
      <c r="E16" s="18">
        <v>2240.9269199999999</v>
      </c>
      <c r="F16" s="18">
        <v>5149.2791400000006</v>
      </c>
      <c r="G16" s="8">
        <v>26112.580300000001</v>
      </c>
      <c r="H16" s="8">
        <v>23271.447410000001</v>
      </c>
      <c r="I16" s="8">
        <v>30366.567340000005</v>
      </c>
      <c r="J16" s="6">
        <v>66756.963959999994</v>
      </c>
      <c r="K16" s="6">
        <v>31732.276910000004</v>
      </c>
      <c r="L16" s="8">
        <v>120270.32599000001</v>
      </c>
      <c r="M16" s="8">
        <v>11990.480559999998</v>
      </c>
      <c r="N16" s="8">
        <v>103249.36500000001</v>
      </c>
      <c r="O16" s="8">
        <v>35779.980199999998</v>
      </c>
      <c r="P16" s="8">
        <v>2126.9451300000001</v>
      </c>
      <c r="Q16" s="6">
        <v>1323.6518000000001</v>
      </c>
      <c r="R16" s="29">
        <v>1003.54474</v>
      </c>
      <c r="S16" s="29">
        <v>0</v>
      </c>
      <c r="T16" s="30">
        <v>0</v>
      </c>
      <c r="U16" s="30">
        <v>0</v>
      </c>
      <c r="V16" s="30">
        <v>0</v>
      </c>
      <c r="W16" s="30">
        <v>0</v>
      </c>
      <c r="X16" s="14"/>
    </row>
    <row r="17" spans="1:24" x14ac:dyDescent="0.2">
      <c r="A17" s="14" t="s">
        <v>36</v>
      </c>
      <c r="B17" s="18">
        <v>8012.9133799999991</v>
      </c>
      <c r="C17" s="18">
        <v>5466.3958599999996</v>
      </c>
      <c r="D17" s="18">
        <v>2919.8783399999998</v>
      </c>
      <c r="E17" s="18">
        <v>1459.9391699999999</v>
      </c>
      <c r="F17" s="18">
        <v>36960.31278</v>
      </c>
      <c r="G17" s="8">
        <v>14427.257159999997</v>
      </c>
      <c r="H17" s="8">
        <v>9791.8074299999989</v>
      </c>
      <c r="I17" s="8">
        <v>1204.4249199999999</v>
      </c>
      <c r="J17" s="6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6" t="s">
        <v>27</v>
      </c>
      <c r="Q17" s="6" t="s">
        <v>27</v>
      </c>
      <c r="R17" s="30" t="s">
        <v>27</v>
      </c>
      <c r="S17" s="30">
        <v>0</v>
      </c>
      <c r="T17" s="35">
        <v>26262.0216</v>
      </c>
      <c r="U17" s="30">
        <v>0</v>
      </c>
      <c r="V17" s="30">
        <v>0</v>
      </c>
      <c r="W17" s="30">
        <v>0</v>
      </c>
      <c r="X17" s="14"/>
    </row>
    <row r="18" spans="1:24" x14ac:dyDescent="0.2">
      <c r="A18" s="14" t="s">
        <v>43</v>
      </c>
      <c r="B18" s="6" t="s">
        <v>27</v>
      </c>
      <c r="C18" s="18">
        <v>490.39411999999999</v>
      </c>
      <c r="D18" s="18">
        <v>1188.0718700000002</v>
      </c>
      <c r="E18" s="18">
        <v>19564.369340000001</v>
      </c>
      <c r="F18" s="18">
        <v>5991.8328300000003</v>
      </c>
      <c r="G18" s="8">
        <v>559.50275999999997</v>
      </c>
      <c r="H18" s="6" t="s">
        <v>27</v>
      </c>
      <c r="I18" s="6" t="s">
        <v>27</v>
      </c>
      <c r="J18" s="6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6" t="s">
        <v>27</v>
      </c>
      <c r="Q18" s="6" t="s">
        <v>27</v>
      </c>
      <c r="R18" s="30" t="s">
        <v>27</v>
      </c>
      <c r="S18" s="30">
        <v>0</v>
      </c>
      <c r="T18" s="35">
        <v>8012.2684100000006</v>
      </c>
      <c r="U18" s="35">
        <v>17782.304760000003</v>
      </c>
      <c r="V18" s="37">
        <v>14982.897999999999</v>
      </c>
      <c r="W18" s="38">
        <f>7510681.17/1000</f>
        <v>7510.6811699999998</v>
      </c>
      <c r="X18" s="14"/>
    </row>
    <row r="19" spans="1:24" x14ac:dyDescent="0.2">
      <c r="A19" s="12" t="s">
        <v>3</v>
      </c>
      <c r="B19" s="18">
        <v>2199.1982400000002</v>
      </c>
      <c r="C19" s="18">
        <v>1234.6075499999999</v>
      </c>
      <c r="D19" s="18">
        <v>1714.15491</v>
      </c>
      <c r="E19" s="18">
        <v>481.42365999999998</v>
      </c>
      <c r="F19" s="6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6" t="s">
        <v>27</v>
      </c>
      <c r="L19" s="7" t="s">
        <v>27</v>
      </c>
      <c r="M19" s="8">
        <v>74.141499999999994</v>
      </c>
      <c r="N19" s="7" t="s">
        <v>27</v>
      </c>
      <c r="O19" s="7" t="s">
        <v>27</v>
      </c>
      <c r="P19" s="7" t="s">
        <v>27</v>
      </c>
      <c r="Q19" s="7">
        <v>22932.502909999999</v>
      </c>
      <c r="R19" s="29">
        <v>10472.297140000001</v>
      </c>
      <c r="S19" s="7">
        <v>9186.1418000000012</v>
      </c>
      <c r="T19" s="30">
        <v>0</v>
      </c>
      <c r="U19" s="30">
        <v>0</v>
      </c>
      <c r="V19" s="30">
        <v>0</v>
      </c>
      <c r="W19" s="30">
        <v>0</v>
      </c>
      <c r="X19" s="14"/>
    </row>
    <row r="20" spans="1:24" x14ac:dyDescent="0.2">
      <c r="A20" s="12" t="s">
        <v>4</v>
      </c>
      <c r="B20" s="19">
        <v>180.94892000000002</v>
      </c>
      <c r="C20" s="18">
        <v>2818.0017599999996</v>
      </c>
      <c r="D20" s="18">
        <v>20064.895270000001</v>
      </c>
      <c r="E20" s="18">
        <v>8375</v>
      </c>
      <c r="F20" s="18">
        <v>6413.8113700000004</v>
      </c>
      <c r="G20" s="20">
        <v>3249.0503799999997</v>
      </c>
      <c r="H20" s="8">
        <v>10778.983390000001</v>
      </c>
      <c r="I20" s="8">
        <v>30311.762828000003</v>
      </c>
      <c r="J20" s="6">
        <v>15220.425894800002</v>
      </c>
      <c r="K20" s="6" t="s">
        <v>27</v>
      </c>
      <c r="L20" s="7" t="s">
        <v>27</v>
      </c>
      <c r="M20" s="8">
        <v>68514.960049999994</v>
      </c>
      <c r="N20" s="8">
        <v>29822.324410000001</v>
      </c>
      <c r="O20" s="8">
        <v>133808.20000000001</v>
      </c>
      <c r="P20" s="8">
        <v>220579.53977</v>
      </c>
      <c r="Q20" s="6">
        <v>252543.86689999996</v>
      </c>
      <c r="R20" s="29">
        <v>60503.376959999994</v>
      </c>
      <c r="S20" s="7">
        <v>1438.77972</v>
      </c>
      <c r="T20" s="35">
        <v>8260.2209400000011</v>
      </c>
      <c r="U20" s="35">
        <v>9916.6730500000012</v>
      </c>
      <c r="V20" s="30">
        <v>0</v>
      </c>
      <c r="W20" s="30">
        <v>0</v>
      </c>
      <c r="X20" s="14"/>
    </row>
    <row r="21" spans="1:24" x14ac:dyDescent="0.2">
      <c r="A21" s="12" t="s">
        <v>5</v>
      </c>
      <c r="B21" s="6" t="s">
        <v>27</v>
      </c>
      <c r="C21" s="6" t="s">
        <v>27</v>
      </c>
      <c r="D21" s="6" t="s">
        <v>27</v>
      </c>
      <c r="E21" s="6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6" t="s">
        <v>27</v>
      </c>
      <c r="L21" s="7" t="s">
        <v>27</v>
      </c>
      <c r="M21" s="8">
        <v>59275.51369</v>
      </c>
      <c r="N21" s="8">
        <v>91093.941609999994</v>
      </c>
      <c r="O21" s="7" t="s">
        <v>27</v>
      </c>
      <c r="P21" s="7" t="s">
        <v>27</v>
      </c>
      <c r="Q21" s="7" t="s">
        <v>27</v>
      </c>
      <c r="R21" s="29">
        <v>664.77596999999992</v>
      </c>
      <c r="S21" s="29">
        <v>0</v>
      </c>
      <c r="T21" s="35">
        <v>1105.0470799999998</v>
      </c>
      <c r="U21" s="30">
        <v>0</v>
      </c>
      <c r="V21" s="30">
        <v>0</v>
      </c>
      <c r="W21" s="38">
        <f>799075.86/1000</f>
        <v>799.07586000000003</v>
      </c>
      <c r="X21" s="14"/>
    </row>
    <row r="22" spans="1:24" x14ac:dyDescent="0.2">
      <c r="A22" s="12" t="s">
        <v>6</v>
      </c>
      <c r="B22" s="6" t="s">
        <v>27</v>
      </c>
      <c r="C22" s="6" t="s">
        <v>27</v>
      </c>
      <c r="D22" s="6" t="s">
        <v>27</v>
      </c>
      <c r="E22" s="6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6" t="s">
        <v>27</v>
      </c>
      <c r="L22" s="7" t="s">
        <v>27</v>
      </c>
      <c r="M22" s="7" t="s">
        <v>27</v>
      </c>
      <c r="N22" s="8">
        <v>36000</v>
      </c>
      <c r="O22" s="7" t="s">
        <v>27</v>
      </c>
      <c r="P22" s="7" t="s">
        <v>27</v>
      </c>
      <c r="Q22" s="7" t="s">
        <v>27</v>
      </c>
      <c r="R22" s="30" t="s">
        <v>27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14"/>
    </row>
    <row r="23" spans="1:24" x14ac:dyDescent="0.2">
      <c r="A23" s="12" t="s">
        <v>7</v>
      </c>
      <c r="B23" s="18">
        <v>89167.180619999999</v>
      </c>
      <c r="C23" s="18">
        <v>109412.74698</v>
      </c>
      <c r="D23" s="18">
        <v>100474.29104</v>
      </c>
      <c r="E23" s="18">
        <v>37782.096099999988</v>
      </c>
      <c r="F23" s="18">
        <v>39427.232949999998</v>
      </c>
      <c r="G23" s="20">
        <v>404.1687</v>
      </c>
      <c r="H23" s="8">
        <v>112330.80756</v>
      </c>
      <c r="I23" s="8">
        <v>57030.754840000001</v>
      </c>
      <c r="J23" s="6">
        <v>117577.39555999999</v>
      </c>
      <c r="K23" s="6">
        <v>17374.21111</v>
      </c>
      <c r="L23" s="8">
        <v>643.70262000000002</v>
      </c>
      <c r="M23" s="8">
        <v>122.00394</v>
      </c>
      <c r="N23" s="7" t="s">
        <v>27</v>
      </c>
      <c r="O23" s="7" t="s">
        <v>27</v>
      </c>
      <c r="P23" s="8">
        <v>27142.30402</v>
      </c>
      <c r="Q23" s="7">
        <v>71443.375979999997</v>
      </c>
      <c r="R23" s="29">
        <v>92699.29902999998</v>
      </c>
      <c r="S23" s="7">
        <v>9844.4762100000007</v>
      </c>
      <c r="T23" s="35">
        <v>4579.0129500000003</v>
      </c>
      <c r="U23" s="35">
        <v>7144.0929299999998</v>
      </c>
      <c r="V23" s="37">
        <v>19687.434000000001</v>
      </c>
      <c r="W23" s="38">
        <f>25721184.1067/1000</f>
        <v>25721.184106699999</v>
      </c>
      <c r="X23" s="14"/>
    </row>
    <row r="24" spans="1:24" x14ac:dyDescent="0.2">
      <c r="A24" s="12" t="s">
        <v>8</v>
      </c>
      <c r="B24" s="19">
        <v>54.149190000000004</v>
      </c>
      <c r="C24" s="6" t="s">
        <v>27</v>
      </c>
      <c r="D24" s="6" t="s">
        <v>27</v>
      </c>
      <c r="E24" s="6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6" t="s">
        <v>27</v>
      </c>
      <c r="L24" s="7" t="s">
        <v>27</v>
      </c>
      <c r="M24" s="7" t="s">
        <v>27</v>
      </c>
      <c r="N24" s="8">
        <v>299295.01613999996</v>
      </c>
      <c r="O24" s="8">
        <v>88700.500189999992</v>
      </c>
      <c r="P24" s="7" t="s">
        <v>27</v>
      </c>
      <c r="Q24" s="7" t="s">
        <v>27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14"/>
    </row>
    <row r="25" spans="1:24" x14ac:dyDescent="0.2">
      <c r="A25" s="12" t="s">
        <v>9</v>
      </c>
      <c r="B25" s="18">
        <v>390189.25325000001</v>
      </c>
      <c r="C25" s="18">
        <v>655018.73400999943</v>
      </c>
      <c r="D25" s="18">
        <v>1344255.0774500002</v>
      </c>
      <c r="E25" s="18">
        <f>965576.353679999+150582.29117</f>
        <v>1116158.6448499991</v>
      </c>
      <c r="F25" s="8">
        <f>1811188.67776127+23679.12412</f>
        <v>1834867.80188127</v>
      </c>
      <c r="G25" s="20">
        <v>1609980.52516</v>
      </c>
      <c r="H25" s="8">
        <v>1425934.0482200005</v>
      </c>
      <c r="I25" s="8">
        <f>1574467.85754+25182.87177</f>
        <v>1599650.7293100001</v>
      </c>
      <c r="J25" s="6">
        <f>946688.52423+76352.21477</f>
        <v>1023040.7389999999</v>
      </c>
      <c r="K25" s="6">
        <v>658.77895999999998</v>
      </c>
      <c r="L25" s="8">
        <v>495429.36680000002</v>
      </c>
      <c r="M25" s="8">
        <v>250825.52004</v>
      </c>
      <c r="N25" s="8">
        <v>157670.74492999999</v>
      </c>
      <c r="O25" s="8">
        <v>222400.67913</v>
      </c>
      <c r="P25" s="8">
        <v>249916.71285999997</v>
      </c>
      <c r="Q25" s="7">
        <v>653837.78500000003</v>
      </c>
      <c r="R25" s="29">
        <v>976412.47303000011</v>
      </c>
      <c r="S25" s="7">
        <v>934300.97722999973</v>
      </c>
      <c r="T25" s="35">
        <v>1437044.9165700006</v>
      </c>
      <c r="U25" s="35">
        <v>593807.94952999998</v>
      </c>
      <c r="V25" s="37">
        <v>813323.72199999995</v>
      </c>
      <c r="W25" s="38">
        <f>301698299.6/1000</f>
        <v>301698.29960000003</v>
      </c>
      <c r="X25" s="14"/>
    </row>
    <row r="26" spans="1:24" x14ac:dyDescent="0.2">
      <c r="A26" s="12" t="s">
        <v>10</v>
      </c>
      <c r="B26" s="18">
        <v>43225.514999999999</v>
      </c>
      <c r="C26" s="6" t="s">
        <v>27</v>
      </c>
      <c r="D26" s="6" t="s">
        <v>27</v>
      </c>
      <c r="E26" s="8">
        <v>6988.4931399999996</v>
      </c>
      <c r="F26" s="8">
        <v>29394.269609999999</v>
      </c>
      <c r="G26" s="6" t="s">
        <v>27</v>
      </c>
      <c r="H26" s="6" t="s">
        <v>27</v>
      </c>
      <c r="I26" s="8">
        <v>19318.434839999998</v>
      </c>
      <c r="J26" s="6" t="s">
        <v>27</v>
      </c>
      <c r="K26" s="6" t="s">
        <v>27</v>
      </c>
      <c r="L26" s="7" t="s">
        <v>27</v>
      </c>
      <c r="M26" s="8">
        <v>177297.41506999996</v>
      </c>
      <c r="N26" s="8">
        <v>55702.584929999997</v>
      </c>
      <c r="O26" s="7" t="s">
        <v>27</v>
      </c>
      <c r="P26" s="7" t="s">
        <v>27</v>
      </c>
      <c r="Q26" s="7" t="s">
        <v>27</v>
      </c>
      <c r="R26" s="30" t="s">
        <v>27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14"/>
    </row>
    <row r="27" spans="1:24" x14ac:dyDescent="0.2">
      <c r="A27" s="12" t="s">
        <v>48</v>
      </c>
      <c r="B27" s="28" t="s">
        <v>27</v>
      </c>
      <c r="C27" s="6" t="s">
        <v>27</v>
      </c>
      <c r="D27" s="6" t="s">
        <v>27</v>
      </c>
      <c r="E27" s="6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6" t="s">
        <v>27</v>
      </c>
      <c r="Q27" s="7">
        <v>4640.3180000000002</v>
      </c>
      <c r="R27" s="29">
        <v>62114.109409999997</v>
      </c>
      <c r="S27" s="7">
        <v>12214.816050000001</v>
      </c>
      <c r="T27" s="30">
        <v>0</v>
      </c>
      <c r="U27" s="30">
        <v>74636.446200000006</v>
      </c>
      <c r="V27" s="30">
        <v>0</v>
      </c>
      <c r="W27" s="30">
        <v>0</v>
      </c>
      <c r="X27" s="14"/>
    </row>
    <row r="28" spans="1:24" x14ac:dyDescent="0.2">
      <c r="A28" s="12" t="s">
        <v>49</v>
      </c>
      <c r="B28" s="28" t="s">
        <v>27</v>
      </c>
      <c r="C28" s="28" t="s">
        <v>27</v>
      </c>
      <c r="D28" s="28" t="s">
        <v>27</v>
      </c>
      <c r="E28" s="28" t="s">
        <v>27</v>
      </c>
      <c r="F28" s="28" t="s">
        <v>27</v>
      </c>
      <c r="G28" s="28" t="s">
        <v>27</v>
      </c>
      <c r="H28" s="28" t="s">
        <v>27</v>
      </c>
      <c r="I28" s="28" t="s">
        <v>27</v>
      </c>
      <c r="J28" s="28" t="s">
        <v>27</v>
      </c>
      <c r="K28" s="28" t="s">
        <v>27</v>
      </c>
      <c r="L28" s="28" t="s">
        <v>27</v>
      </c>
      <c r="M28" s="28" t="s">
        <v>27</v>
      </c>
      <c r="N28" s="28" t="s">
        <v>27</v>
      </c>
      <c r="O28" s="28" t="s">
        <v>27</v>
      </c>
      <c r="P28" s="28" t="s">
        <v>27</v>
      </c>
      <c r="Q28" s="7">
        <v>35468.890160000003</v>
      </c>
      <c r="R28" s="29">
        <v>111210.44517000001</v>
      </c>
      <c r="S28" s="7">
        <v>21215.916330000004</v>
      </c>
      <c r="T28" s="30">
        <v>0</v>
      </c>
      <c r="U28" s="30">
        <v>0</v>
      </c>
      <c r="V28" s="30">
        <v>0</v>
      </c>
      <c r="W28" s="30">
        <v>0</v>
      </c>
      <c r="X28" s="14"/>
    </row>
    <row r="29" spans="1:24" x14ac:dyDescent="0.2">
      <c r="A29" s="10" t="s">
        <v>33</v>
      </c>
      <c r="B29" s="6" t="s">
        <v>27</v>
      </c>
      <c r="C29" s="6" t="s">
        <v>27</v>
      </c>
      <c r="D29" s="6" t="s">
        <v>27</v>
      </c>
      <c r="E29" s="6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6" t="s">
        <v>27</v>
      </c>
      <c r="L29" s="8">
        <v>8763.2642000000014</v>
      </c>
      <c r="M29" s="7" t="s">
        <v>27</v>
      </c>
      <c r="N29" s="8">
        <v>2377.1695099999997</v>
      </c>
      <c r="O29" s="7" t="s">
        <v>27</v>
      </c>
      <c r="P29" s="7" t="s">
        <v>27</v>
      </c>
      <c r="Q29" s="7" t="s">
        <v>27</v>
      </c>
      <c r="R29" s="30" t="s">
        <v>27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14"/>
    </row>
    <row r="30" spans="1:24" x14ac:dyDescent="0.2">
      <c r="A30" s="12" t="s">
        <v>11</v>
      </c>
      <c r="B30" s="6" t="s">
        <v>27</v>
      </c>
      <c r="C30" s="6" t="s">
        <v>27</v>
      </c>
      <c r="D30" s="6" t="s">
        <v>27</v>
      </c>
      <c r="E30" s="6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6" t="s">
        <v>27</v>
      </c>
      <c r="L30" s="8">
        <v>61.528419999999997</v>
      </c>
      <c r="M30" s="7" t="s">
        <v>27</v>
      </c>
      <c r="N30" s="7" t="s">
        <v>27</v>
      </c>
      <c r="O30" s="7" t="s">
        <v>27</v>
      </c>
      <c r="P30" s="7" t="s">
        <v>27</v>
      </c>
      <c r="Q30" s="7" t="s">
        <v>27</v>
      </c>
      <c r="R30" s="29">
        <v>3351.3396000000002</v>
      </c>
      <c r="S30" s="7">
        <v>19140.531500000001</v>
      </c>
      <c r="T30" s="35">
        <v>34465.022769999996</v>
      </c>
      <c r="U30" s="35">
        <v>2424.9285</v>
      </c>
      <c r="V30" s="30">
        <v>0</v>
      </c>
      <c r="W30" s="30">
        <v>0</v>
      </c>
      <c r="X30" s="14"/>
    </row>
    <row r="31" spans="1:24" x14ac:dyDescent="0.2">
      <c r="A31" s="11" t="s">
        <v>46</v>
      </c>
      <c r="B31" s="8">
        <v>112238.137</v>
      </c>
      <c r="C31" s="21">
        <f>549.16948+48607.557</f>
        <v>49156.726479999998</v>
      </c>
      <c r="D31" s="7" t="s">
        <v>27</v>
      </c>
      <c r="E31" s="18">
        <f>19088.30473+17595.392</f>
        <v>36683.696729999996</v>
      </c>
      <c r="F31" s="21">
        <v>35641.647709999997</v>
      </c>
      <c r="G31" s="20">
        <v>9665.0000400000008</v>
      </c>
      <c r="H31" s="6" t="s">
        <v>27</v>
      </c>
      <c r="I31" s="6" t="s">
        <v>27</v>
      </c>
      <c r="J31" s="6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6" t="s">
        <v>27</v>
      </c>
      <c r="Q31" s="6" t="s">
        <v>27</v>
      </c>
      <c r="R31" s="30" t="s">
        <v>27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14"/>
    </row>
    <row r="32" spans="1:24" x14ac:dyDescent="0.2">
      <c r="A32" s="12" t="s">
        <v>12</v>
      </c>
      <c r="B32" s="7" t="s">
        <v>27</v>
      </c>
      <c r="C32" s="7" t="s">
        <v>27</v>
      </c>
      <c r="D32" s="7" t="s">
        <v>27</v>
      </c>
      <c r="E32" s="7" t="s">
        <v>27</v>
      </c>
      <c r="F32" s="7" t="s">
        <v>27</v>
      </c>
      <c r="G32" s="7" t="s">
        <v>27</v>
      </c>
      <c r="H32" s="8">
        <v>13761.593150000001</v>
      </c>
      <c r="I32" s="7" t="s">
        <v>27</v>
      </c>
      <c r="J32" s="6" t="s">
        <v>27</v>
      </c>
      <c r="K32" s="6" t="s">
        <v>27</v>
      </c>
      <c r="L32" s="7" t="s">
        <v>27</v>
      </c>
      <c r="M32" s="7" t="s">
        <v>27</v>
      </c>
      <c r="N32" s="7" t="s">
        <v>27</v>
      </c>
      <c r="O32" s="8">
        <v>93736.845189999993</v>
      </c>
      <c r="P32" s="8">
        <v>46394.628779999999</v>
      </c>
      <c r="Q32" s="6">
        <v>51538.829880000005</v>
      </c>
      <c r="R32" s="30" t="s">
        <v>27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14"/>
    </row>
    <row r="33" spans="1:24" x14ac:dyDescent="0.2">
      <c r="A33" s="14" t="s">
        <v>37</v>
      </c>
      <c r="B33" s="7" t="s">
        <v>27</v>
      </c>
      <c r="C33" s="7" t="s">
        <v>27</v>
      </c>
      <c r="D33" s="7" t="s">
        <v>27</v>
      </c>
      <c r="E33" s="7" t="s">
        <v>27</v>
      </c>
      <c r="F33" s="8">
        <v>17122.715919999999</v>
      </c>
      <c r="G33" s="20">
        <v>105442.57171</v>
      </c>
      <c r="H33" s="8">
        <v>66546.424480000001</v>
      </c>
      <c r="I33" s="8">
        <v>66978.310110000006</v>
      </c>
      <c r="J33" s="7" t="s">
        <v>27</v>
      </c>
      <c r="K33" s="7" t="s">
        <v>27</v>
      </c>
      <c r="L33" s="7" t="s">
        <v>27</v>
      </c>
      <c r="M33" s="7" t="s">
        <v>27</v>
      </c>
      <c r="N33" s="7" t="s">
        <v>27</v>
      </c>
      <c r="O33" s="7" t="s">
        <v>27</v>
      </c>
      <c r="P33" s="7" t="s">
        <v>27</v>
      </c>
      <c r="Q33" s="7" t="s">
        <v>27</v>
      </c>
      <c r="R33" s="30" t="s">
        <v>27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14"/>
    </row>
    <row r="34" spans="1:24" x14ac:dyDescent="0.2">
      <c r="A34" s="12" t="s">
        <v>31</v>
      </c>
      <c r="B34" s="7" t="s">
        <v>27</v>
      </c>
      <c r="C34" s="18">
        <v>9996.2909999999993</v>
      </c>
      <c r="D34" s="18">
        <v>6233.1297100000002</v>
      </c>
      <c r="E34" s="18">
        <v>510</v>
      </c>
      <c r="F34" s="7" t="s">
        <v>27</v>
      </c>
      <c r="G34" s="20">
        <v>4997.3611000000001</v>
      </c>
      <c r="H34" s="8">
        <v>783.04784000000006</v>
      </c>
      <c r="I34" s="8">
        <v>579.64638000000002</v>
      </c>
      <c r="J34" s="6">
        <v>21.914849999999998</v>
      </c>
      <c r="K34" s="6">
        <v>781.27767000000017</v>
      </c>
      <c r="L34" s="7" t="s">
        <v>27</v>
      </c>
      <c r="M34" s="7" t="s">
        <v>27</v>
      </c>
      <c r="N34" s="7" t="s">
        <v>27</v>
      </c>
      <c r="O34" s="7" t="s">
        <v>27</v>
      </c>
      <c r="P34" s="7" t="s">
        <v>27</v>
      </c>
      <c r="Q34" s="7" t="s">
        <v>27</v>
      </c>
      <c r="R34" s="30" t="s">
        <v>27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</row>
    <row r="35" spans="1:24" x14ac:dyDescent="0.2">
      <c r="A35" s="12" t="s">
        <v>13</v>
      </c>
      <c r="B35" s="7" t="s">
        <v>27</v>
      </c>
      <c r="C35" s="7" t="s">
        <v>27</v>
      </c>
      <c r="D35" s="7" t="s">
        <v>27</v>
      </c>
      <c r="E35" s="7" t="s">
        <v>27</v>
      </c>
      <c r="F35" s="7" t="s">
        <v>27</v>
      </c>
      <c r="G35" s="7" t="s">
        <v>27</v>
      </c>
      <c r="H35" s="7" t="s">
        <v>27</v>
      </c>
      <c r="I35" s="7" t="s">
        <v>27</v>
      </c>
      <c r="J35" s="6" t="s">
        <v>27</v>
      </c>
      <c r="K35" s="6" t="s">
        <v>27</v>
      </c>
      <c r="L35" s="7" t="s">
        <v>27</v>
      </c>
      <c r="M35" s="8">
        <v>80080</v>
      </c>
      <c r="N35" s="7" t="s">
        <v>27</v>
      </c>
      <c r="O35" s="7" t="s">
        <v>27</v>
      </c>
      <c r="P35" s="7" t="s">
        <v>27</v>
      </c>
      <c r="Q35" s="7" t="s">
        <v>27</v>
      </c>
      <c r="R35" s="30" t="s">
        <v>27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</row>
    <row r="36" spans="1:24" x14ac:dyDescent="0.2">
      <c r="A36" s="11" t="s">
        <v>26</v>
      </c>
      <c r="B36" s="18">
        <v>556.09696999999994</v>
      </c>
      <c r="C36" s="18">
        <v>3671.40218</v>
      </c>
      <c r="D36" s="18">
        <v>7363.8839399999997</v>
      </c>
      <c r="E36" s="18">
        <v>476.48927000000003</v>
      </c>
      <c r="F36" s="18">
        <v>1010.7484499999999</v>
      </c>
      <c r="G36" s="20">
        <v>1780.8270099999997</v>
      </c>
      <c r="H36" s="8">
        <v>36926.204820000006</v>
      </c>
      <c r="I36" s="8">
        <v>18872.064139999999</v>
      </c>
      <c r="J36" s="6" t="s">
        <v>27</v>
      </c>
      <c r="K36" s="6">
        <v>477.51668000000006</v>
      </c>
      <c r="L36" s="8">
        <v>295.29533000000004</v>
      </c>
      <c r="M36" s="8">
        <v>41.62811</v>
      </c>
      <c r="N36" s="7" t="s">
        <v>27</v>
      </c>
      <c r="O36" s="8">
        <v>116781.01342</v>
      </c>
      <c r="P36" s="8">
        <v>178571.33215999996</v>
      </c>
      <c r="Q36" s="7">
        <v>33811.109199999999</v>
      </c>
      <c r="R36" s="29">
        <v>23813.327839999998</v>
      </c>
      <c r="S36" s="7">
        <v>32369.314140000002</v>
      </c>
      <c r="T36" s="30">
        <v>0</v>
      </c>
      <c r="U36" s="30">
        <v>0</v>
      </c>
      <c r="V36" s="30">
        <v>0</v>
      </c>
      <c r="W36" s="30">
        <v>0</v>
      </c>
    </row>
    <row r="37" spans="1:24" x14ac:dyDescent="0.2">
      <c r="A37" s="11" t="s">
        <v>22</v>
      </c>
      <c r="B37" s="7" t="s">
        <v>27</v>
      </c>
      <c r="C37" s="7" t="s">
        <v>27</v>
      </c>
      <c r="D37" s="7" t="s">
        <v>27</v>
      </c>
      <c r="E37" s="7" t="s">
        <v>27</v>
      </c>
      <c r="F37" s="7" t="s">
        <v>27</v>
      </c>
      <c r="G37" s="7" t="s">
        <v>27</v>
      </c>
      <c r="H37" s="7" t="s">
        <v>27</v>
      </c>
      <c r="I37" s="7" t="s">
        <v>27</v>
      </c>
      <c r="J37" s="6" t="s">
        <v>27</v>
      </c>
      <c r="K37" s="6" t="s">
        <v>27</v>
      </c>
      <c r="L37" s="7" t="s">
        <v>27</v>
      </c>
      <c r="M37" s="7" t="s">
        <v>27</v>
      </c>
      <c r="N37" s="7" t="s">
        <v>27</v>
      </c>
      <c r="O37" s="8">
        <v>19798.616239999999</v>
      </c>
      <c r="P37" s="8">
        <v>27539.052960000001</v>
      </c>
      <c r="Q37" s="7">
        <v>15991.090179999999</v>
      </c>
      <c r="R37" s="29">
        <v>46375.37444</v>
      </c>
      <c r="S37" s="7">
        <v>78627.630730000004</v>
      </c>
      <c r="T37" s="30">
        <v>0</v>
      </c>
      <c r="U37" s="30">
        <v>0</v>
      </c>
      <c r="V37" s="30">
        <v>0</v>
      </c>
      <c r="W37" s="30">
        <v>0</v>
      </c>
    </row>
    <row r="38" spans="1:24" x14ac:dyDescent="0.2">
      <c r="A38" s="11" t="s">
        <v>41</v>
      </c>
      <c r="B38" s="7" t="s">
        <v>27</v>
      </c>
      <c r="C38" s="7" t="s">
        <v>27</v>
      </c>
      <c r="D38" s="7" t="s">
        <v>27</v>
      </c>
      <c r="E38" s="7" t="s">
        <v>27</v>
      </c>
      <c r="F38" s="7" t="s">
        <v>27</v>
      </c>
      <c r="G38" s="7" t="s">
        <v>27</v>
      </c>
      <c r="H38" s="7" t="s">
        <v>27</v>
      </c>
      <c r="I38" s="7" t="s">
        <v>27</v>
      </c>
      <c r="J38" s="7" t="s">
        <v>27</v>
      </c>
      <c r="K38" s="7" t="s">
        <v>27</v>
      </c>
      <c r="L38" s="7" t="s">
        <v>27</v>
      </c>
      <c r="M38" s="7" t="s">
        <v>27</v>
      </c>
      <c r="N38" s="8">
        <v>32442.774109999998</v>
      </c>
      <c r="O38" s="7" t="s">
        <v>27</v>
      </c>
      <c r="P38" s="7" t="s">
        <v>27</v>
      </c>
      <c r="Q38" s="7" t="s">
        <v>27</v>
      </c>
      <c r="R38" s="30" t="s">
        <v>27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</row>
    <row r="39" spans="1:24" x14ac:dyDescent="0.2">
      <c r="A39" s="11" t="s">
        <v>51</v>
      </c>
      <c r="B39" s="7" t="s">
        <v>27</v>
      </c>
      <c r="C39" s="7" t="s">
        <v>27</v>
      </c>
      <c r="D39" s="7" t="s">
        <v>27</v>
      </c>
      <c r="E39" s="7" t="s">
        <v>27</v>
      </c>
      <c r="F39" s="7" t="s">
        <v>27</v>
      </c>
      <c r="G39" s="7" t="s">
        <v>27</v>
      </c>
      <c r="H39" s="7" t="s">
        <v>27</v>
      </c>
      <c r="I39" s="7" t="s">
        <v>27</v>
      </c>
      <c r="J39" s="7" t="s">
        <v>27</v>
      </c>
      <c r="K39" s="7" t="s">
        <v>27</v>
      </c>
      <c r="L39" s="7" t="s">
        <v>27</v>
      </c>
      <c r="M39" s="7" t="s">
        <v>27</v>
      </c>
      <c r="N39" s="7" t="s">
        <v>27</v>
      </c>
      <c r="O39" s="7" t="s">
        <v>27</v>
      </c>
      <c r="P39" s="7" t="s">
        <v>27</v>
      </c>
      <c r="Q39" s="7" t="s">
        <v>27</v>
      </c>
      <c r="R39" s="30" t="s">
        <v>27</v>
      </c>
      <c r="S39" s="30">
        <v>0</v>
      </c>
      <c r="T39" s="30">
        <v>0</v>
      </c>
      <c r="U39" s="30">
        <v>767.04197999999997</v>
      </c>
      <c r="V39" s="30">
        <v>4553.1850000000004</v>
      </c>
      <c r="W39" s="38">
        <f>994089.18/1000</f>
        <v>994.08918000000006</v>
      </c>
    </row>
    <row r="40" spans="1:24" x14ac:dyDescent="0.2">
      <c r="A40" s="11" t="s">
        <v>50</v>
      </c>
      <c r="B40" s="7" t="s">
        <v>27</v>
      </c>
      <c r="C40" s="7" t="s">
        <v>27</v>
      </c>
      <c r="D40" s="7" t="s">
        <v>27</v>
      </c>
      <c r="E40" s="7" t="s">
        <v>27</v>
      </c>
      <c r="F40" s="7" t="s">
        <v>27</v>
      </c>
      <c r="G40" s="7" t="s">
        <v>27</v>
      </c>
      <c r="H40" s="7" t="s">
        <v>27</v>
      </c>
      <c r="I40" s="7" t="s">
        <v>27</v>
      </c>
      <c r="J40" s="7" t="s">
        <v>27</v>
      </c>
      <c r="K40" s="7" t="s">
        <v>27</v>
      </c>
      <c r="L40" s="7" t="s">
        <v>27</v>
      </c>
      <c r="M40" s="7" t="s">
        <v>27</v>
      </c>
      <c r="N40" s="7" t="s">
        <v>27</v>
      </c>
      <c r="O40" s="7" t="s">
        <v>27</v>
      </c>
      <c r="P40" s="7" t="s">
        <v>27</v>
      </c>
      <c r="Q40" s="7" t="s">
        <v>27</v>
      </c>
      <c r="R40" s="30" t="s">
        <v>27</v>
      </c>
      <c r="S40" s="30">
        <v>0</v>
      </c>
      <c r="T40" s="35">
        <v>6025.3995600000007</v>
      </c>
      <c r="U40" s="35">
        <v>10356.663339999999</v>
      </c>
      <c r="V40" s="30">
        <v>0</v>
      </c>
      <c r="W40" s="30">
        <v>0</v>
      </c>
    </row>
    <row r="41" spans="1:24" x14ac:dyDescent="0.2">
      <c r="A41" s="12" t="s">
        <v>40</v>
      </c>
      <c r="B41" s="7" t="s">
        <v>27</v>
      </c>
      <c r="C41" s="7" t="s">
        <v>27</v>
      </c>
      <c r="D41" s="7" t="s">
        <v>27</v>
      </c>
      <c r="E41" s="19">
        <v>9770.1039999999994</v>
      </c>
      <c r="F41" s="7" t="s">
        <v>27</v>
      </c>
      <c r="G41" s="7" t="s">
        <v>27</v>
      </c>
      <c r="H41" s="7" t="s">
        <v>27</v>
      </c>
      <c r="I41" s="7" t="s">
        <v>27</v>
      </c>
      <c r="J41" s="6" t="s">
        <v>27</v>
      </c>
      <c r="K41" s="6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7" t="s">
        <v>27</v>
      </c>
      <c r="R41" s="30" t="s">
        <v>27</v>
      </c>
      <c r="S41" s="30">
        <v>0</v>
      </c>
      <c r="T41" s="30">
        <v>0</v>
      </c>
      <c r="U41" s="30">
        <v>0</v>
      </c>
      <c r="V41" s="30">
        <v>80217.042000000001</v>
      </c>
      <c r="W41" s="30">
        <v>0</v>
      </c>
    </row>
    <row r="42" spans="1:24" x14ac:dyDescent="0.2">
      <c r="A42" s="11" t="s">
        <v>23</v>
      </c>
      <c r="B42" s="7" t="s">
        <v>27</v>
      </c>
      <c r="C42" s="7" t="s">
        <v>27</v>
      </c>
      <c r="D42" s="7" t="s">
        <v>27</v>
      </c>
      <c r="E42" s="18">
        <v>235105.55499999999</v>
      </c>
      <c r="F42" s="18">
        <v>461500</v>
      </c>
      <c r="G42" s="20">
        <v>63394.445</v>
      </c>
      <c r="H42" s="7" t="s">
        <v>27</v>
      </c>
      <c r="I42" s="8">
        <v>210542.84242</v>
      </c>
      <c r="J42" s="6">
        <v>314134.81142000004</v>
      </c>
      <c r="K42" s="6">
        <v>57916.548470000002</v>
      </c>
      <c r="L42" s="7" t="s">
        <v>27</v>
      </c>
      <c r="M42" s="8">
        <v>41900.466540000001</v>
      </c>
      <c r="N42" s="8">
        <v>83907.155239999993</v>
      </c>
      <c r="O42" s="7" t="s">
        <v>27</v>
      </c>
      <c r="P42" s="7" t="s">
        <v>27</v>
      </c>
      <c r="Q42" s="7" t="s">
        <v>27</v>
      </c>
      <c r="R42" s="30" t="s">
        <v>27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</row>
    <row r="43" spans="1:24" x14ac:dyDescent="0.2">
      <c r="A43" s="11" t="s">
        <v>32</v>
      </c>
      <c r="B43" s="7" t="s">
        <v>27</v>
      </c>
      <c r="C43" s="7" t="s">
        <v>27</v>
      </c>
      <c r="D43" s="18">
        <v>791.77168000000006</v>
      </c>
      <c r="E43" s="7" t="s">
        <v>27</v>
      </c>
      <c r="F43" s="7" t="s">
        <v>27</v>
      </c>
      <c r="G43" s="7" t="s">
        <v>27</v>
      </c>
      <c r="H43" s="7" t="s">
        <v>27</v>
      </c>
      <c r="I43" s="7" t="s">
        <v>27</v>
      </c>
      <c r="J43" s="6">
        <v>54230.985680000005</v>
      </c>
      <c r="K43" s="6" t="s">
        <v>27</v>
      </c>
      <c r="L43" s="7" t="s">
        <v>27</v>
      </c>
      <c r="M43" s="7" t="s">
        <v>27</v>
      </c>
      <c r="N43" s="7" t="s">
        <v>27</v>
      </c>
      <c r="O43" s="7" t="s">
        <v>27</v>
      </c>
      <c r="P43" s="7" t="s">
        <v>27</v>
      </c>
      <c r="Q43" s="7" t="s">
        <v>27</v>
      </c>
      <c r="R43" s="29"/>
      <c r="S43" s="29">
        <v>0</v>
      </c>
      <c r="T43" s="30">
        <v>0</v>
      </c>
      <c r="U43" s="30">
        <v>0</v>
      </c>
      <c r="V43" s="30">
        <v>0</v>
      </c>
      <c r="W43" s="30">
        <v>0</v>
      </c>
    </row>
    <row r="44" spans="1:24" s="2" customFormat="1" x14ac:dyDescent="0.2">
      <c r="A44" s="12" t="s">
        <v>14</v>
      </c>
      <c r="B44" s="18">
        <v>4938.9243899999992</v>
      </c>
      <c r="C44" s="18">
        <v>2107.5428400000001</v>
      </c>
      <c r="D44" s="18">
        <v>129.18814</v>
      </c>
      <c r="E44" s="18">
        <v>14367.09482</v>
      </c>
      <c r="F44" s="18">
        <v>17723.107120000001</v>
      </c>
      <c r="G44" s="20">
        <v>26144.6659</v>
      </c>
      <c r="H44" s="8">
        <v>17222.628370000002</v>
      </c>
      <c r="I44" s="8">
        <v>8009.4512999999997</v>
      </c>
      <c r="J44" s="6" t="s">
        <v>27</v>
      </c>
      <c r="K44" s="6" t="s">
        <v>27</v>
      </c>
      <c r="L44" s="7" t="s">
        <v>27</v>
      </c>
      <c r="M44" s="8">
        <v>1271.15633</v>
      </c>
      <c r="N44" s="7" t="s">
        <v>27</v>
      </c>
      <c r="O44" s="8">
        <v>2412.8572999999997</v>
      </c>
      <c r="P44" s="8">
        <v>12092.841920000001</v>
      </c>
      <c r="Q44" s="6">
        <v>8790.7664199999999</v>
      </c>
      <c r="R44" s="29">
        <v>18466.453890000001</v>
      </c>
      <c r="S44" s="7">
        <v>12731.338029999999</v>
      </c>
      <c r="T44" s="35">
        <v>7193.1861200000003</v>
      </c>
      <c r="U44" s="35">
        <v>27367.027029999983</v>
      </c>
      <c r="V44" s="37">
        <v>30683.135999999999</v>
      </c>
      <c r="W44" s="38">
        <f>23162245.98/1000</f>
        <v>23162.24598</v>
      </c>
    </row>
    <row r="45" spans="1:24" x14ac:dyDescent="0.2">
      <c r="A45" s="12" t="s">
        <v>15</v>
      </c>
      <c r="B45" s="18">
        <v>39135.029120000014</v>
      </c>
      <c r="C45" s="18">
        <v>34247.534150000007</v>
      </c>
      <c r="D45" s="18">
        <v>9894.5567099999971</v>
      </c>
      <c r="E45" s="18">
        <v>10713.865809999999</v>
      </c>
      <c r="F45" s="18">
        <v>3491.69236</v>
      </c>
      <c r="G45" s="20">
        <v>5020.4023800000004</v>
      </c>
      <c r="H45" s="8">
        <v>9000.3625200000006</v>
      </c>
      <c r="I45" s="8">
        <v>5652.8043900000002</v>
      </c>
      <c r="J45" s="6">
        <v>845.37760000000003</v>
      </c>
      <c r="K45" s="6">
        <v>383.08481</v>
      </c>
      <c r="L45" s="8">
        <v>380.93932999999998</v>
      </c>
      <c r="M45" s="8">
        <v>223.51518999999999</v>
      </c>
      <c r="N45" s="8">
        <v>135142.89017</v>
      </c>
      <c r="O45" s="8">
        <v>97218.268460000007</v>
      </c>
      <c r="P45" s="7" t="s">
        <v>27</v>
      </c>
      <c r="Q45" s="7">
        <v>193260.33004</v>
      </c>
      <c r="R45" s="29">
        <v>97634.359779999999</v>
      </c>
      <c r="S45" s="29">
        <v>0</v>
      </c>
      <c r="T45" s="30">
        <v>0</v>
      </c>
      <c r="U45" s="30">
        <v>0</v>
      </c>
      <c r="V45" s="30">
        <v>3130.442</v>
      </c>
      <c r="W45" s="38">
        <f>5896757.37/1000</f>
        <v>5896.7573700000003</v>
      </c>
    </row>
    <row r="46" spans="1:24" x14ac:dyDescent="0.2">
      <c r="A46" s="16" t="s">
        <v>38</v>
      </c>
      <c r="B46" s="18">
        <f>1622.96351+28208.6991</f>
        <v>29831.662610000003</v>
      </c>
      <c r="C46" s="18">
        <v>898.39103</v>
      </c>
      <c r="D46" s="18">
        <v>2125.90094</v>
      </c>
      <c r="E46" s="7" t="s">
        <v>27</v>
      </c>
      <c r="F46" s="7" t="s">
        <v>27</v>
      </c>
      <c r="G46" s="7" t="s">
        <v>27</v>
      </c>
      <c r="H46" s="7" t="s">
        <v>27</v>
      </c>
      <c r="I46" s="7" t="s">
        <v>27</v>
      </c>
      <c r="J46" s="7" t="s">
        <v>27</v>
      </c>
      <c r="K46" s="7" t="s">
        <v>27</v>
      </c>
      <c r="L46" s="7" t="s">
        <v>27</v>
      </c>
      <c r="M46" s="7" t="s">
        <v>27</v>
      </c>
      <c r="N46" s="7" t="s">
        <v>27</v>
      </c>
      <c r="O46" s="7" t="s">
        <v>27</v>
      </c>
      <c r="P46" s="7" t="s">
        <v>27</v>
      </c>
      <c r="Q46" s="7" t="s">
        <v>27</v>
      </c>
      <c r="R46" s="30" t="s">
        <v>27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</row>
    <row r="47" spans="1:24" x14ac:dyDescent="0.2">
      <c r="A47" s="12" t="s">
        <v>16</v>
      </c>
      <c r="B47" s="7" t="s">
        <v>27</v>
      </c>
      <c r="C47" s="7" t="s">
        <v>27</v>
      </c>
      <c r="D47" s="7" t="s">
        <v>27</v>
      </c>
      <c r="E47" s="7" t="s">
        <v>27</v>
      </c>
      <c r="F47" s="7" t="s">
        <v>27</v>
      </c>
      <c r="G47" s="7" t="s">
        <v>27</v>
      </c>
      <c r="H47" s="8">
        <v>92922.737040000007</v>
      </c>
      <c r="I47" s="8">
        <v>143582.88328000001</v>
      </c>
      <c r="J47" s="6">
        <v>83383.69051</v>
      </c>
      <c r="K47" s="6" t="s">
        <v>27</v>
      </c>
      <c r="L47" s="7" t="s">
        <v>27</v>
      </c>
      <c r="M47" s="7" t="s">
        <v>27</v>
      </c>
      <c r="N47" s="8">
        <v>105658.19561</v>
      </c>
      <c r="O47" s="8">
        <v>92850.034759999995</v>
      </c>
      <c r="P47" s="8">
        <v>30432.826639999999</v>
      </c>
      <c r="Q47" s="7" t="s">
        <v>27</v>
      </c>
      <c r="R47" s="30" t="s">
        <v>27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</row>
    <row r="48" spans="1:24" x14ac:dyDescent="0.2">
      <c r="A48" s="12" t="s">
        <v>17</v>
      </c>
      <c r="B48" s="18">
        <v>32102.537</v>
      </c>
      <c r="C48" s="18">
        <v>48789.540999999997</v>
      </c>
      <c r="D48" s="18">
        <v>98660.028000000006</v>
      </c>
      <c r="E48" s="18">
        <v>16451.595000000001</v>
      </c>
      <c r="F48" s="7" t="s">
        <v>27</v>
      </c>
      <c r="G48" s="7" t="s">
        <v>27</v>
      </c>
      <c r="H48" s="7" t="s">
        <v>27</v>
      </c>
      <c r="I48" s="7" t="s">
        <v>27</v>
      </c>
      <c r="J48" s="6" t="s">
        <v>27</v>
      </c>
      <c r="K48" s="6" t="s">
        <v>27</v>
      </c>
      <c r="L48" s="7" t="s">
        <v>27</v>
      </c>
      <c r="M48" s="8">
        <v>107899.299</v>
      </c>
      <c r="N48" s="8">
        <v>144331.065</v>
      </c>
      <c r="O48" s="8">
        <v>94827.980750000002</v>
      </c>
      <c r="P48" s="8">
        <v>75265.026859999998</v>
      </c>
      <c r="Q48" s="7" t="s">
        <v>27</v>
      </c>
      <c r="R48" s="29">
        <v>26418.863600000001</v>
      </c>
      <c r="S48" s="29">
        <v>0</v>
      </c>
      <c r="T48" s="30">
        <v>0</v>
      </c>
      <c r="U48" s="30">
        <v>0</v>
      </c>
      <c r="V48" s="30">
        <v>0</v>
      </c>
      <c r="W48" s="30">
        <v>0</v>
      </c>
    </row>
    <row r="49" spans="1:23" x14ac:dyDescent="0.2">
      <c r="A49" s="11" t="s">
        <v>24</v>
      </c>
      <c r="B49" s="18">
        <v>31733.686760000004</v>
      </c>
      <c r="C49" s="18">
        <v>30633.133100000006</v>
      </c>
      <c r="D49" s="18">
        <v>6511.2431299999998</v>
      </c>
      <c r="E49" s="18">
        <v>199.48921999999999</v>
      </c>
      <c r="F49" s="18">
        <v>12157.217999999999</v>
      </c>
      <c r="G49" s="20">
        <v>96449.828020000001</v>
      </c>
      <c r="H49" s="8">
        <v>75254.721950000021</v>
      </c>
      <c r="I49" s="8">
        <v>72679.216269999975</v>
      </c>
      <c r="J49" s="6">
        <v>99580.673509999993</v>
      </c>
      <c r="K49" s="6">
        <v>55641.495990000003</v>
      </c>
      <c r="L49" s="8">
        <v>207435.30550000002</v>
      </c>
      <c r="M49" s="8">
        <v>148706.65108999997</v>
      </c>
      <c r="N49" s="8">
        <v>76983.083419999995</v>
      </c>
      <c r="O49" s="8">
        <v>58864.319109999997</v>
      </c>
      <c r="P49" s="8">
        <v>237389.90701999998</v>
      </c>
      <c r="Q49" s="6">
        <v>65499.98878</v>
      </c>
      <c r="R49" s="29">
        <v>32735.468450000004</v>
      </c>
      <c r="S49" s="7">
        <v>113641.67039</v>
      </c>
      <c r="T49" s="35">
        <v>8846.1698100000012</v>
      </c>
      <c r="U49" s="35">
        <v>11693.941919999999</v>
      </c>
      <c r="V49" s="37">
        <v>685.10799999999995</v>
      </c>
      <c r="W49" s="30">
        <v>0</v>
      </c>
    </row>
    <row r="50" spans="1:23" x14ac:dyDescent="0.2">
      <c r="A50" s="14" t="s">
        <v>44</v>
      </c>
      <c r="B50" s="7" t="s">
        <v>27</v>
      </c>
      <c r="C50" s="7" t="s">
        <v>27</v>
      </c>
      <c r="D50" s="7" t="s">
        <v>27</v>
      </c>
      <c r="E50" s="8">
        <v>5963.8527400000003</v>
      </c>
      <c r="F50" s="7" t="s">
        <v>27</v>
      </c>
      <c r="G50" s="7" t="s">
        <v>27</v>
      </c>
      <c r="H50" s="7" t="s">
        <v>27</v>
      </c>
      <c r="I50" s="7" t="s">
        <v>27</v>
      </c>
      <c r="J50" s="7" t="s">
        <v>27</v>
      </c>
      <c r="K50" s="7" t="s">
        <v>27</v>
      </c>
      <c r="L50" s="7" t="s">
        <v>27</v>
      </c>
      <c r="M50" s="7" t="s">
        <v>27</v>
      </c>
      <c r="N50" s="7" t="s">
        <v>27</v>
      </c>
      <c r="O50" s="7" t="s">
        <v>27</v>
      </c>
      <c r="P50" s="7" t="s">
        <v>27</v>
      </c>
      <c r="Q50" s="7" t="s">
        <v>27</v>
      </c>
      <c r="R50" s="30" t="s">
        <v>27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</row>
    <row r="51" spans="1:23" x14ac:dyDescent="0.2">
      <c r="A51" s="11" t="s">
        <v>42</v>
      </c>
      <c r="B51" s="7" t="s">
        <v>27</v>
      </c>
      <c r="C51" s="7" t="s">
        <v>27</v>
      </c>
      <c r="D51" s="7" t="s">
        <v>27</v>
      </c>
      <c r="E51" s="7" t="s">
        <v>27</v>
      </c>
      <c r="F51" s="18">
        <v>39108.350780000001</v>
      </c>
      <c r="G51" s="7" t="s">
        <v>27</v>
      </c>
      <c r="H51" s="7" t="s">
        <v>27</v>
      </c>
      <c r="I51" s="7" t="s">
        <v>27</v>
      </c>
      <c r="J51" s="7" t="s">
        <v>27</v>
      </c>
      <c r="K51" s="7" t="s">
        <v>27</v>
      </c>
      <c r="L51" s="7" t="s">
        <v>27</v>
      </c>
      <c r="M51" s="7" t="s">
        <v>27</v>
      </c>
      <c r="N51" s="7" t="s">
        <v>27</v>
      </c>
      <c r="O51" s="7" t="s">
        <v>27</v>
      </c>
      <c r="P51" s="7" t="s">
        <v>27</v>
      </c>
      <c r="Q51" s="7" t="s">
        <v>27</v>
      </c>
      <c r="R51" s="30" t="s">
        <v>27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</row>
    <row r="52" spans="1:23" ht="13.5" customHeight="1" x14ac:dyDescent="0.2">
      <c r="A52" s="12" t="s">
        <v>18</v>
      </c>
      <c r="B52" s="18">
        <v>5244.0553200000004</v>
      </c>
      <c r="C52" s="18">
        <v>8325.3193900000006</v>
      </c>
      <c r="D52" s="18">
        <v>36432.154650000011</v>
      </c>
      <c r="E52" s="18">
        <v>23962.237150000004</v>
      </c>
      <c r="F52" s="18">
        <v>3322.8223199999998</v>
      </c>
      <c r="G52" s="7" t="s">
        <v>27</v>
      </c>
      <c r="H52" s="8">
        <v>306.58693</v>
      </c>
      <c r="I52" s="7" t="s">
        <v>27</v>
      </c>
      <c r="J52" s="6">
        <v>2633.1121500000004</v>
      </c>
      <c r="K52" s="6">
        <v>3202.9407700000002</v>
      </c>
      <c r="L52" s="8">
        <v>2351.9829500000001</v>
      </c>
      <c r="M52" s="8">
        <v>2054.5452599999999</v>
      </c>
      <c r="N52" s="7" t="s">
        <v>27</v>
      </c>
      <c r="O52" s="8">
        <v>1154.1843999999999</v>
      </c>
      <c r="P52" s="7" t="s">
        <v>27</v>
      </c>
      <c r="Q52" s="7">
        <v>9773.7052000000003</v>
      </c>
      <c r="R52" s="29">
        <v>8417.8446900000017</v>
      </c>
      <c r="S52" s="7">
        <v>1961.8250499999999</v>
      </c>
      <c r="T52" s="30">
        <v>0</v>
      </c>
      <c r="U52" s="30">
        <v>0</v>
      </c>
      <c r="V52" s="30">
        <v>0</v>
      </c>
      <c r="W52" s="38">
        <f>231263.88/1000</f>
        <v>231.26388</v>
      </c>
    </row>
    <row r="53" spans="1:23" x14ac:dyDescent="0.2">
      <c r="A53" s="12" t="s">
        <v>19</v>
      </c>
      <c r="B53" s="18">
        <v>65721.601699999999</v>
      </c>
      <c r="C53" s="18">
        <v>23615.442239999997</v>
      </c>
      <c r="D53" s="18">
        <v>1902.4531399999998</v>
      </c>
      <c r="E53" s="18">
        <v>17094.07461</v>
      </c>
      <c r="F53" s="18">
        <v>81170.466050000017</v>
      </c>
      <c r="G53" s="8">
        <v>55621.42528000001</v>
      </c>
      <c r="H53" s="8">
        <v>44083.270069999991</v>
      </c>
      <c r="I53" s="8">
        <v>26127.02346</v>
      </c>
      <c r="J53" s="6">
        <v>25328.28296</v>
      </c>
      <c r="K53" s="6">
        <v>70315.467439999993</v>
      </c>
      <c r="L53" s="8">
        <v>43208.5308</v>
      </c>
      <c r="M53" s="8">
        <v>48065.640289999981</v>
      </c>
      <c r="N53" s="8">
        <v>315201.34802999999</v>
      </c>
      <c r="O53" s="8">
        <v>392929.08454999997</v>
      </c>
      <c r="P53" s="8">
        <v>147521.52035000004</v>
      </c>
      <c r="Q53" s="6">
        <v>576571.39488000004</v>
      </c>
      <c r="R53" s="29">
        <v>78314.236310000008</v>
      </c>
      <c r="S53" s="7">
        <v>210507.12450000001</v>
      </c>
      <c r="T53" s="30">
        <v>0</v>
      </c>
      <c r="U53" s="30">
        <v>0</v>
      </c>
      <c r="V53" s="30">
        <v>0</v>
      </c>
      <c r="W53" s="30">
        <v>0</v>
      </c>
    </row>
    <row r="54" spans="1:23" x14ac:dyDescent="0.2">
      <c r="A54" s="12" t="s">
        <v>39</v>
      </c>
      <c r="B54" s="7" t="s">
        <v>27</v>
      </c>
      <c r="C54" s="7" t="s">
        <v>27</v>
      </c>
      <c r="D54" s="18">
        <v>248.21710999999999</v>
      </c>
      <c r="E54" s="7" t="s">
        <v>27</v>
      </c>
      <c r="F54" s="7" t="s">
        <v>27</v>
      </c>
      <c r="G54" s="7" t="s">
        <v>27</v>
      </c>
      <c r="H54" s="7" t="s">
        <v>27</v>
      </c>
      <c r="I54" s="7" t="s">
        <v>27</v>
      </c>
      <c r="J54" s="7" t="s">
        <v>27</v>
      </c>
      <c r="K54" s="7" t="s">
        <v>27</v>
      </c>
      <c r="L54" s="7" t="s">
        <v>27</v>
      </c>
      <c r="M54" s="7" t="s">
        <v>27</v>
      </c>
      <c r="N54" s="7" t="s">
        <v>27</v>
      </c>
      <c r="O54" s="7" t="s">
        <v>27</v>
      </c>
      <c r="P54" s="7" t="s">
        <v>27</v>
      </c>
      <c r="Q54" s="7" t="s">
        <v>27</v>
      </c>
      <c r="R54" s="29">
        <v>1002.7673100000001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</row>
    <row r="55" spans="1:23" ht="13.5" thickBot="1" x14ac:dyDescent="0.25">
      <c r="A55" s="13" t="s">
        <v>45</v>
      </c>
      <c r="B55" s="9">
        <f t="shared" ref="B55:P55" si="0">SUM(B7:B54)</f>
        <v>1077669.6256600004</v>
      </c>
      <c r="C55" s="9">
        <f t="shared" si="0"/>
        <v>1157379.9912399994</v>
      </c>
      <c r="D55" s="9">
        <f t="shared" si="0"/>
        <v>1776596.2962500004</v>
      </c>
      <c r="E55" s="9">
        <f t="shared" si="0"/>
        <v>1633247.2769999991</v>
      </c>
      <c r="F55" s="9">
        <f t="shared" si="0"/>
        <v>2669573.2069412698</v>
      </c>
      <c r="G55" s="9">
        <f t="shared" si="0"/>
        <v>2025339.6454200002</v>
      </c>
      <c r="H55" s="9">
        <f t="shared" si="0"/>
        <v>1940427.3565400008</v>
      </c>
      <c r="I55" s="9">
        <f t="shared" si="0"/>
        <v>2696705.1823179992</v>
      </c>
      <c r="J55" s="9">
        <f t="shared" si="0"/>
        <v>1862506.4058947996</v>
      </c>
      <c r="K55" s="9">
        <f t="shared" si="0"/>
        <v>697550.50476999988</v>
      </c>
      <c r="L55" s="9">
        <f t="shared" si="0"/>
        <v>1694255.9604400003</v>
      </c>
      <c r="M55" s="9">
        <f t="shared" si="0"/>
        <v>2150201.9964999994</v>
      </c>
      <c r="N55" s="9">
        <f t="shared" si="0"/>
        <v>2393301.3304399997</v>
      </c>
      <c r="O55" s="9">
        <f t="shared" si="0"/>
        <v>2700372.5016300003</v>
      </c>
      <c r="P55" s="9">
        <f t="shared" si="0"/>
        <v>2178581.65246</v>
      </c>
      <c r="Q55" s="9">
        <f t="shared" ref="Q55:V55" si="1">SUM(Q7:Q54)</f>
        <v>2478378.0243100002</v>
      </c>
      <c r="R55" s="9">
        <f t="shared" si="1"/>
        <v>2040175.2057899998</v>
      </c>
      <c r="S55" s="32">
        <f t="shared" si="1"/>
        <v>1554017.2599399998</v>
      </c>
      <c r="T55" s="32">
        <f t="shared" si="1"/>
        <v>1544533.2724800007</v>
      </c>
      <c r="U55" s="32">
        <f t="shared" si="1"/>
        <v>768379.53868999996</v>
      </c>
      <c r="V55" s="32">
        <f t="shared" si="1"/>
        <v>1044280.9990000001</v>
      </c>
      <c r="W55" s="32">
        <f>SUM(W7:W53)</f>
        <v>378026.59257700003</v>
      </c>
    </row>
    <row r="56" spans="1:23" x14ac:dyDescent="0.2">
      <c r="B56" s="3"/>
      <c r="C56" s="3"/>
      <c r="D56" s="3"/>
      <c r="G56" s="3"/>
      <c r="H56" s="3"/>
      <c r="I56" s="3"/>
      <c r="J56" s="4"/>
      <c r="Q56" s="1"/>
    </row>
    <row r="57" spans="1:23" x14ac:dyDescent="0.2">
      <c r="A57" s="3"/>
      <c r="B57" s="17"/>
      <c r="C57" s="17"/>
      <c r="D57" s="17"/>
      <c r="E57" s="17"/>
      <c r="F57" s="17"/>
    </row>
    <row r="59" spans="1:23" s="14" customFormat="1" x14ac:dyDescent="0.2">
      <c r="A59" s="23"/>
      <c r="S59" s="33"/>
      <c r="T59" s="33"/>
      <c r="U59" s="33"/>
      <c r="V59" s="33"/>
    </row>
    <row r="60" spans="1:23" s="14" customFormat="1" x14ac:dyDescent="0.2">
      <c r="S60" s="33"/>
      <c r="T60" s="33"/>
      <c r="U60" s="33"/>
      <c r="V60" s="33"/>
    </row>
    <row r="61" spans="1:23" s="14" customForma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4"/>
      <c r="S61" s="33"/>
      <c r="T61" s="33"/>
      <c r="U61" s="33"/>
      <c r="V61" s="33"/>
    </row>
    <row r="62" spans="1:23" s="14" customFormat="1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S62" s="33"/>
      <c r="T62" s="33"/>
      <c r="U62" s="33"/>
      <c r="V62" s="33"/>
    </row>
    <row r="63" spans="1:23" s="14" customFormat="1" x14ac:dyDescent="0.2">
      <c r="B63" s="25"/>
      <c r="C63" s="25"/>
      <c r="D63" s="25"/>
      <c r="E63" s="25"/>
      <c r="F63" s="25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S63" s="33"/>
      <c r="T63" s="33"/>
      <c r="U63" s="33"/>
      <c r="V63" s="33"/>
    </row>
    <row r="64" spans="1:23" s="14" customForma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2"/>
      <c r="L64" s="22"/>
      <c r="M64" s="22"/>
      <c r="N64" s="22"/>
      <c r="O64" s="22"/>
      <c r="P64" s="22"/>
      <c r="Q64" s="22"/>
      <c r="S64" s="33"/>
      <c r="T64" s="33"/>
      <c r="U64" s="33"/>
      <c r="V64" s="33"/>
    </row>
    <row r="65" spans="1:22" s="14" customFormat="1" x14ac:dyDescent="0.2">
      <c r="A65" s="23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S65" s="33"/>
      <c r="T65" s="33"/>
      <c r="U65" s="33"/>
      <c r="V65" s="33"/>
    </row>
    <row r="66" spans="1:22" s="14" customFormat="1" x14ac:dyDescent="0.2">
      <c r="K66" s="22"/>
      <c r="L66" s="22"/>
      <c r="S66" s="33"/>
      <c r="T66" s="33"/>
      <c r="U66" s="33"/>
      <c r="V66" s="33"/>
    </row>
    <row r="67" spans="1:22" s="14" customFormat="1" x14ac:dyDescent="0.2">
      <c r="A67" s="23"/>
      <c r="S67" s="33"/>
      <c r="T67" s="33"/>
      <c r="U67" s="33"/>
      <c r="V67" s="33"/>
    </row>
    <row r="68" spans="1:22" s="14" customFormat="1" x14ac:dyDescent="0.2">
      <c r="A68" s="23"/>
      <c r="S68" s="33"/>
      <c r="T68" s="33"/>
      <c r="U68" s="33"/>
      <c r="V68" s="33"/>
    </row>
    <row r="69" spans="1:22" s="14" customForma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4"/>
      <c r="S69" s="33"/>
      <c r="T69" s="33"/>
      <c r="U69" s="33"/>
      <c r="V69" s="33"/>
    </row>
    <row r="70" spans="1:22" s="14" customFormat="1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S70" s="33"/>
      <c r="T70" s="33"/>
      <c r="U70" s="33"/>
      <c r="V70" s="33"/>
    </row>
    <row r="71" spans="1:22" s="14" customFormat="1" x14ac:dyDescent="0.2">
      <c r="B71" s="25"/>
      <c r="C71" s="22"/>
      <c r="D71" s="22"/>
      <c r="E71" s="22"/>
      <c r="F71" s="22"/>
      <c r="G71" s="22"/>
      <c r="H71" s="22"/>
      <c r="I71" s="22"/>
      <c r="J71" s="22"/>
      <c r="K71" s="25"/>
      <c r="L71" s="25"/>
      <c r="M71" s="25"/>
      <c r="N71" s="22"/>
      <c r="O71" s="22"/>
      <c r="P71" s="22"/>
      <c r="Q71" s="22"/>
      <c r="S71" s="33"/>
      <c r="T71" s="33"/>
      <c r="U71" s="33"/>
      <c r="V71" s="33"/>
    </row>
    <row r="72" spans="1:22" s="14" customFormat="1" x14ac:dyDescent="0.2">
      <c r="A72" s="23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S72" s="33"/>
      <c r="T72" s="33"/>
      <c r="U72" s="33"/>
      <c r="V72" s="33"/>
    </row>
    <row r="73" spans="1:22" s="14" customFormat="1" x14ac:dyDescent="0.2">
      <c r="E73" s="22"/>
      <c r="S73" s="33"/>
      <c r="T73" s="33"/>
      <c r="U73" s="33"/>
      <c r="V73" s="33"/>
    </row>
    <row r="74" spans="1:22" s="14" customFormat="1" x14ac:dyDescent="0.2">
      <c r="A74" s="27"/>
      <c r="S74" s="33"/>
      <c r="T74" s="33"/>
      <c r="U74" s="33"/>
      <c r="V74" s="33"/>
    </row>
  </sheetData>
  <phoneticPr fontId="0" type="noConversion"/>
  <pageMargins left="0.78740157499999996" right="0.78740157499999996" top="0.984251969" bottom="0.984251969" header="0.49212598499999999" footer="0.49212598499999999"/>
  <pageSetup paperSize="9" scale="79" orientation="landscape" horizontalDpi="4294967294" r:id="rId1"/>
  <headerFooter alignWithMargins="0"/>
  <ignoredErrors>
    <ignoredError sqref="S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1998-2019</vt:lpstr>
      <vt:lpstr>'1998-2019'!Area_de_impressao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</cp:lastModifiedBy>
  <cp:lastPrinted>2013-04-22T19:54:33Z</cp:lastPrinted>
  <dcterms:created xsi:type="dcterms:W3CDTF">1997-01-10T22:22:50Z</dcterms:created>
  <dcterms:modified xsi:type="dcterms:W3CDTF">2020-01-16T18:06:50Z</dcterms:modified>
</cp:coreProperties>
</file>