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edg\Documents\Projects\C-Blood\GitHub repos\AgnosticTx2\Publication files\"/>
    </mc:Choice>
  </mc:AlternateContent>
  <xr:revisionPtr revIDLastSave="0" documentId="13_ncr:1_{459BC87A-3A88-4BA9-8A18-123057AC9971}" xr6:coauthVersionLast="36" xr6:coauthVersionMax="47" xr10:uidLastSave="{00000000-0000-0000-0000-000000000000}"/>
  <bookViews>
    <workbookView xWindow="-120" yWindow="-120" windowWidth="29040" windowHeight="15840" xr2:uid="{400AE0B5-8269-472B-8A7B-5965A9C24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" i="1" l="1"/>
  <c r="X15" i="1"/>
  <c r="F35" i="1"/>
  <c r="G35" i="1"/>
  <c r="I35" i="1"/>
  <c r="F36" i="1"/>
  <c r="G36" i="1"/>
  <c r="I36" i="1"/>
  <c r="F37" i="1"/>
  <c r="G37" i="1"/>
  <c r="I37" i="1"/>
  <c r="W15" i="1"/>
  <c r="V15" i="1"/>
  <c r="V14" i="1"/>
  <c r="E5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F41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6" i="1"/>
  <c r="F7" i="1"/>
  <c r="F8" i="1"/>
  <c r="F4" i="1"/>
  <c r="F5" i="1"/>
  <c r="F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F40" i="1" l="1"/>
  <c r="F42" i="1" s="1"/>
  <c r="E41" i="1"/>
  <c r="E40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B3" i="1"/>
  <c r="A3" i="1"/>
  <c r="E42" i="1" l="1"/>
</calcChain>
</file>

<file path=xl/sharedStrings.xml><?xml version="1.0" encoding="utf-8"?>
<sst xmlns="http://schemas.openxmlformats.org/spreadsheetml/2006/main" count="125" uniqueCount="41">
  <si>
    <t>Component characteristic</t>
  </si>
  <si>
    <r>
      <rPr>
        <b/>
        <sz val="11"/>
        <color theme="1"/>
        <rFont val="Calibri"/>
        <family val="2"/>
        <scheme val="minor"/>
      </rPr>
      <t>Table 2.</t>
    </r>
    <r>
      <rPr>
        <sz val="11"/>
        <color theme="1"/>
        <rFont val="Calibri"/>
        <family val="2"/>
        <scheme val="minor"/>
      </rPr>
      <t xml:space="preserve"> Replication of associations that were FDR significant in SCANDAT single-unit cohort</t>
    </r>
  </si>
  <si>
    <t>label</t>
  </si>
  <si>
    <t>predictor</t>
  </si>
  <si>
    <t>fdr_p</t>
  </si>
  <si>
    <t>bon_p</t>
  </si>
  <si>
    <t>Donor parity</t>
  </si>
  <si>
    <t>Donor sex</t>
  </si>
  <si>
    <t>Crude p-value</t>
  </si>
  <si>
    <t>Recipient laboratory test delta</t>
  </si>
  <si>
    <t>Hemoglobin</t>
  </si>
  <si>
    <t>Donor Hb</t>
  </si>
  <si>
    <t>Bilirubin</t>
  </si>
  <si>
    <t>Storage time</t>
  </si>
  <si>
    <t>Erythrocyte count</t>
  </si>
  <si>
    <t>Mean corpuscular volume</t>
  </si>
  <si>
    <t>Platelet count</t>
  </si>
  <si>
    <t>Mean corpuscular hemoglobin concentrati</t>
  </si>
  <si>
    <t>Mean corpuscular hemoglobin</t>
  </si>
  <si>
    <t>Age of Donor</t>
  </si>
  <si>
    <t>CO-Hb</t>
  </si>
  <si>
    <t>Creatinine</t>
  </si>
  <si>
    <t>aPTT</t>
  </si>
  <si>
    <t>Time since donors previous donation</t>
  </si>
  <si>
    <t>Albumin</t>
  </si>
  <si>
    <t>Donors prior number of donations</t>
  </si>
  <si>
    <t>Chloride</t>
  </si>
  <si>
    <t>coherent</t>
  </si>
  <si>
    <t>Unknown key</t>
  </si>
  <si>
    <t>Number of observations</t>
  </si>
  <si>
    <t>cohort</t>
  </si>
  <si>
    <t>obs</t>
  </si>
  <si>
    <t>repl_pvalue</t>
  </si>
  <si>
    <t>REDS3</t>
  </si>
  <si>
    <t>Replication cohort</t>
  </si>
  <si>
    <t>SCANDAT 2-unit</t>
  </si>
  <si>
    <t xml:space="preserve">Bonferroni adjusted p-value </t>
  </si>
  <si>
    <t>SCANDAT2u</t>
  </si>
  <si>
    <t xml:space="preserve">FDR p-value from SCANDAT 1-unit </t>
  </si>
  <si>
    <t>Tested</t>
  </si>
  <si>
    <t>Replicated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</si>
</sst>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wrapText="1"/>
    </xf>
    <xf numFmtId="11" fontId="0" fillId="0" borderId="0" xfId="0" applyNumberFormat="1"/>
    <xf numFmtId="11" fontId="0" fillId="0" borderId="0" xfId="0" applyNumberFormat="1" applyAlignment="1">
      <alignment horizontal="right" vertical="center" indent="3"/>
    </xf>
    <xf numFmtId="0" fontId="0" fillId="0" borderId="0" xfId="0" applyAlignment="1">
      <alignment horizontal="right" vertical="center" indent="3"/>
    </xf>
    <xf numFmtId="0" fontId="0" fillId="0" borderId="1" xfId="0" applyBorder="1" applyAlignment="1">
      <alignment horizontal="right" vertical="center" indent="3"/>
    </xf>
    <xf numFmtId="3" fontId="0" fillId="0" borderId="0" xfId="0" applyNumberFormat="1" applyAlignment="1">
      <alignment horizontal="right" vertical="center" indent="3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9" fontId="0" fillId="0" borderId="0" xfId="1" applyFont="1"/>
    <xf numFmtId="3" fontId="0" fillId="0" borderId="1" xfId="0" applyNumberFormat="1" applyBorder="1" applyAlignment="1">
      <alignment horizontal="right" vertical="center" indent="3"/>
    </xf>
    <xf numFmtId="11" fontId="0" fillId="0" borderId="1" xfId="0" applyNumberFormat="1" applyBorder="1" applyAlignment="1">
      <alignment horizontal="right" vertical="center" indent="3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ont>
        <b val="0"/>
        <i/>
      </font>
    </dxf>
    <dxf>
      <numFmt numFmtId="164" formatCode="0.0E+00"/>
    </dxf>
    <dxf>
      <numFmt numFmtId="165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6A3D-118E-40F6-A522-DFA2954D11E5}">
  <dimension ref="A1:X42"/>
  <sheetViews>
    <sheetView tabSelected="1" topLeftCell="A13" zoomScale="85" zoomScaleNormal="85" workbookViewId="0">
      <selection activeCell="X15" sqref="X14:X15"/>
    </sheetView>
  </sheetViews>
  <sheetFormatPr defaultRowHeight="15" x14ac:dyDescent="0.25"/>
  <cols>
    <col min="1" max="1" width="23.5703125" customWidth="1"/>
    <col min="2" max="2" width="21.28515625" customWidth="1"/>
    <col min="3" max="3" width="17.5703125" customWidth="1"/>
    <col min="4" max="4" width="1.85546875" customWidth="1"/>
    <col min="5" max="5" width="18.28515625" style="10" bestFit="1" customWidth="1"/>
    <col min="6" max="6" width="14.5703125" customWidth="1"/>
    <col min="7" max="7" width="13.5703125" customWidth="1"/>
    <col min="8" max="8" width="1.85546875" customWidth="1"/>
    <col min="9" max="9" width="16.7109375" customWidth="1"/>
    <col min="12" max="20" width="9.140625" customWidth="1"/>
  </cols>
  <sheetData>
    <row r="1" spans="1:24" ht="33.75" customHeight="1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</row>
    <row r="2" spans="1:24" ht="30" x14ac:dyDescent="0.25">
      <c r="A2" s="1" t="s">
        <v>9</v>
      </c>
      <c r="B2" s="1" t="s">
        <v>0</v>
      </c>
      <c r="C2" s="1" t="s">
        <v>38</v>
      </c>
      <c r="D2" s="1"/>
      <c r="E2" s="9" t="s">
        <v>34</v>
      </c>
      <c r="F2" s="1" t="s">
        <v>29</v>
      </c>
      <c r="G2" s="1" t="s">
        <v>8</v>
      </c>
      <c r="H2" s="1"/>
      <c r="I2" s="1" t="s">
        <v>36</v>
      </c>
      <c r="L2" t="s">
        <v>2</v>
      </c>
      <c r="M2" t="s">
        <v>3</v>
      </c>
      <c r="N2" t="s">
        <v>4</v>
      </c>
      <c r="O2" t="s">
        <v>30</v>
      </c>
      <c r="P2" t="s">
        <v>31</v>
      </c>
      <c r="Q2" t="s">
        <v>32</v>
      </c>
      <c r="R2" t="s">
        <v>5</v>
      </c>
      <c r="S2" t="s">
        <v>27</v>
      </c>
    </row>
    <row r="3" spans="1:24" x14ac:dyDescent="0.25">
      <c r="A3" s="7" t="str">
        <f t="shared" ref="A3:A34" si="0">L3</f>
        <v>Hemoglobin</v>
      </c>
      <c r="B3" s="7" t="str">
        <f t="shared" ref="B3:B34" si="1">M3</f>
        <v>Donor Hb</v>
      </c>
      <c r="C3" s="3">
        <f t="shared" ref="C3:C34" si="2">N3</f>
        <v>4.2323395999999999E-81</v>
      </c>
      <c r="D3" s="4"/>
      <c r="E3" s="11" t="str">
        <f>O3</f>
        <v>REDS3</v>
      </c>
      <c r="F3" s="6">
        <f>P3</f>
        <v>98749</v>
      </c>
      <c r="G3" s="3">
        <f>Q3</f>
        <v>1.5935401E-140</v>
      </c>
      <c r="H3" s="4"/>
      <c r="I3" s="3">
        <f>R3</f>
        <v>5.0993282999999998E-139</v>
      </c>
      <c r="L3" t="s">
        <v>10</v>
      </c>
      <c r="M3" t="s">
        <v>11</v>
      </c>
      <c r="N3" s="2">
        <v>4.2323395999999999E-81</v>
      </c>
      <c r="O3" t="s">
        <v>33</v>
      </c>
      <c r="P3">
        <v>98749</v>
      </c>
      <c r="Q3" s="2">
        <v>1.5935401E-140</v>
      </c>
      <c r="R3" s="2">
        <v>5.0993282999999998E-139</v>
      </c>
      <c r="S3">
        <v>1</v>
      </c>
    </row>
    <row r="4" spans="1:24" x14ac:dyDescent="0.25">
      <c r="A4" s="7" t="str">
        <f t="shared" si="0"/>
        <v>Bilirubin</v>
      </c>
      <c r="B4" s="7" t="str">
        <f t="shared" si="1"/>
        <v>Storage time</v>
      </c>
      <c r="C4" s="4">
        <f t="shared" si="2"/>
        <v>1.1732623999999999E-3</v>
      </c>
      <c r="D4" s="4"/>
      <c r="E4" s="12" t="str">
        <f t="shared" ref="E4:E37" si="3">O4</f>
        <v>REDS3</v>
      </c>
      <c r="F4" s="6">
        <f t="shared" ref="F4:F34" si="4">P4</f>
        <v>24943</v>
      </c>
      <c r="G4" s="3">
        <f t="shared" ref="G4:G34" si="5">Q4</f>
        <v>1.6751006E-85</v>
      </c>
      <c r="H4" s="4"/>
      <c r="I4" s="3">
        <f t="shared" ref="I4:I34" si="6">R4</f>
        <v>5.3603218000000004E-84</v>
      </c>
      <c r="L4" t="s">
        <v>12</v>
      </c>
      <c r="M4" t="s">
        <v>13</v>
      </c>
      <c r="N4" s="2">
        <v>1.1732623999999999E-3</v>
      </c>
      <c r="O4" t="s">
        <v>33</v>
      </c>
      <c r="P4">
        <v>24943</v>
      </c>
      <c r="Q4" s="2">
        <v>1.6751006E-85</v>
      </c>
      <c r="R4" s="2">
        <v>5.3603218000000004E-84</v>
      </c>
      <c r="S4">
        <v>1</v>
      </c>
    </row>
    <row r="5" spans="1:24" x14ac:dyDescent="0.25">
      <c r="A5" s="7" t="str">
        <f t="shared" si="0"/>
        <v>Hemoglobin</v>
      </c>
      <c r="B5" s="7" t="str">
        <f t="shared" si="1"/>
        <v>Donor parity</v>
      </c>
      <c r="C5" s="4">
        <f t="shared" si="2"/>
        <v>2.6769808000000002E-46</v>
      </c>
      <c r="D5" s="4"/>
      <c r="E5" s="12" t="str">
        <f>O5</f>
        <v>REDS3</v>
      </c>
      <c r="F5" s="6">
        <f t="shared" si="4"/>
        <v>83928</v>
      </c>
      <c r="G5" s="3">
        <f t="shared" si="5"/>
        <v>1.5033440000000001E-78</v>
      </c>
      <c r="H5" s="4"/>
      <c r="I5" s="3">
        <f t="shared" si="6"/>
        <v>4.8107008999999999E-77</v>
      </c>
      <c r="L5" t="s">
        <v>10</v>
      </c>
      <c r="M5" t="s">
        <v>6</v>
      </c>
      <c r="N5" s="2">
        <v>2.6769808000000002E-46</v>
      </c>
      <c r="O5" t="s">
        <v>33</v>
      </c>
      <c r="P5">
        <v>83928</v>
      </c>
      <c r="Q5" s="2">
        <v>1.5033440000000001E-78</v>
      </c>
      <c r="R5" s="2">
        <v>4.8107008999999999E-77</v>
      </c>
      <c r="S5">
        <v>1</v>
      </c>
    </row>
    <row r="6" spans="1:24" x14ac:dyDescent="0.25">
      <c r="A6" s="7" t="str">
        <f t="shared" si="0"/>
        <v>Erythrocyte count</v>
      </c>
      <c r="B6" s="7" t="str">
        <f t="shared" si="1"/>
        <v>Donor Hb</v>
      </c>
      <c r="C6" s="4">
        <f t="shared" si="2"/>
        <v>6.1062487000000001E-26</v>
      </c>
      <c r="D6" s="4"/>
      <c r="E6" s="12" t="str">
        <f t="shared" si="3"/>
        <v>SCANDAT 2-unit</v>
      </c>
      <c r="F6" s="6">
        <f t="shared" si="4"/>
        <v>62667</v>
      </c>
      <c r="G6" s="3">
        <f t="shared" si="5"/>
        <v>9.6328395E-61</v>
      </c>
      <c r="H6" s="4"/>
      <c r="I6" s="3">
        <f t="shared" si="6"/>
        <v>3.0825085999999999E-59</v>
      </c>
      <c r="L6" t="s">
        <v>14</v>
      </c>
      <c r="M6" t="s">
        <v>11</v>
      </c>
      <c r="N6" s="2">
        <v>6.1062487000000001E-26</v>
      </c>
      <c r="O6" t="s">
        <v>35</v>
      </c>
      <c r="P6">
        <v>62667</v>
      </c>
      <c r="Q6" s="2">
        <v>9.6328395E-61</v>
      </c>
      <c r="R6" s="2">
        <v>3.0825085999999999E-59</v>
      </c>
      <c r="S6">
        <v>1</v>
      </c>
    </row>
    <row r="7" spans="1:24" x14ac:dyDescent="0.25">
      <c r="A7" s="7" t="str">
        <f t="shared" si="0"/>
        <v>Erythrocyte count</v>
      </c>
      <c r="B7" s="7" t="str">
        <f t="shared" si="1"/>
        <v>Donor sex</v>
      </c>
      <c r="C7" s="4">
        <f t="shared" si="2"/>
        <v>7.6450731000000006E-14</v>
      </c>
      <c r="D7" s="4"/>
      <c r="E7" s="12" t="str">
        <f t="shared" si="3"/>
        <v>SCANDAT 2-unit</v>
      </c>
      <c r="F7" s="6">
        <f t="shared" si="4"/>
        <v>62718</v>
      </c>
      <c r="G7" s="3">
        <f t="shared" si="5"/>
        <v>1.160375E-50</v>
      </c>
      <c r="H7" s="4"/>
      <c r="I7" s="3">
        <f t="shared" si="6"/>
        <v>3.7132000000000001E-49</v>
      </c>
      <c r="L7" t="s">
        <v>14</v>
      </c>
      <c r="M7" t="s">
        <v>7</v>
      </c>
      <c r="N7" s="2">
        <v>7.6450731000000006E-14</v>
      </c>
      <c r="O7" t="s">
        <v>35</v>
      </c>
      <c r="P7">
        <v>62718</v>
      </c>
      <c r="Q7" s="2">
        <v>1.160375E-50</v>
      </c>
      <c r="R7" s="2">
        <v>3.7132000000000001E-49</v>
      </c>
      <c r="S7">
        <v>1</v>
      </c>
    </row>
    <row r="8" spans="1:24" ht="30" x14ac:dyDescent="0.25">
      <c r="A8" s="7" t="str">
        <f t="shared" si="0"/>
        <v>Mean corpuscular volume</v>
      </c>
      <c r="B8" s="7" t="str">
        <f t="shared" si="1"/>
        <v>Storage time</v>
      </c>
      <c r="C8" s="4">
        <f t="shared" si="2"/>
        <v>2.8857667E-24</v>
      </c>
      <c r="D8" s="4"/>
      <c r="E8" s="12" t="str">
        <f t="shared" si="3"/>
        <v>SCANDAT 2-unit</v>
      </c>
      <c r="F8" s="6">
        <f t="shared" si="4"/>
        <v>62960</v>
      </c>
      <c r="G8" s="3">
        <f t="shared" si="5"/>
        <v>3.8490841000000001E-48</v>
      </c>
      <c r="H8" s="4"/>
      <c r="I8" s="3">
        <f t="shared" si="6"/>
        <v>1.2317069E-46</v>
      </c>
      <c r="L8" t="s">
        <v>15</v>
      </c>
      <c r="M8" t="s">
        <v>13</v>
      </c>
      <c r="N8" s="2">
        <v>2.8857667E-24</v>
      </c>
      <c r="O8" t="s">
        <v>35</v>
      </c>
      <c r="P8">
        <v>62960</v>
      </c>
      <c r="Q8" s="2">
        <v>3.8490841000000001E-48</v>
      </c>
      <c r="R8" s="2">
        <v>1.2317069E-46</v>
      </c>
      <c r="S8">
        <v>1</v>
      </c>
    </row>
    <row r="9" spans="1:24" x14ac:dyDescent="0.25">
      <c r="A9" s="7" t="str">
        <f t="shared" si="0"/>
        <v>Hemoglobin</v>
      </c>
      <c r="B9" s="7" t="str">
        <f t="shared" si="1"/>
        <v>Donor sex</v>
      </c>
      <c r="C9" s="4">
        <f t="shared" si="2"/>
        <v>1.1233135E-45</v>
      </c>
      <c r="D9" s="4"/>
      <c r="E9" s="12" t="str">
        <f t="shared" si="3"/>
        <v>REDS3</v>
      </c>
      <c r="F9" s="6">
        <f t="shared" si="4"/>
        <v>108125</v>
      </c>
      <c r="G9" s="3">
        <f t="shared" si="5"/>
        <v>1.6640179E-39</v>
      </c>
      <c r="H9" s="4"/>
      <c r="I9" s="3">
        <f t="shared" si="6"/>
        <v>5.3248572999999996E-38</v>
      </c>
      <c r="L9" t="s">
        <v>10</v>
      </c>
      <c r="M9" t="s">
        <v>7</v>
      </c>
      <c r="N9" s="2">
        <v>1.1233135E-45</v>
      </c>
      <c r="O9" t="s">
        <v>33</v>
      </c>
      <c r="P9">
        <v>108125</v>
      </c>
      <c r="Q9" s="2">
        <v>1.6640179E-39</v>
      </c>
      <c r="R9" s="2">
        <v>5.3248572999999996E-38</v>
      </c>
      <c r="S9">
        <v>1</v>
      </c>
    </row>
    <row r="10" spans="1:24" x14ac:dyDescent="0.25">
      <c r="A10" s="7" t="str">
        <f t="shared" si="0"/>
        <v>Erythrocyte count</v>
      </c>
      <c r="B10" s="7" t="str">
        <f t="shared" si="1"/>
        <v>Donor parity</v>
      </c>
      <c r="C10" s="4">
        <f t="shared" si="2"/>
        <v>7.0576306000000004E-13</v>
      </c>
      <c r="D10" s="4"/>
      <c r="E10" s="12" t="str">
        <f t="shared" si="3"/>
        <v>SCANDAT 2-unit</v>
      </c>
      <c r="F10" s="6">
        <f t="shared" si="4"/>
        <v>62718</v>
      </c>
      <c r="G10" s="3">
        <f t="shared" si="5"/>
        <v>3.4931253999999998E-37</v>
      </c>
      <c r="H10" s="4"/>
      <c r="I10" s="3">
        <f t="shared" si="6"/>
        <v>1.1178001E-35</v>
      </c>
      <c r="L10" t="s">
        <v>14</v>
      </c>
      <c r="M10" t="s">
        <v>6</v>
      </c>
      <c r="N10" s="2">
        <v>7.0576306000000004E-13</v>
      </c>
      <c r="O10" t="s">
        <v>35</v>
      </c>
      <c r="P10">
        <v>62718</v>
      </c>
      <c r="Q10" s="2">
        <v>3.4931253999999998E-37</v>
      </c>
      <c r="R10" s="2">
        <v>1.1178001E-35</v>
      </c>
      <c r="S10">
        <v>1</v>
      </c>
    </row>
    <row r="11" spans="1:24" x14ac:dyDescent="0.25">
      <c r="A11" s="7" t="str">
        <f t="shared" si="0"/>
        <v>Platelet count</v>
      </c>
      <c r="B11" s="7" t="str">
        <f t="shared" si="1"/>
        <v>Storage time</v>
      </c>
      <c r="C11" s="4">
        <f t="shared" si="2"/>
        <v>5.2354652000000003E-7</v>
      </c>
      <c r="D11" s="4"/>
      <c r="E11" s="12" t="str">
        <f t="shared" si="3"/>
        <v>REDS3</v>
      </c>
      <c r="F11" s="6">
        <f t="shared" si="4"/>
        <v>97939</v>
      </c>
      <c r="G11" s="3">
        <f t="shared" si="5"/>
        <v>1.486204E-34</v>
      </c>
      <c r="H11" s="4"/>
      <c r="I11" s="3">
        <f t="shared" si="6"/>
        <v>4.7558526999999997E-33</v>
      </c>
      <c r="L11" t="s">
        <v>16</v>
      </c>
      <c r="M11" t="s">
        <v>13</v>
      </c>
      <c r="N11" s="2">
        <v>5.2354652000000003E-7</v>
      </c>
      <c r="O11" t="s">
        <v>33</v>
      </c>
      <c r="P11">
        <v>97939</v>
      </c>
      <c r="Q11" s="2">
        <v>1.486204E-34</v>
      </c>
      <c r="R11" s="2">
        <v>4.7558526999999997E-33</v>
      </c>
      <c r="S11">
        <v>1</v>
      </c>
    </row>
    <row r="12" spans="1:24" ht="30" x14ac:dyDescent="0.25">
      <c r="A12" s="7" t="str">
        <f t="shared" si="0"/>
        <v>Mean corpuscular hemoglobin concentrati</v>
      </c>
      <c r="B12" s="7" t="str">
        <f t="shared" si="1"/>
        <v>Donor Hb</v>
      </c>
      <c r="C12" s="4">
        <f t="shared" si="2"/>
        <v>4.6347315000000001E-11</v>
      </c>
      <c r="D12" s="4"/>
      <c r="E12" s="12" t="str">
        <f t="shared" si="3"/>
        <v>SCANDAT 2-unit</v>
      </c>
      <c r="F12" s="6">
        <f t="shared" si="4"/>
        <v>46057</v>
      </c>
      <c r="G12" s="3">
        <f t="shared" si="5"/>
        <v>5.5406874999999999E-33</v>
      </c>
      <c r="H12" s="4"/>
      <c r="I12" s="3">
        <f t="shared" si="6"/>
        <v>1.77302E-31</v>
      </c>
      <c r="L12" t="s">
        <v>17</v>
      </c>
      <c r="M12" t="s">
        <v>11</v>
      </c>
      <c r="N12" s="2">
        <v>4.6347315000000001E-11</v>
      </c>
      <c r="O12" t="s">
        <v>35</v>
      </c>
      <c r="P12">
        <v>46057</v>
      </c>
      <c r="Q12" s="2">
        <v>5.5406874999999999E-33</v>
      </c>
      <c r="R12" s="2">
        <v>1.77302E-31</v>
      </c>
      <c r="S12">
        <v>1</v>
      </c>
    </row>
    <row r="13" spans="1:24" ht="30" x14ac:dyDescent="0.25">
      <c r="A13" s="7" t="str">
        <f t="shared" si="0"/>
        <v>Mean corpuscular volume</v>
      </c>
      <c r="B13" s="7" t="str">
        <f t="shared" si="1"/>
        <v>Donor parity</v>
      </c>
      <c r="C13" s="4">
        <f t="shared" si="2"/>
        <v>1.9843295999999999E-11</v>
      </c>
      <c r="D13" s="4"/>
      <c r="E13" s="12" t="str">
        <f t="shared" si="3"/>
        <v>SCANDAT 2-unit</v>
      </c>
      <c r="F13" s="6">
        <f t="shared" si="4"/>
        <v>62960</v>
      </c>
      <c r="G13" s="3">
        <f t="shared" si="5"/>
        <v>1.1702375E-17</v>
      </c>
      <c r="H13" s="4"/>
      <c r="I13" s="3">
        <f t="shared" si="6"/>
        <v>3.7447599000000001E-16</v>
      </c>
      <c r="L13" t="s">
        <v>15</v>
      </c>
      <c r="M13" t="s">
        <v>6</v>
      </c>
      <c r="N13" s="2">
        <v>1.9843295999999999E-11</v>
      </c>
      <c r="O13" t="s">
        <v>35</v>
      </c>
      <c r="P13">
        <v>62960</v>
      </c>
      <c r="Q13" s="2">
        <v>1.1702375E-17</v>
      </c>
      <c r="R13" s="2">
        <v>3.7447599000000001E-16</v>
      </c>
      <c r="S13">
        <v>1</v>
      </c>
    </row>
    <row r="14" spans="1:24" ht="30" x14ac:dyDescent="0.25">
      <c r="A14" s="7" t="str">
        <f t="shared" si="0"/>
        <v>Mean corpuscular volume</v>
      </c>
      <c r="B14" s="7" t="str">
        <f t="shared" si="1"/>
        <v>Donor sex</v>
      </c>
      <c r="C14" s="4">
        <f t="shared" si="2"/>
        <v>3.6416871E-9</v>
      </c>
      <c r="D14" s="4"/>
      <c r="E14" s="12" t="str">
        <f t="shared" si="3"/>
        <v>SCANDAT 2-unit</v>
      </c>
      <c r="F14" s="6">
        <f t="shared" si="4"/>
        <v>62960</v>
      </c>
      <c r="G14" s="3">
        <f t="shared" si="5"/>
        <v>2.3472713000000001E-17</v>
      </c>
      <c r="H14" s="4"/>
      <c r="I14" s="3">
        <f t="shared" si="6"/>
        <v>7.5112683000000002E-16</v>
      </c>
      <c r="L14" t="s">
        <v>15</v>
      </c>
      <c r="M14" t="s">
        <v>7</v>
      </c>
      <c r="N14" s="2">
        <v>3.6416871E-9</v>
      </c>
      <c r="O14" t="s">
        <v>35</v>
      </c>
      <c r="P14">
        <v>62960</v>
      </c>
      <c r="Q14" s="2">
        <v>2.3472713000000001E-17</v>
      </c>
      <c r="R14" s="2">
        <v>7.5112683000000002E-16</v>
      </c>
      <c r="S14">
        <v>1</v>
      </c>
      <c r="U14" t="s">
        <v>39</v>
      </c>
      <c r="V14">
        <f>COUNT(C3:C37)</f>
        <v>35</v>
      </c>
      <c r="X14" s="18">
        <f>V14/550</f>
        <v>6.363636363636363E-2</v>
      </c>
    </row>
    <row r="15" spans="1:24" ht="30" x14ac:dyDescent="0.25">
      <c r="A15" s="7" t="str">
        <f t="shared" si="0"/>
        <v>Mean corpuscular hemoglobin concentrati</v>
      </c>
      <c r="B15" s="7" t="str">
        <f t="shared" si="1"/>
        <v>Donor sex</v>
      </c>
      <c r="C15" s="4">
        <f t="shared" si="2"/>
        <v>2.6058942000000002E-3</v>
      </c>
      <c r="D15" s="4"/>
      <c r="E15" s="12" t="str">
        <f t="shared" si="3"/>
        <v>SCANDAT 2-unit</v>
      </c>
      <c r="F15" s="6">
        <f t="shared" si="4"/>
        <v>46063</v>
      </c>
      <c r="G15" s="3">
        <f t="shared" si="5"/>
        <v>3.0853847E-15</v>
      </c>
      <c r="H15" s="4"/>
      <c r="I15" s="3">
        <f t="shared" si="6"/>
        <v>9.8732308999999994E-14</v>
      </c>
      <c r="L15" t="s">
        <v>17</v>
      </c>
      <c r="M15" t="s">
        <v>7</v>
      </c>
      <c r="N15" s="2">
        <v>2.6058942000000002E-3</v>
      </c>
      <c r="O15" t="s">
        <v>35</v>
      </c>
      <c r="P15">
        <v>46063</v>
      </c>
      <c r="Q15" s="2">
        <v>3.0853847E-15</v>
      </c>
      <c r="R15" s="2">
        <v>9.8732308999999994E-14</v>
      </c>
      <c r="S15">
        <v>1</v>
      </c>
      <c r="U15" t="s">
        <v>40</v>
      </c>
      <c r="V15">
        <f>COUNTIF(I3:I34,"&lt;0.05")</f>
        <v>22</v>
      </c>
      <c r="W15" s="15">
        <f>V15/V14</f>
        <v>0.62857142857142856</v>
      </c>
      <c r="X15" s="18">
        <f>V15/550</f>
        <v>0.04</v>
      </c>
    </row>
    <row r="16" spans="1:24" ht="30" x14ac:dyDescent="0.25">
      <c r="A16" s="7" t="str">
        <f t="shared" si="0"/>
        <v>Mean corpuscular hemoglobin</v>
      </c>
      <c r="B16" s="7" t="str">
        <f t="shared" si="1"/>
        <v>Donor Hb</v>
      </c>
      <c r="C16" s="4">
        <f t="shared" si="2"/>
        <v>8.9468002000000003E-6</v>
      </c>
      <c r="D16" s="4"/>
      <c r="E16" s="12" t="str">
        <f t="shared" si="3"/>
        <v>SCANDAT 2-unit</v>
      </c>
      <c r="F16" s="6">
        <f t="shared" si="4"/>
        <v>62986</v>
      </c>
      <c r="G16" s="3">
        <f t="shared" si="5"/>
        <v>9.9903283999999995E-15</v>
      </c>
      <c r="H16" s="4"/>
      <c r="I16" s="3">
        <f t="shared" si="6"/>
        <v>3.1969051E-13</v>
      </c>
      <c r="L16" t="s">
        <v>18</v>
      </c>
      <c r="M16" t="s">
        <v>11</v>
      </c>
      <c r="N16" s="2">
        <v>8.9468002000000003E-6</v>
      </c>
      <c r="O16" t="s">
        <v>35</v>
      </c>
      <c r="P16">
        <v>62986</v>
      </c>
      <c r="Q16" s="2">
        <v>9.9903283999999995E-15</v>
      </c>
      <c r="R16" s="2">
        <v>3.1969051E-13</v>
      </c>
      <c r="S16">
        <v>1</v>
      </c>
    </row>
    <row r="17" spans="1:19" ht="30" x14ac:dyDescent="0.25">
      <c r="A17" s="7" t="str">
        <f t="shared" si="0"/>
        <v>Mean corpuscular volume</v>
      </c>
      <c r="B17" s="7" t="str">
        <f t="shared" si="1"/>
        <v>Age of Donor</v>
      </c>
      <c r="C17" s="4">
        <f t="shared" si="2"/>
        <v>3.1478897999999998E-28</v>
      </c>
      <c r="D17" s="4"/>
      <c r="E17" s="12" t="str">
        <f t="shared" si="3"/>
        <v>SCANDAT 2-unit</v>
      </c>
      <c r="F17" s="6">
        <f t="shared" si="4"/>
        <v>62960</v>
      </c>
      <c r="G17" s="3">
        <f t="shared" si="5"/>
        <v>9.2242609999999991E-13</v>
      </c>
      <c r="H17" s="4"/>
      <c r="I17" s="3">
        <f t="shared" si="6"/>
        <v>2.9517634999999997E-11</v>
      </c>
      <c r="L17" t="s">
        <v>15</v>
      </c>
      <c r="M17" t="s">
        <v>19</v>
      </c>
      <c r="N17" s="2">
        <v>3.1478897999999998E-28</v>
      </c>
      <c r="O17" t="s">
        <v>35</v>
      </c>
      <c r="P17">
        <v>62960</v>
      </c>
      <c r="Q17" s="2">
        <v>9.2242609999999991E-13</v>
      </c>
      <c r="R17" s="2">
        <v>2.9517634999999997E-11</v>
      </c>
      <c r="S17">
        <v>1</v>
      </c>
    </row>
    <row r="18" spans="1:19" ht="30" x14ac:dyDescent="0.25">
      <c r="A18" s="7" t="str">
        <f t="shared" si="0"/>
        <v>Mean corpuscular hemoglobin</v>
      </c>
      <c r="B18" s="7" t="str">
        <f t="shared" si="1"/>
        <v>Age of Donor</v>
      </c>
      <c r="C18" s="4">
        <f t="shared" si="2"/>
        <v>3.4981432999999999E-15</v>
      </c>
      <c r="D18" s="4"/>
      <c r="E18" s="12" t="str">
        <f t="shared" si="3"/>
        <v>SCANDAT 2-unit</v>
      </c>
      <c r="F18" s="6">
        <f t="shared" si="4"/>
        <v>63036</v>
      </c>
      <c r="G18" s="3">
        <f t="shared" si="5"/>
        <v>1.5604883000000001E-11</v>
      </c>
      <c r="H18" s="4"/>
      <c r="I18" s="3">
        <f t="shared" si="6"/>
        <v>4.9935626000000001E-10</v>
      </c>
      <c r="L18" t="s">
        <v>18</v>
      </c>
      <c r="M18" t="s">
        <v>19</v>
      </c>
      <c r="N18" s="2">
        <v>3.4981432999999999E-15</v>
      </c>
      <c r="O18" t="s">
        <v>35</v>
      </c>
      <c r="P18">
        <v>63036</v>
      </c>
      <c r="Q18" s="2">
        <v>1.5604883000000001E-11</v>
      </c>
      <c r="R18" s="2">
        <v>4.9935626000000001E-10</v>
      </c>
      <c r="S18">
        <v>1</v>
      </c>
    </row>
    <row r="19" spans="1:19" ht="30" x14ac:dyDescent="0.25">
      <c r="A19" s="7" t="str">
        <f t="shared" si="0"/>
        <v>Mean corpuscular hemoglobin concentrati</v>
      </c>
      <c r="B19" s="7" t="str">
        <f t="shared" si="1"/>
        <v>Donor parity</v>
      </c>
      <c r="C19" s="4">
        <f t="shared" si="2"/>
        <v>7.5758568999999996E-3</v>
      </c>
      <c r="D19" s="4"/>
      <c r="E19" s="12" t="str">
        <f t="shared" si="3"/>
        <v>SCANDAT 2-unit</v>
      </c>
      <c r="F19" s="6">
        <f t="shared" si="4"/>
        <v>46063</v>
      </c>
      <c r="G19" s="3">
        <f t="shared" si="5"/>
        <v>1.7189765E-10</v>
      </c>
      <c r="H19" s="4"/>
      <c r="I19" s="3">
        <f t="shared" si="6"/>
        <v>5.5007247999999999E-9</v>
      </c>
      <c r="L19" t="s">
        <v>17</v>
      </c>
      <c r="M19" t="s">
        <v>6</v>
      </c>
      <c r="N19" s="2">
        <v>7.5758568999999996E-3</v>
      </c>
      <c r="O19" t="s">
        <v>35</v>
      </c>
      <c r="P19">
        <v>46063</v>
      </c>
      <c r="Q19" s="2">
        <v>1.7189765E-10</v>
      </c>
      <c r="R19" s="2">
        <v>5.5007247999999999E-9</v>
      </c>
      <c r="S19">
        <v>1</v>
      </c>
    </row>
    <row r="20" spans="1:19" x14ac:dyDescent="0.25">
      <c r="A20" s="7" t="str">
        <f t="shared" si="0"/>
        <v>Bilirubin</v>
      </c>
      <c r="B20" s="7" t="str">
        <f t="shared" si="1"/>
        <v>Donor Hb</v>
      </c>
      <c r="C20" s="4">
        <f t="shared" si="2"/>
        <v>6.7235022999999998E-3</v>
      </c>
      <c r="D20" s="4"/>
      <c r="E20" s="12" t="str">
        <f t="shared" si="3"/>
        <v>REDS3</v>
      </c>
      <c r="F20" s="6">
        <f t="shared" si="4"/>
        <v>22499</v>
      </c>
      <c r="G20" s="3">
        <f t="shared" si="5"/>
        <v>3.5435836999999998E-9</v>
      </c>
      <c r="H20" s="4"/>
      <c r="I20" s="3">
        <f t="shared" si="6"/>
        <v>1.1339467999999999E-7</v>
      </c>
      <c r="L20" t="s">
        <v>12</v>
      </c>
      <c r="M20" t="s">
        <v>11</v>
      </c>
      <c r="N20" s="2">
        <v>6.7235022999999998E-3</v>
      </c>
      <c r="O20" t="s">
        <v>33</v>
      </c>
      <c r="P20">
        <v>22499</v>
      </c>
      <c r="Q20" s="2">
        <v>3.5435836999999998E-9</v>
      </c>
      <c r="R20" s="2">
        <v>1.1339467999999999E-7</v>
      </c>
      <c r="S20">
        <v>1</v>
      </c>
    </row>
    <row r="21" spans="1:19" x14ac:dyDescent="0.25">
      <c r="A21" s="7" t="str">
        <f t="shared" si="0"/>
        <v>CO-Hb</v>
      </c>
      <c r="B21" s="7" t="str">
        <f t="shared" si="1"/>
        <v>Storage time</v>
      </c>
      <c r="C21" s="4">
        <f t="shared" si="2"/>
        <v>1.8002859000000001E-3</v>
      </c>
      <c r="D21" s="4"/>
      <c r="E21" s="12" t="str">
        <f t="shared" si="3"/>
        <v>SCANDAT 2-unit</v>
      </c>
      <c r="F21" s="6">
        <f t="shared" si="4"/>
        <v>8628</v>
      </c>
      <c r="G21" s="3">
        <f t="shared" si="5"/>
        <v>3.6912115000000002E-9</v>
      </c>
      <c r="H21" s="4"/>
      <c r="I21" s="3">
        <f t="shared" si="6"/>
        <v>1.1811877E-7</v>
      </c>
      <c r="L21" t="s">
        <v>20</v>
      </c>
      <c r="M21" t="s">
        <v>13</v>
      </c>
      <c r="N21" s="2">
        <v>1.8002859000000001E-3</v>
      </c>
      <c r="O21" t="s">
        <v>35</v>
      </c>
      <c r="P21">
        <v>8628</v>
      </c>
      <c r="Q21" s="2">
        <v>3.6912115000000002E-9</v>
      </c>
      <c r="R21" s="2">
        <v>1.1811877E-7</v>
      </c>
      <c r="S21">
        <v>1</v>
      </c>
    </row>
    <row r="22" spans="1:19" ht="30" x14ac:dyDescent="0.25">
      <c r="A22" s="7" t="str">
        <f t="shared" si="0"/>
        <v>Mean corpuscular volume</v>
      </c>
      <c r="B22" s="7" t="str">
        <f t="shared" si="1"/>
        <v>Donor Hb</v>
      </c>
      <c r="C22" s="4">
        <f t="shared" si="2"/>
        <v>7.4343328999999996E-6</v>
      </c>
      <c r="D22" s="4"/>
      <c r="E22" s="12" t="str">
        <f t="shared" si="3"/>
        <v>SCANDAT 2-unit</v>
      </c>
      <c r="F22" s="6">
        <f t="shared" si="4"/>
        <v>62910</v>
      </c>
      <c r="G22" s="3">
        <f t="shared" si="5"/>
        <v>1.0430699000000001E-6</v>
      </c>
      <c r="H22" s="4"/>
      <c r="I22" s="3">
        <f t="shared" si="6"/>
        <v>3.3378235999999997E-5</v>
      </c>
      <c r="L22" t="s">
        <v>15</v>
      </c>
      <c r="M22" t="s">
        <v>11</v>
      </c>
      <c r="N22" s="2">
        <v>7.4343328999999996E-6</v>
      </c>
      <c r="O22" t="s">
        <v>35</v>
      </c>
      <c r="P22">
        <v>62910</v>
      </c>
      <c r="Q22" s="2">
        <v>1.0430699000000001E-6</v>
      </c>
      <c r="R22" s="2">
        <v>3.3378235999999997E-5</v>
      </c>
      <c r="S22">
        <v>1</v>
      </c>
    </row>
    <row r="23" spans="1:19" x14ac:dyDescent="0.25">
      <c r="A23" s="7" t="str">
        <f t="shared" si="0"/>
        <v>Platelet count</v>
      </c>
      <c r="B23" s="7" t="str">
        <f t="shared" si="1"/>
        <v>Donor Hb</v>
      </c>
      <c r="C23" s="4">
        <f t="shared" si="2"/>
        <v>8.8048364E-3</v>
      </c>
      <c r="D23" s="4"/>
      <c r="E23" s="12" t="str">
        <f t="shared" si="3"/>
        <v>REDS3</v>
      </c>
      <c r="F23" s="6">
        <f t="shared" si="4"/>
        <v>88768</v>
      </c>
      <c r="G23" s="3">
        <f t="shared" si="5"/>
        <v>2.4474542999999998E-5</v>
      </c>
      <c r="H23" s="4"/>
      <c r="I23" s="3">
        <f t="shared" si="6"/>
        <v>7.8318538000000004E-4</v>
      </c>
      <c r="L23" t="s">
        <v>16</v>
      </c>
      <c r="M23" t="s">
        <v>11</v>
      </c>
      <c r="N23" s="2">
        <v>8.8048364E-3</v>
      </c>
      <c r="O23" t="s">
        <v>33</v>
      </c>
      <c r="P23">
        <v>88768</v>
      </c>
      <c r="Q23" s="2">
        <v>2.4474542999999998E-5</v>
      </c>
      <c r="R23" s="2">
        <v>7.8318538000000004E-4</v>
      </c>
      <c r="S23">
        <v>1</v>
      </c>
    </row>
    <row r="24" spans="1:19" x14ac:dyDescent="0.25">
      <c r="A24" s="7" t="str">
        <f t="shared" si="0"/>
        <v>Creatinine</v>
      </c>
      <c r="B24" s="7" t="str">
        <f t="shared" si="1"/>
        <v>Storage time</v>
      </c>
      <c r="C24" s="4">
        <f t="shared" si="2"/>
        <v>3.7056591E-2</v>
      </c>
      <c r="D24" s="4"/>
      <c r="E24" s="12" t="str">
        <f t="shared" si="3"/>
        <v>REDS3</v>
      </c>
      <c r="F24" s="6">
        <f t="shared" si="4"/>
        <v>82640</v>
      </c>
      <c r="G24" s="3">
        <f t="shared" si="5"/>
        <v>1.5890497E-4</v>
      </c>
      <c r="H24" s="4"/>
      <c r="I24" s="3">
        <f t="shared" si="6"/>
        <v>5.084959E-3</v>
      </c>
      <c r="L24" t="s">
        <v>21</v>
      </c>
      <c r="M24" t="s">
        <v>13</v>
      </c>
      <c r="N24" s="2">
        <v>3.7056591E-2</v>
      </c>
      <c r="O24" t="s">
        <v>33</v>
      </c>
      <c r="P24">
        <v>82640</v>
      </c>
      <c r="Q24" s="2">
        <v>1.5890497E-4</v>
      </c>
      <c r="R24" s="2">
        <v>5.084959E-3</v>
      </c>
      <c r="S24">
        <v>1</v>
      </c>
    </row>
    <row r="25" spans="1:19" x14ac:dyDescent="0.25">
      <c r="A25" s="7" t="str">
        <f t="shared" si="0"/>
        <v>Albumin</v>
      </c>
      <c r="B25" s="7" t="str">
        <f t="shared" si="1"/>
        <v>Storage time</v>
      </c>
      <c r="C25" s="4">
        <f t="shared" si="2"/>
        <v>4.2352174999999999E-2</v>
      </c>
      <c r="D25" s="4"/>
      <c r="E25" s="12" t="str">
        <f t="shared" si="3"/>
        <v>REDS3</v>
      </c>
      <c r="F25" s="6">
        <f t="shared" si="4"/>
        <v>20558</v>
      </c>
      <c r="G25" s="3">
        <f t="shared" si="5"/>
        <v>0.94336931999999996</v>
      </c>
      <c r="H25" s="4"/>
      <c r="I25" s="3">
        <f t="shared" si="6"/>
        <v>1</v>
      </c>
      <c r="L25" t="s">
        <v>24</v>
      </c>
      <c r="M25" t="s">
        <v>13</v>
      </c>
      <c r="N25" s="2">
        <v>4.2352174999999999E-2</v>
      </c>
      <c r="O25" t="s">
        <v>33</v>
      </c>
      <c r="P25">
        <v>20558</v>
      </c>
      <c r="Q25" s="2">
        <v>0.94336931999999996</v>
      </c>
      <c r="R25" s="2">
        <v>1</v>
      </c>
      <c r="S25">
        <v>1</v>
      </c>
    </row>
    <row r="26" spans="1:19" x14ac:dyDescent="0.25">
      <c r="A26" s="7" t="str">
        <f t="shared" si="0"/>
        <v>Chloride</v>
      </c>
      <c r="B26" s="7" t="str">
        <f t="shared" si="1"/>
        <v>Storage time</v>
      </c>
      <c r="C26" s="4">
        <f t="shared" si="2"/>
        <v>4.8040126000000002E-2</v>
      </c>
      <c r="D26" s="4"/>
      <c r="E26" s="12" t="str">
        <f t="shared" si="3"/>
        <v>SCANDAT 2-unit</v>
      </c>
      <c r="F26" s="6">
        <f t="shared" si="4"/>
        <v>11483</v>
      </c>
      <c r="G26" s="3">
        <f t="shared" si="5"/>
        <v>7.4787407E-2</v>
      </c>
      <c r="H26" s="4"/>
      <c r="I26" s="3">
        <f t="shared" si="6"/>
        <v>1</v>
      </c>
      <c r="L26" t="s">
        <v>26</v>
      </c>
      <c r="M26" t="s">
        <v>13</v>
      </c>
      <c r="N26" s="2">
        <v>4.8040126000000002E-2</v>
      </c>
      <c r="O26" t="s">
        <v>35</v>
      </c>
      <c r="P26">
        <v>11483</v>
      </c>
      <c r="Q26" s="2">
        <v>7.4787407E-2</v>
      </c>
      <c r="R26" s="2">
        <v>1</v>
      </c>
      <c r="S26">
        <v>1</v>
      </c>
    </row>
    <row r="27" spans="1:19" ht="30" x14ac:dyDescent="0.25">
      <c r="A27" s="7" t="str">
        <f t="shared" si="0"/>
        <v>Erythrocyte count</v>
      </c>
      <c r="B27" s="7" t="str">
        <f t="shared" si="1"/>
        <v>Donors prior number of donations</v>
      </c>
      <c r="C27" s="4">
        <f t="shared" si="2"/>
        <v>4.0637825000000002E-2</v>
      </c>
      <c r="D27" s="4"/>
      <c r="E27" s="12" t="str">
        <f t="shared" si="3"/>
        <v>SCANDAT 2-unit</v>
      </c>
      <c r="F27" s="6">
        <f t="shared" si="4"/>
        <v>62718</v>
      </c>
      <c r="G27" s="3">
        <f t="shared" si="5"/>
        <v>0.35981088999999999</v>
      </c>
      <c r="H27" s="4"/>
      <c r="I27" s="3">
        <f t="shared" si="6"/>
        <v>1</v>
      </c>
      <c r="L27" t="s">
        <v>14</v>
      </c>
      <c r="M27" t="s">
        <v>25</v>
      </c>
      <c r="N27" s="2">
        <v>4.0637825000000002E-2</v>
      </c>
      <c r="O27" t="s">
        <v>35</v>
      </c>
      <c r="P27">
        <v>62718</v>
      </c>
      <c r="Q27" s="2">
        <v>0.35981088999999999</v>
      </c>
      <c r="R27" s="2">
        <v>1</v>
      </c>
      <c r="S27">
        <v>1</v>
      </c>
    </row>
    <row r="28" spans="1:19" ht="30" x14ac:dyDescent="0.25">
      <c r="A28" s="7" t="str">
        <f t="shared" si="0"/>
        <v>Erythrocyte count</v>
      </c>
      <c r="B28" s="7" t="str">
        <f t="shared" si="1"/>
        <v>Time since donors previous donation</v>
      </c>
      <c r="C28" s="4">
        <f t="shared" si="2"/>
        <v>1.1516709E-2</v>
      </c>
      <c r="D28" s="4"/>
      <c r="E28" s="12" t="str">
        <f t="shared" si="3"/>
        <v>SCANDAT 2-unit</v>
      </c>
      <c r="F28" s="6">
        <f t="shared" si="4"/>
        <v>62718</v>
      </c>
      <c r="G28" s="3">
        <f t="shared" si="5"/>
        <v>7.9506568999999999E-2</v>
      </c>
      <c r="H28" s="4"/>
      <c r="I28" s="3">
        <f t="shared" si="6"/>
        <v>1</v>
      </c>
      <c r="L28" t="s">
        <v>14</v>
      </c>
      <c r="M28" t="s">
        <v>23</v>
      </c>
      <c r="N28" s="2">
        <v>1.1516709E-2</v>
      </c>
      <c r="O28" t="s">
        <v>35</v>
      </c>
      <c r="P28">
        <v>62718</v>
      </c>
      <c r="Q28" s="2">
        <v>7.9506568999999999E-2</v>
      </c>
      <c r="R28" s="2">
        <v>1</v>
      </c>
      <c r="S28">
        <v>1</v>
      </c>
    </row>
    <row r="29" spans="1:19" x14ac:dyDescent="0.25">
      <c r="A29" s="7" t="str">
        <f t="shared" si="0"/>
        <v>Hemoglobin</v>
      </c>
      <c r="B29" s="7" t="str">
        <f t="shared" si="1"/>
        <v>Age of Donor</v>
      </c>
      <c r="C29" s="4">
        <f t="shared" si="2"/>
        <v>2.9715709000000001E-3</v>
      </c>
      <c r="D29" s="4"/>
      <c r="E29" s="12" t="str">
        <f t="shared" si="3"/>
        <v>REDS3</v>
      </c>
      <c r="F29" s="6">
        <f t="shared" si="4"/>
        <v>97480</v>
      </c>
      <c r="G29" s="3">
        <f t="shared" si="5"/>
        <v>4.0807100999999998E-2</v>
      </c>
      <c r="H29" s="4"/>
      <c r="I29" s="3">
        <f t="shared" si="6"/>
        <v>1</v>
      </c>
      <c r="L29" t="s">
        <v>10</v>
      </c>
      <c r="M29" t="s">
        <v>19</v>
      </c>
      <c r="N29" s="2">
        <v>2.9715709000000001E-3</v>
      </c>
      <c r="O29" t="s">
        <v>33</v>
      </c>
      <c r="P29">
        <v>97480</v>
      </c>
      <c r="Q29" s="2">
        <v>4.0807100999999998E-2</v>
      </c>
      <c r="R29" s="2">
        <v>1</v>
      </c>
      <c r="S29">
        <v>1</v>
      </c>
    </row>
    <row r="30" spans="1:19" x14ac:dyDescent="0.25">
      <c r="A30" s="7" t="str">
        <f t="shared" si="0"/>
        <v>Hemoglobin</v>
      </c>
      <c r="B30" s="7" t="str">
        <f t="shared" si="1"/>
        <v>Storage time</v>
      </c>
      <c r="C30" s="4">
        <f t="shared" si="2"/>
        <v>1.5102917999999999E-91</v>
      </c>
      <c r="D30" s="4"/>
      <c r="E30" s="12" t="str">
        <f t="shared" si="3"/>
        <v>REDS3</v>
      </c>
      <c r="F30" s="6">
        <f t="shared" si="4"/>
        <v>108087</v>
      </c>
      <c r="G30" s="3">
        <f t="shared" si="5"/>
        <v>0.77687967999999996</v>
      </c>
      <c r="H30" s="4"/>
      <c r="I30" s="3">
        <f t="shared" si="6"/>
        <v>1</v>
      </c>
      <c r="L30" t="s">
        <v>10</v>
      </c>
      <c r="M30" t="s">
        <v>13</v>
      </c>
      <c r="N30" s="2">
        <v>1.5102917999999999E-91</v>
      </c>
      <c r="O30" t="s">
        <v>33</v>
      </c>
      <c r="P30">
        <v>108087</v>
      </c>
      <c r="Q30" s="2">
        <v>0.77687967999999996</v>
      </c>
      <c r="R30" s="2">
        <v>1</v>
      </c>
      <c r="S30">
        <v>1</v>
      </c>
    </row>
    <row r="31" spans="1:19" ht="30" x14ac:dyDescent="0.25">
      <c r="A31" s="7" t="str">
        <f t="shared" si="0"/>
        <v>Hemoglobin</v>
      </c>
      <c r="B31" s="7" t="str">
        <f t="shared" si="1"/>
        <v>Donors prior number of donations</v>
      </c>
      <c r="C31" s="4">
        <f t="shared" si="2"/>
        <v>4.1647051000000004E-6</v>
      </c>
      <c r="D31" s="4"/>
      <c r="E31" s="12" t="str">
        <f t="shared" si="3"/>
        <v>REDS3</v>
      </c>
      <c r="F31" s="6">
        <f t="shared" si="4"/>
        <v>108126</v>
      </c>
      <c r="G31" s="3">
        <f t="shared" si="5"/>
        <v>0.13787529000000001</v>
      </c>
      <c r="H31" s="4"/>
      <c r="I31" s="3">
        <f t="shared" si="6"/>
        <v>1</v>
      </c>
      <c r="L31" t="s">
        <v>10</v>
      </c>
      <c r="M31" t="s">
        <v>25</v>
      </c>
      <c r="N31" s="2">
        <v>4.1647051000000004E-6</v>
      </c>
      <c r="O31" t="s">
        <v>33</v>
      </c>
      <c r="P31">
        <v>108126</v>
      </c>
      <c r="Q31" s="2">
        <v>0.13787529000000001</v>
      </c>
      <c r="R31" s="2">
        <v>1</v>
      </c>
      <c r="S31">
        <v>1</v>
      </c>
    </row>
    <row r="32" spans="1:19" ht="30" x14ac:dyDescent="0.25">
      <c r="A32" s="7" t="str">
        <f t="shared" si="0"/>
        <v>Mean corpuscular hemoglobin</v>
      </c>
      <c r="B32" s="7" t="str">
        <f t="shared" si="1"/>
        <v>Unknown key</v>
      </c>
      <c r="C32" s="4">
        <f t="shared" si="2"/>
        <v>7.5758568999999996E-3</v>
      </c>
      <c r="D32" s="4"/>
      <c r="E32" s="12" t="str">
        <f t="shared" si="3"/>
        <v>SCANDAT 2-unit</v>
      </c>
      <c r="F32" s="6">
        <f t="shared" si="4"/>
        <v>63036</v>
      </c>
      <c r="G32" s="3">
        <f t="shared" si="5"/>
        <v>0.42654971000000003</v>
      </c>
      <c r="H32" s="4"/>
      <c r="I32" s="3">
        <f t="shared" si="6"/>
        <v>1</v>
      </c>
      <c r="L32" t="s">
        <v>18</v>
      </c>
      <c r="M32" t="s">
        <v>28</v>
      </c>
      <c r="N32" s="2">
        <v>7.5758568999999996E-3</v>
      </c>
      <c r="O32" t="s">
        <v>35</v>
      </c>
      <c r="P32">
        <v>63036</v>
      </c>
      <c r="Q32" s="2">
        <v>0.42654971000000003</v>
      </c>
      <c r="R32" s="2">
        <v>1</v>
      </c>
      <c r="S32">
        <v>1</v>
      </c>
    </row>
    <row r="33" spans="1:19" ht="30" x14ac:dyDescent="0.25">
      <c r="A33" s="7" t="str">
        <f t="shared" si="0"/>
        <v>Mean corpuscular hemoglobin</v>
      </c>
      <c r="B33" s="7" t="str">
        <f t="shared" si="1"/>
        <v>Storage time</v>
      </c>
      <c r="C33" s="4">
        <f t="shared" si="2"/>
        <v>5.2058681000000003E-6</v>
      </c>
      <c r="D33" s="4"/>
      <c r="E33" s="12" t="str">
        <f t="shared" si="3"/>
        <v>SCANDAT 2-unit</v>
      </c>
      <c r="F33" s="6">
        <f t="shared" si="4"/>
        <v>63036</v>
      </c>
      <c r="G33" s="3">
        <f t="shared" si="5"/>
        <v>5.5258330000000001E-2</v>
      </c>
      <c r="H33" s="4"/>
      <c r="I33" s="3">
        <f t="shared" si="6"/>
        <v>1</v>
      </c>
      <c r="L33" t="s">
        <v>18</v>
      </c>
      <c r="M33" t="s">
        <v>13</v>
      </c>
      <c r="N33" s="2">
        <v>5.2058681000000003E-6</v>
      </c>
      <c r="O33" t="s">
        <v>35</v>
      </c>
      <c r="P33">
        <v>63036</v>
      </c>
      <c r="Q33" s="2">
        <v>5.5258330000000001E-2</v>
      </c>
      <c r="R33" s="2">
        <v>1</v>
      </c>
      <c r="S33">
        <v>1</v>
      </c>
    </row>
    <row r="34" spans="1:19" ht="30" x14ac:dyDescent="0.25">
      <c r="A34" s="7" t="str">
        <f t="shared" si="0"/>
        <v>Mean corpuscular volume</v>
      </c>
      <c r="B34" s="7" t="str">
        <f t="shared" si="1"/>
        <v>Unknown key</v>
      </c>
      <c r="C34" s="4">
        <f t="shared" si="2"/>
        <v>4.4254563E-3</v>
      </c>
      <c r="D34" s="4"/>
      <c r="E34" s="12" t="str">
        <f t="shared" si="3"/>
        <v>SCANDAT 2-unit</v>
      </c>
      <c r="F34" s="6">
        <f t="shared" si="4"/>
        <v>62960</v>
      </c>
      <c r="G34" s="3">
        <f t="shared" si="5"/>
        <v>0.35549037999999999</v>
      </c>
      <c r="H34" s="4"/>
      <c r="I34" s="3">
        <f t="shared" si="6"/>
        <v>1</v>
      </c>
      <c r="L34" t="s">
        <v>15</v>
      </c>
      <c r="M34" t="s">
        <v>28</v>
      </c>
      <c r="N34" s="2">
        <v>4.4254563E-3</v>
      </c>
      <c r="O34" t="s">
        <v>35</v>
      </c>
      <c r="P34">
        <v>62960</v>
      </c>
      <c r="Q34" s="2">
        <v>0.35549037999999999</v>
      </c>
      <c r="R34" s="2">
        <v>1</v>
      </c>
      <c r="S34">
        <v>1</v>
      </c>
    </row>
    <row r="35" spans="1:19" x14ac:dyDescent="0.25">
      <c r="A35" s="7" t="str">
        <f t="shared" ref="A35:C37" si="7">L35</f>
        <v>aPTT</v>
      </c>
      <c r="B35" s="7" t="str">
        <f t="shared" si="7"/>
        <v>Storage time</v>
      </c>
      <c r="C35" s="4">
        <f t="shared" si="7"/>
        <v>1.8820562000000001E-3</v>
      </c>
      <c r="D35" s="4"/>
      <c r="E35" s="12" t="str">
        <f t="shared" si="3"/>
        <v>REDS3</v>
      </c>
      <c r="F35" s="6">
        <f t="shared" ref="F35:F37" si="8">P35</f>
        <v>22627</v>
      </c>
      <c r="G35" s="3">
        <f t="shared" ref="G35:G37" si="9">Q35</f>
        <v>0</v>
      </c>
      <c r="H35" s="4"/>
      <c r="I35" s="3">
        <f t="shared" ref="I35:I37" si="10">R35</f>
        <v>1</v>
      </c>
      <c r="L35" t="s">
        <v>22</v>
      </c>
      <c r="M35" t="s">
        <v>13</v>
      </c>
      <c r="N35" s="2">
        <v>1.8820562000000001E-3</v>
      </c>
      <c r="O35" t="s">
        <v>33</v>
      </c>
      <c r="P35">
        <v>22627</v>
      </c>
      <c r="R35" s="2">
        <v>1</v>
      </c>
      <c r="S35">
        <v>0</v>
      </c>
    </row>
    <row r="36" spans="1:19" x14ac:dyDescent="0.25">
      <c r="A36" s="7" t="str">
        <f t="shared" si="7"/>
        <v>Erythrocyte count</v>
      </c>
      <c r="B36" s="7" t="str">
        <f t="shared" si="7"/>
        <v>Storage time</v>
      </c>
      <c r="C36" s="4">
        <f t="shared" si="7"/>
        <v>3.1601871999999999E-40</v>
      </c>
      <c r="D36" s="4"/>
      <c r="E36" s="12" t="str">
        <f t="shared" si="3"/>
        <v>SCANDAT 2-unit</v>
      </c>
      <c r="F36" s="6">
        <f t="shared" si="8"/>
        <v>62718</v>
      </c>
      <c r="G36" s="3">
        <f t="shared" si="9"/>
        <v>0</v>
      </c>
      <c r="H36" s="4"/>
      <c r="I36" s="3">
        <f t="shared" si="10"/>
        <v>1</v>
      </c>
      <c r="L36" t="s">
        <v>14</v>
      </c>
      <c r="M36" t="s">
        <v>13</v>
      </c>
      <c r="N36" s="2">
        <v>3.1601871999999999E-40</v>
      </c>
      <c r="O36" t="s">
        <v>35</v>
      </c>
      <c r="P36">
        <v>62718</v>
      </c>
      <c r="R36" s="2">
        <v>1</v>
      </c>
      <c r="S36">
        <v>0</v>
      </c>
    </row>
    <row r="37" spans="1:19" ht="30" x14ac:dyDescent="0.25">
      <c r="A37" s="8" t="str">
        <f t="shared" si="7"/>
        <v>Hemoglobin</v>
      </c>
      <c r="B37" s="8" t="str">
        <f t="shared" si="7"/>
        <v>Time since donors previous donation</v>
      </c>
      <c r="C37" s="5">
        <f t="shared" si="7"/>
        <v>4.9228919999999999E-3</v>
      </c>
      <c r="D37" s="5"/>
      <c r="E37" s="13" t="str">
        <f t="shared" si="3"/>
        <v>REDS3</v>
      </c>
      <c r="F37" s="16">
        <f t="shared" si="8"/>
        <v>108126</v>
      </c>
      <c r="G37" s="17">
        <f t="shared" si="9"/>
        <v>0</v>
      </c>
      <c r="H37" s="5"/>
      <c r="I37" s="17">
        <f t="shared" si="10"/>
        <v>1</v>
      </c>
      <c r="L37" t="s">
        <v>10</v>
      </c>
      <c r="M37" t="s">
        <v>23</v>
      </c>
      <c r="N37" s="2">
        <v>4.9228919999999999E-3</v>
      </c>
      <c r="O37" t="s">
        <v>33</v>
      </c>
      <c r="P37">
        <v>108126</v>
      </c>
      <c r="R37" s="2">
        <v>1</v>
      </c>
      <c r="S37">
        <v>0</v>
      </c>
    </row>
    <row r="39" spans="1:19" x14ac:dyDescent="0.25">
      <c r="F39" s="6"/>
      <c r="G39" s="6"/>
    </row>
    <row r="40" spans="1:19" x14ac:dyDescent="0.25">
      <c r="C40" t="s">
        <v>33</v>
      </c>
      <c r="E40" s="10">
        <f>COUNTIF(E3:E37,"REDS3")</f>
        <v>14</v>
      </c>
      <c r="F40">
        <f>COUNTIFS(I3:I37,"&lt;0.05",E3:E37,"REDS3")</f>
        <v>8</v>
      </c>
    </row>
    <row r="41" spans="1:19" x14ac:dyDescent="0.25">
      <c r="C41" t="s">
        <v>37</v>
      </c>
      <c r="E41" s="10">
        <f>COUNTIF(E3:E37,"SCANDAT 2-unit")</f>
        <v>21</v>
      </c>
      <c r="F41">
        <f>COUNTIFS(I3:I37,"&lt;0.05",E3:E37,"SCANDAT 2-unit")</f>
        <v>14</v>
      </c>
    </row>
    <row r="42" spans="1:19" x14ac:dyDescent="0.25">
      <c r="E42" s="10">
        <f>SUM(E40:E41)</f>
        <v>35</v>
      </c>
      <c r="F42">
        <f>SUM(F40:F41)</f>
        <v>22</v>
      </c>
    </row>
  </sheetData>
  <sortState ref="L3:S37">
    <sortCondition ref="S3:S37"/>
  </sortState>
  <mergeCells count="1">
    <mergeCell ref="A1:I1"/>
  </mergeCells>
  <conditionalFormatting sqref="C3:C37 G3:G37 I3:I37">
    <cfRule type="expression" dxfId="3" priority="2">
      <formula>C3&gt;0.009</formula>
    </cfRule>
    <cfRule type="expression" dxfId="2" priority="3">
      <formula>AND(C3&lt;=0.009,C3&gt;0.0009)</formula>
    </cfRule>
    <cfRule type="expression" dxfId="1" priority="4">
      <formula>C3&lt;0.0009</formula>
    </cfRule>
  </conditionalFormatting>
  <conditionalFormatting sqref="F39:G39 C3:I37">
    <cfRule type="expression" dxfId="0" priority="1">
      <formula>C3="NA"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Karolinska Institutet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 Edgren</dc:creator>
  <cp:lastModifiedBy>Gustaf Edgren</cp:lastModifiedBy>
  <dcterms:created xsi:type="dcterms:W3CDTF">2023-08-26T16:29:10Z</dcterms:created>
  <dcterms:modified xsi:type="dcterms:W3CDTF">2024-09-04T12:35:24Z</dcterms:modified>
</cp:coreProperties>
</file>