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Flow Calculations from Depth - M1 Backwater Curve/EMC_calculator_repo/"/>
    </mc:Choice>
  </mc:AlternateContent>
  <xr:revisionPtr revIDLastSave="1188" documentId="8_{5C6B0E3D-C527-4EB7-8516-7CEE41BCC582}" xr6:coauthVersionLast="47" xr6:coauthVersionMax="47" xr10:uidLastSave="{FD85C80B-A8C0-4D7B-8BBB-22D087A718F1}"/>
  <bookViews>
    <workbookView xWindow="-110" yWindow="-110" windowWidth="38620" windowHeight="21100" xr2:uid="{DE7BED1C-AE07-4AFB-B8DA-5A8A2A50BFD1}"/>
  </bookViews>
  <sheets>
    <sheet name="Raw Data" sheetId="2" r:id="rId1"/>
    <sheet name="M1 Backwater" sheetId="1" r:id="rId2"/>
    <sheet name="Sand Filter CV" sheetId="3" r:id="rId3"/>
    <sheet name="For Python" sheetId="4" r:id="rId4"/>
  </sheets>
  <definedNames>
    <definedName name="_xlnm._FilterDatabase" localSheetId="2" hidden="1">'Sand Filter CV'!$H$8:$H$802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R9" i="1"/>
  <c r="L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3" i="4"/>
  <c r="B3" i="4" l="1"/>
  <c r="D6" i="2"/>
  <c r="D5" i="2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10" i="1"/>
  <c r="B4" i="1"/>
  <c r="B3" i="1"/>
  <c r="B9" i="1"/>
  <c r="K273" i="2"/>
  <c r="F9" i="3" a="1"/>
  <c r="F9" i="3" s="1"/>
  <c r="H24" i="3" s="1" a="1"/>
  <c r="H24" i="3" s="1"/>
  <c r="E9" i="3" a="1"/>
  <c r="E9" i="3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9" i="3"/>
  <c r="B4" i="4" l="1"/>
  <c r="B5" i="4"/>
  <c r="H59" i="3" a="1"/>
  <c r="H59" i="3" s="1"/>
  <c r="H424" i="3" a="1"/>
  <c r="H424" i="3" s="1"/>
  <c r="H23" i="3" a="1"/>
  <c r="H23" i="3" s="1"/>
  <c r="H393" i="3" a="1"/>
  <c r="H393" i="3" s="1"/>
  <c r="H649" i="3" a="1"/>
  <c r="H649" i="3" s="1"/>
  <c r="H792" i="3" a="1"/>
  <c r="H792" i="3" s="1"/>
  <c r="H563" i="3" a="1"/>
  <c r="H563" i="3" s="1"/>
  <c r="H791" i="3" a="1"/>
  <c r="H791" i="3" s="1"/>
  <c r="H657" i="3" a="1"/>
  <c r="H657" i="3" s="1"/>
  <c r="H611" i="3" a="1"/>
  <c r="H611" i="3" s="1"/>
  <c r="H699" i="3" a="1"/>
  <c r="H699" i="3" s="1"/>
  <c r="H653" i="3" a="1"/>
  <c r="H653" i="3" s="1"/>
  <c r="H650" i="3" a="1"/>
  <c r="H650" i="3" s="1"/>
  <c r="H143" i="3" a="1"/>
  <c r="H143" i="3" s="1"/>
  <c r="H778" i="3" a="1"/>
  <c r="H778" i="3" s="1"/>
  <c r="H734" i="3" a="1"/>
  <c r="H734" i="3" s="1"/>
  <c r="H647" i="3" a="1"/>
  <c r="H647" i="3" s="1"/>
  <c r="H595" i="3" a="1"/>
  <c r="H595" i="3" s="1"/>
  <c r="H544" i="3" a="1"/>
  <c r="H544" i="3" s="1"/>
  <c r="H226" i="3" a="1"/>
  <c r="H226" i="3" s="1"/>
  <c r="H142" i="3" a="1"/>
  <c r="H142" i="3" s="1"/>
  <c r="H22" i="3" a="1"/>
  <c r="H22" i="3" s="1"/>
  <c r="H775" i="3" a="1"/>
  <c r="H775" i="3" s="1"/>
  <c r="H733" i="3" a="1"/>
  <c r="H733" i="3" s="1"/>
  <c r="H639" i="3" a="1"/>
  <c r="H639" i="3" s="1"/>
  <c r="H594" i="3" a="1"/>
  <c r="H594" i="3" s="1"/>
  <c r="H543" i="3" a="1"/>
  <c r="H543" i="3" s="1"/>
  <c r="H403" i="3" a="1"/>
  <c r="H403" i="3" s="1"/>
  <c r="H225" i="3" a="1"/>
  <c r="H225" i="3" s="1"/>
  <c r="H120" i="3" a="1"/>
  <c r="H120" i="3" s="1"/>
  <c r="H774" i="3" a="1"/>
  <c r="H774" i="3" s="1"/>
  <c r="H732" i="3" a="1"/>
  <c r="H732" i="3" s="1"/>
  <c r="H591" i="3" a="1"/>
  <c r="H591" i="3" s="1"/>
  <c r="H542" i="3" a="1"/>
  <c r="H542" i="3" s="1"/>
  <c r="H476" i="3" a="1"/>
  <c r="H476" i="3" s="1"/>
  <c r="H320" i="3" a="1"/>
  <c r="H320" i="3" s="1"/>
  <c r="H224" i="3" a="1"/>
  <c r="H224" i="3" s="1"/>
  <c r="H119" i="3" a="1"/>
  <c r="H119" i="3" s="1"/>
  <c r="H559" i="3" a="1"/>
  <c r="H559" i="3" s="1"/>
  <c r="H541" i="3" a="1"/>
  <c r="H541" i="3" s="1"/>
  <c r="H347" i="3" a="1"/>
  <c r="H347" i="3" s="1"/>
  <c r="H779" i="3" a="1"/>
  <c r="H779" i="3" s="1"/>
  <c r="H144" i="3" a="1"/>
  <c r="H144" i="3" s="1"/>
  <c r="H408" i="3" a="1"/>
  <c r="H408" i="3" s="1"/>
  <c r="H773" i="3" a="1"/>
  <c r="H773" i="3" s="1"/>
  <c r="H219" i="3" a="1"/>
  <c r="H219" i="3" s="1"/>
  <c r="H772" i="3" a="1"/>
  <c r="H772" i="3" s="1"/>
  <c r="H537" i="3" a="1"/>
  <c r="H537" i="3" s="1"/>
  <c r="H719" i="3" a="1"/>
  <c r="H719" i="3" s="1"/>
  <c r="H676" i="3" a="1"/>
  <c r="H676" i="3" s="1"/>
  <c r="H634" i="3" a="1"/>
  <c r="H634" i="3" s="1"/>
  <c r="H534" i="3" a="1"/>
  <c r="H534" i="3" s="1"/>
  <c r="H306" i="3" a="1"/>
  <c r="H306" i="3" s="1"/>
  <c r="H206" i="3" a="1"/>
  <c r="H206" i="3" s="1"/>
  <c r="H113" i="3" a="1"/>
  <c r="H113" i="3" s="1"/>
  <c r="H10" i="3" a="1"/>
  <c r="H10" i="3" s="1"/>
  <c r="H27" i="3" a="1"/>
  <c r="H27" i="3" s="1"/>
  <c r="H41" i="3" a="1"/>
  <c r="H41" i="3" s="1"/>
  <c r="H72" i="3" a="1"/>
  <c r="H72" i="3" s="1"/>
  <c r="H88" i="3" a="1"/>
  <c r="H88" i="3" s="1"/>
  <c r="H103" i="3" a="1"/>
  <c r="H103" i="3" s="1"/>
  <c r="H134" i="3" a="1"/>
  <c r="H134" i="3" s="1"/>
  <c r="H149" i="3" a="1"/>
  <c r="H149" i="3" s="1"/>
  <c r="H165" i="3" a="1"/>
  <c r="H165" i="3" s="1"/>
  <c r="H196" i="3" a="1"/>
  <c r="H196" i="3" s="1"/>
  <c r="H210" i="3" a="1"/>
  <c r="H210" i="3" s="1"/>
  <c r="H227" i="3" a="1"/>
  <c r="H227" i="3" s="1"/>
  <c r="H241" i="3" a="1"/>
  <c r="H241" i="3" s="1"/>
  <c r="H272" i="3" a="1"/>
  <c r="H272" i="3" s="1"/>
  <c r="H11" i="3" a="1"/>
  <c r="H11" i="3" s="1"/>
  <c r="H12" i="3" a="1"/>
  <c r="H12" i="3" s="1"/>
  <c r="H28" i="3" a="1"/>
  <c r="H28" i="3" s="1"/>
  <c r="H43" i="3" a="1"/>
  <c r="H43" i="3" s="1"/>
  <c r="H74" i="3" a="1"/>
  <c r="H74" i="3" s="1"/>
  <c r="H89" i="3" a="1"/>
  <c r="H89" i="3" s="1"/>
  <c r="H105" i="3" a="1"/>
  <c r="H105" i="3" s="1"/>
  <c r="H136" i="3" a="1"/>
  <c r="H136" i="3" s="1"/>
  <c r="H150" i="3" a="1"/>
  <c r="H150" i="3" s="1"/>
  <c r="H167" i="3" a="1"/>
  <c r="H167" i="3" s="1"/>
  <c r="H181" i="3" a="1"/>
  <c r="H181" i="3" s="1"/>
  <c r="H212" i="3" a="1"/>
  <c r="H212" i="3" s="1"/>
  <c r="H228" i="3" a="1"/>
  <c r="H228" i="3" s="1"/>
  <c r="H243" i="3" a="1"/>
  <c r="H243" i="3" s="1"/>
  <c r="H274" i="3" a="1"/>
  <c r="H274" i="3" s="1"/>
  <c r="H289" i="3" a="1"/>
  <c r="H289" i="3" s="1"/>
  <c r="H305" i="3" a="1"/>
  <c r="H305" i="3" s="1"/>
  <c r="H336" i="3" a="1"/>
  <c r="H336" i="3" s="1"/>
  <c r="H350" i="3" a="1"/>
  <c r="H350" i="3" s="1"/>
  <c r="H367" i="3" a="1"/>
  <c r="H367" i="3" s="1"/>
  <c r="H381" i="3" a="1"/>
  <c r="H381" i="3" s="1"/>
  <c r="H412" i="3" a="1"/>
  <c r="H412" i="3" s="1"/>
  <c r="H428" i="3" a="1"/>
  <c r="H428" i="3" s="1"/>
  <c r="H443" i="3" a="1"/>
  <c r="H443" i="3" s="1"/>
  <c r="H474" i="3" a="1"/>
  <c r="H474" i="3" s="1"/>
  <c r="H489" i="3" a="1"/>
  <c r="H489" i="3" s="1"/>
  <c r="H505" i="3" a="1"/>
  <c r="H505" i="3" s="1"/>
  <c r="H536" i="3" a="1"/>
  <c r="H536" i="3" s="1"/>
  <c r="H550" i="3" a="1"/>
  <c r="H550" i="3" s="1"/>
  <c r="H567" i="3" a="1"/>
  <c r="H567" i="3" s="1"/>
  <c r="H581" i="3" a="1"/>
  <c r="H581" i="3" s="1"/>
  <c r="H13" i="3" a="1"/>
  <c r="H13" i="3" s="1"/>
  <c r="H15" i="3" a="1"/>
  <c r="H15" i="3" s="1"/>
  <c r="H46" i="3" a="1"/>
  <c r="H46" i="3" s="1"/>
  <c r="H60" i="3" a="1"/>
  <c r="H60" i="3" s="1"/>
  <c r="H77" i="3" a="1"/>
  <c r="H77" i="3" s="1"/>
  <c r="H91" i="3" a="1"/>
  <c r="H91" i="3" s="1"/>
  <c r="H122" i="3" a="1"/>
  <c r="H122" i="3" s="1"/>
  <c r="H138" i="3" a="1"/>
  <c r="H138" i="3" s="1"/>
  <c r="H153" i="3" a="1"/>
  <c r="H153" i="3" s="1"/>
  <c r="H184" i="3" a="1"/>
  <c r="H184" i="3" s="1"/>
  <c r="H199" i="3" a="1"/>
  <c r="H199" i="3" s="1"/>
  <c r="H215" i="3" a="1"/>
  <c r="H215" i="3" s="1"/>
  <c r="H246" i="3" a="1"/>
  <c r="H246" i="3" s="1"/>
  <c r="H260" i="3" a="1"/>
  <c r="H260" i="3" s="1"/>
  <c r="H277" i="3" a="1"/>
  <c r="H277" i="3" s="1"/>
  <c r="H291" i="3" a="1"/>
  <c r="H291" i="3" s="1"/>
  <c r="H322" i="3" a="1"/>
  <c r="H322" i="3" s="1"/>
  <c r="H338" i="3" a="1"/>
  <c r="H338" i="3" s="1"/>
  <c r="H353" i="3" a="1"/>
  <c r="H353" i="3" s="1"/>
  <c r="H384" i="3" a="1"/>
  <c r="H384" i="3" s="1"/>
  <c r="H399" i="3" a="1"/>
  <c r="H399" i="3" s="1"/>
  <c r="H415" i="3" a="1"/>
  <c r="H415" i="3" s="1"/>
  <c r="H446" i="3" a="1"/>
  <c r="H446" i="3" s="1"/>
  <c r="H460" i="3" a="1"/>
  <c r="H460" i="3" s="1"/>
  <c r="H477" i="3" a="1"/>
  <c r="H477" i="3" s="1"/>
  <c r="H491" i="3" a="1"/>
  <c r="H491" i="3" s="1"/>
  <c r="H522" i="3" a="1"/>
  <c r="H522" i="3" s="1"/>
  <c r="H538" i="3" a="1"/>
  <c r="H538" i="3" s="1"/>
  <c r="H553" i="3" a="1"/>
  <c r="H553" i="3" s="1"/>
  <c r="H584" i="3" a="1"/>
  <c r="H584" i="3" s="1"/>
  <c r="H599" i="3" a="1"/>
  <c r="H599" i="3" s="1"/>
  <c r="H615" i="3" a="1"/>
  <c r="H615" i="3" s="1"/>
  <c r="H646" i="3" a="1"/>
  <c r="H646" i="3" s="1"/>
  <c r="H660" i="3" a="1"/>
  <c r="H660" i="3" s="1"/>
  <c r="H677" i="3" a="1"/>
  <c r="H677" i="3" s="1"/>
  <c r="H691" i="3" a="1"/>
  <c r="H691" i="3" s="1"/>
  <c r="H722" i="3" a="1"/>
  <c r="H722" i="3" s="1"/>
  <c r="H738" i="3" a="1"/>
  <c r="H738" i="3" s="1"/>
  <c r="H753" i="3" a="1"/>
  <c r="H753" i="3" s="1"/>
  <c r="H784" i="3" a="1"/>
  <c r="H784" i="3" s="1"/>
  <c r="H799" i="3" a="1"/>
  <c r="H799" i="3" s="1"/>
  <c r="H16" i="3" a="1"/>
  <c r="H16" i="3" s="1"/>
  <c r="H169" i="3" a="1"/>
  <c r="H169" i="3" s="1"/>
  <c r="H216" i="3" a="1"/>
  <c r="H216" i="3" s="1"/>
  <c r="H247" i="3" a="1"/>
  <c r="H247" i="3" s="1"/>
  <c r="H292" i="3" a="1"/>
  <c r="H292" i="3" s="1"/>
  <c r="H323" i="3" a="1"/>
  <c r="H323" i="3" s="1"/>
  <c r="H354" i="3" a="1"/>
  <c r="H354" i="3" s="1"/>
  <c r="H385" i="3" a="1"/>
  <c r="H385" i="3" s="1"/>
  <c r="H416" i="3" a="1"/>
  <c r="H416" i="3" s="1"/>
  <c r="H447" i="3" a="1"/>
  <c r="H447" i="3" s="1"/>
  <c r="H508" i="3" a="1"/>
  <c r="H508" i="3" s="1"/>
  <c r="H523" i="3" a="1"/>
  <c r="H523" i="3" s="1"/>
  <c r="H554" i="3" a="1"/>
  <c r="H554" i="3" s="1"/>
  <c r="H585" i="3" a="1"/>
  <c r="H585" i="3" s="1"/>
  <c r="H30" i="3" a="1"/>
  <c r="H30" i="3" s="1"/>
  <c r="H47" i="3" a="1"/>
  <c r="H47" i="3" s="1"/>
  <c r="H61" i="3" a="1"/>
  <c r="H61" i="3" s="1"/>
  <c r="H92" i="3" a="1"/>
  <c r="H92" i="3" s="1"/>
  <c r="H108" i="3" a="1"/>
  <c r="H108" i="3" s="1"/>
  <c r="H123" i="3" a="1"/>
  <c r="H123" i="3" s="1"/>
  <c r="H154" i="3" a="1"/>
  <c r="H154" i="3" s="1"/>
  <c r="H185" i="3" a="1"/>
  <c r="H185" i="3" s="1"/>
  <c r="H230" i="3" a="1"/>
  <c r="H230" i="3" s="1"/>
  <c r="H261" i="3" a="1"/>
  <c r="H261" i="3" s="1"/>
  <c r="H308" i="3" a="1"/>
  <c r="H308" i="3" s="1"/>
  <c r="H369" i="3" a="1"/>
  <c r="H369" i="3" s="1"/>
  <c r="H430" i="3" a="1"/>
  <c r="H430" i="3" s="1"/>
  <c r="H461" i="3" a="1"/>
  <c r="H461" i="3" s="1"/>
  <c r="H492" i="3" a="1"/>
  <c r="H492" i="3" s="1"/>
  <c r="H569" i="3" a="1"/>
  <c r="H569" i="3" s="1"/>
  <c r="H17" i="3" a="1"/>
  <c r="H17" i="3" s="1"/>
  <c r="H31" i="3" a="1"/>
  <c r="H31" i="3" s="1"/>
  <c r="H62" i="3" a="1"/>
  <c r="H62" i="3" s="1"/>
  <c r="H78" i="3" a="1"/>
  <c r="H78" i="3" s="1"/>
  <c r="H93" i="3" a="1"/>
  <c r="H93" i="3" s="1"/>
  <c r="H124" i="3" a="1"/>
  <c r="H124" i="3" s="1"/>
  <c r="H139" i="3" a="1"/>
  <c r="H139" i="3" s="1"/>
  <c r="H155" i="3" a="1"/>
  <c r="H155" i="3" s="1"/>
  <c r="H186" i="3" a="1"/>
  <c r="H186" i="3" s="1"/>
  <c r="H200" i="3" a="1"/>
  <c r="H200" i="3" s="1"/>
  <c r="H217" i="3" a="1"/>
  <c r="H217" i="3" s="1"/>
  <c r="H231" i="3" a="1"/>
  <c r="H231" i="3" s="1"/>
  <c r="H262" i="3" a="1"/>
  <c r="H262" i="3" s="1"/>
  <c r="H278" i="3" a="1"/>
  <c r="H278" i="3" s="1"/>
  <c r="H293" i="3" a="1"/>
  <c r="H293" i="3" s="1"/>
  <c r="H324" i="3" a="1"/>
  <c r="H324" i="3" s="1"/>
  <c r="H339" i="3" a="1"/>
  <c r="H339" i="3" s="1"/>
  <c r="H355" i="3" a="1"/>
  <c r="H355" i="3" s="1"/>
  <c r="H386" i="3" a="1"/>
  <c r="H386" i="3" s="1"/>
  <c r="H400" i="3" a="1"/>
  <c r="H400" i="3" s="1"/>
  <c r="H417" i="3" a="1"/>
  <c r="H417" i="3" s="1"/>
  <c r="H431" i="3" a="1"/>
  <c r="H431" i="3" s="1"/>
  <c r="H462" i="3" a="1"/>
  <c r="H462" i="3" s="1"/>
  <c r="H478" i="3" a="1"/>
  <c r="H478" i="3" s="1"/>
  <c r="H493" i="3" a="1"/>
  <c r="H493" i="3" s="1"/>
  <c r="H524" i="3" a="1"/>
  <c r="H524" i="3" s="1"/>
  <c r="H539" i="3" a="1"/>
  <c r="H539" i="3" s="1"/>
  <c r="H555" i="3" a="1"/>
  <c r="H555" i="3" s="1"/>
  <c r="H586" i="3" a="1"/>
  <c r="H586" i="3" s="1"/>
  <c r="H600" i="3" a="1"/>
  <c r="H600" i="3" s="1"/>
  <c r="H617" i="3" a="1"/>
  <c r="H617" i="3" s="1"/>
  <c r="H631" i="3" a="1"/>
  <c r="H631" i="3" s="1"/>
  <c r="H662" i="3" a="1"/>
  <c r="H662" i="3" s="1"/>
  <c r="H678" i="3" a="1"/>
  <c r="H678" i="3" s="1"/>
  <c r="H693" i="3" a="1"/>
  <c r="H693" i="3" s="1"/>
  <c r="H724" i="3" a="1"/>
  <c r="H724" i="3" s="1"/>
  <c r="H739" i="3" a="1"/>
  <c r="H739" i="3" s="1"/>
  <c r="H755" i="3" a="1"/>
  <c r="H755" i="3" s="1"/>
  <c r="H786" i="3" a="1"/>
  <c r="H786" i="3" s="1"/>
  <c r="H800" i="3" a="1"/>
  <c r="H800" i="3" s="1"/>
  <c r="H33" i="3" a="1"/>
  <c r="H33" i="3" s="1"/>
  <c r="H233" i="3" a="1"/>
  <c r="H233" i="3" s="1"/>
  <c r="H279" i="3" a="1"/>
  <c r="H279" i="3" s="1"/>
  <c r="H340" i="3" a="1"/>
  <c r="H340" i="3" s="1"/>
  <c r="H418" i="3" a="1"/>
  <c r="H418" i="3" s="1"/>
  <c r="H479" i="3" a="1"/>
  <c r="H479" i="3" s="1"/>
  <c r="H540" i="3" a="1"/>
  <c r="H540" i="3" s="1"/>
  <c r="H618" i="3" a="1"/>
  <c r="H618" i="3" s="1"/>
  <c r="H664" i="3" a="1"/>
  <c r="H664" i="3" s="1"/>
  <c r="H740" i="3" a="1"/>
  <c r="H740" i="3" s="1"/>
  <c r="H32" i="3" a="1"/>
  <c r="H32" i="3" s="1"/>
  <c r="H48" i="3" a="1"/>
  <c r="H48" i="3" s="1"/>
  <c r="H63" i="3" a="1"/>
  <c r="H63" i="3" s="1"/>
  <c r="H94" i="3" a="1"/>
  <c r="H94" i="3" s="1"/>
  <c r="H109" i="3" a="1"/>
  <c r="H109" i="3" s="1"/>
  <c r="H125" i="3" a="1"/>
  <c r="H125" i="3" s="1"/>
  <c r="H156" i="3" a="1"/>
  <c r="H156" i="3" s="1"/>
  <c r="H170" i="3" a="1"/>
  <c r="H170" i="3" s="1"/>
  <c r="H187" i="3" a="1"/>
  <c r="H187" i="3" s="1"/>
  <c r="H201" i="3" a="1"/>
  <c r="H201" i="3" s="1"/>
  <c r="H232" i="3" a="1"/>
  <c r="H232" i="3" s="1"/>
  <c r="H248" i="3" a="1"/>
  <c r="H248" i="3" s="1"/>
  <c r="H263" i="3" a="1"/>
  <c r="H263" i="3" s="1"/>
  <c r="H294" i="3" a="1"/>
  <c r="H294" i="3" s="1"/>
  <c r="H309" i="3" a="1"/>
  <c r="H309" i="3" s="1"/>
  <c r="H325" i="3" a="1"/>
  <c r="H325" i="3" s="1"/>
  <c r="H356" i="3" a="1"/>
  <c r="H356" i="3" s="1"/>
  <c r="H370" i="3" a="1"/>
  <c r="H370" i="3" s="1"/>
  <c r="H387" i="3" a="1"/>
  <c r="H387" i="3" s="1"/>
  <c r="H401" i="3" a="1"/>
  <c r="H401" i="3" s="1"/>
  <c r="H432" i="3" a="1"/>
  <c r="H432" i="3" s="1"/>
  <c r="H448" i="3" a="1"/>
  <c r="H448" i="3" s="1"/>
  <c r="H463" i="3" a="1"/>
  <c r="H463" i="3" s="1"/>
  <c r="H494" i="3" a="1"/>
  <c r="H494" i="3" s="1"/>
  <c r="H509" i="3" a="1"/>
  <c r="H509" i="3" s="1"/>
  <c r="H525" i="3" a="1"/>
  <c r="H525" i="3" s="1"/>
  <c r="H556" i="3" a="1"/>
  <c r="H556" i="3" s="1"/>
  <c r="H570" i="3" a="1"/>
  <c r="H570" i="3" s="1"/>
  <c r="H587" i="3" a="1"/>
  <c r="H587" i="3" s="1"/>
  <c r="H601" i="3" a="1"/>
  <c r="H601" i="3" s="1"/>
  <c r="H632" i="3" a="1"/>
  <c r="H632" i="3" s="1"/>
  <c r="H648" i="3" a="1"/>
  <c r="H648" i="3" s="1"/>
  <c r="H663" i="3" a="1"/>
  <c r="H663" i="3" s="1"/>
  <c r="H694" i="3" a="1"/>
  <c r="H694" i="3" s="1"/>
  <c r="H709" i="3" a="1"/>
  <c r="H709" i="3" s="1"/>
  <c r="H725" i="3" a="1"/>
  <c r="H725" i="3" s="1"/>
  <c r="H756" i="3" a="1"/>
  <c r="H756" i="3" s="1"/>
  <c r="H770" i="3" a="1"/>
  <c r="H770" i="3" s="1"/>
  <c r="H787" i="3" a="1"/>
  <c r="H787" i="3" s="1"/>
  <c r="H801" i="3" a="1"/>
  <c r="H801" i="3" s="1"/>
  <c r="H18" i="3" a="1"/>
  <c r="H18" i="3" s="1"/>
  <c r="H64" i="3" a="1"/>
  <c r="H64" i="3" s="1"/>
  <c r="H79" i="3" a="1"/>
  <c r="H79" i="3" s="1"/>
  <c r="H95" i="3" a="1"/>
  <c r="H95" i="3" s="1"/>
  <c r="H126" i="3" a="1"/>
  <c r="H126" i="3" s="1"/>
  <c r="H140" i="3" a="1"/>
  <c r="H140" i="3" s="1"/>
  <c r="H157" i="3" a="1"/>
  <c r="H157" i="3" s="1"/>
  <c r="H202" i="3" a="1"/>
  <c r="H202" i="3" s="1"/>
  <c r="H218" i="3" a="1"/>
  <c r="H218" i="3" s="1"/>
  <c r="H264" i="3" a="1"/>
  <c r="H264" i="3" s="1"/>
  <c r="H295" i="3" a="1"/>
  <c r="H295" i="3" s="1"/>
  <c r="H326" i="3" a="1"/>
  <c r="H326" i="3" s="1"/>
  <c r="H357" i="3" a="1"/>
  <c r="H357" i="3" s="1"/>
  <c r="H371" i="3" a="1"/>
  <c r="H371" i="3" s="1"/>
  <c r="H402" i="3" a="1"/>
  <c r="H402" i="3" s="1"/>
  <c r="H433" i="3" a="1"/>
  <c r="H433" i="3" s="1"/>
  <c r="H464" i="3" a="1"/>
  <c r="H464" i="3" s="1"/>
  <c r="H495" i="3" a="1"/>
  <c r="H495" i="3" s="1"/>
  <c r="H526" i="3" a="1"/>
  <c r="H526" i="3" s="1"/>
  <c r="H557" i="3" a="1"/>
  <c r="H557" i="3" s="1"/>
  <c r="H571" i="3" a="1"/>
  <c r="H571" i="3" s="1"/>
  <c r="H602" i="3" a="1"/>
  <c r="H602" i="3" s="1"/>
  <c r="H633" i="3" a="1"/>
  <c r="H633" i="3" s="1"/>
  <c r="H679" i="3" a="1"/>
  <c r="H679" i="3" s="1"/>
  <c r="H695" i="3" a="1"/>
  <c r="H695" i="3" s="1"/>
  <c r="H726" i="3" a="1"/>
  <c r="H726" i="3" s="1"/>
  <c r="H171" i="3" a="1"/>
  <c r="H171" i="3" s="1"/>
  <c r="H34" i="3" a="1"/>
  <c r="H34" i="3" s="1"/>
  <c r="H49" i="3" a="1"/>
  <c r="H49" i="3" s="1"/>
  <c r="H65" i="3" a="1"/>
  <c r="H65" i="3" s="1"/>
  <c r="H96" i="3" a="1"/>
  <c r="H96" i="3" s="1"/>
  <c r="H110" i="3" a="1"/>
  <c r="H110" i="3" s="1"/>
  <c r="H127" i="3" a="1"/>
  <c r="H127" i="3" s="1"/>
  <c r="H141" i="3" a="1"/>
  <c r="H141" i="3" s="1"/>
  <c r="H172" i="3" a="1"/>
  <c r="H172" i="3" s="1"/>
  <c r="H188" i="3" a="1"/>
  <c r="H188" i="3" s="1"/>
  <c r="H203" i="3" a="1"/>
  <c r="H203" i="3" s="1"/>
  <c r="H234" i="3" a="1"/>
  <c r="H234" i="3" s="1"/>
  <c r="H249" i="3" a="1"/>
  <c r="H249" i="3" s="1"/>
  <c r="H265" i="3" a="1"/>
  <c r="H265" i="3" s="1"/>
  <c r="H19" i="3" a="1"/>
  <c r="H19" i="3" s="1"/>
  <c r="H36" i="3" a="1"/>
  <c r="H36" i="3" s="1"/>
  <c r="H50" i="3" a="1"/>
  <c r="H50" i="3" s="1"/>
  <c r="H67" i="3" a="1"/>
  <c r="H67" i="3" s="1"/>
  <c r="H81" i="3" a="1"/>
  <c r="H81" i="3" s="1"/>
  <c r="H21" i="3" a="1"/>
  <c r="H21" i="3" s="1"/>
  <c r="H52" i="3" a="1"/>
  <c r="H52" i="3" s="1"/>
  <c r="H68" i="3" a="1"/>
  <c r="H68" i="3" s="1"/>
  <c r="H83" i="3" a="1"/>
  <c r="H83" i="3" s="1"/>
  <c r="H114" i="3" a="1"/>
  <c r="H114" i="3" s="1"/>
  <c r="H129" i="3" a="1"/>
  <c r="H129" i="3" s="1"/>
  <c r="H145" i="3" a="1"/>
  <c r="H145" i="3" s="1"/>
  <c r="H176" i="3" a="1"/>
  <c r="H176" i="3" s="1"/>
  <c r="H190" i="3" a="1"/>
  <c r="H190" i="3" s="1"/>
  <c r="H207" i="3" a="1"/>
  <c r="H207" i="3" s="1"/>
  <c r="H221" i="3" a="1"/>
  <c r="H221" i="3" s="1"/>
  <c r="H252" i="3" a="1"/>
  <c r="H252" i="3" s="1"/>
  <c r="H268" i="3" a="1"/>
  <c r="H268" i="3" s="1"/>
  <c r="H283" i="3" a="1"/>
  <c r="H283" i="3" s="1"/>
  <c r="H314" i="3" a="1"/>
  <c r="H314" i="3" s="1"/>
  <c r="H329" i="3" a="1"/>
  <c r="H329" i="3" s="1"/>
  <c r="H345" i="3" a="1"/>
  <c r="H345" i="3" s="1"/>
  <c r="H376" i="3" a="1"/>
  <c r="H376" i="3" s="1"/>
  <c r="H390" i="3" a="1"/>
  <c r="H390" i="3" s="1"/>
  <c r="H407" i="3" a="1"/>
  <c r="H407" i="3" s="1"/>
  <c r="H421" i="3" a="1"/>
  <c r="H421" i="3" s="1"/>
  <c r="H452" i="3" a="1"/>
  <c r="H452" i="3" s="1"/>
  <c r="H468" i="3" a="1"/>
  <c r="H468" i="3" s="1"/>
  <c r="H483" i="3" a="1"/>
  <c r="H483" i="3" s="1"/>
  <c r="H514" i="3" a="1"/>
  <c r="H514" i="3" s="1"/>
  <c r="H529" i="3" a="1"/>
  <c r="H529" i="3" s="1"/>
  <c r="H545" i="3" a="1"/>
  <c r="H545" i="3" s="1"/>
  <c r="H576" i="3" a="1"/>
  <c r="H576" i="3" s="1"/>
  <c r="H590" i="3" a="1"/>
  <c r="H590" i="3" s="1"/>
  <c r="H607" i="3" a="1"/>
  <c r="H607" i="3" s="1"/>
  <c r="H621" i="3" a="1"/>
  <c r="H621" i="3" s="1"/>
  <c r="H652" i="3" a="1"/>
  <c r="H652" i="3" s="1"/>
  <c r="H668" i="3" a="1"/>
  <c r="H668" i="3" s="1"/>
  <c r="H683" i="3" a="1"/>
  <c r="H683" i="3" s="1"/>
  <c r="H714" i="3" a="1"/>
  <c r="H714" i="3" s="1"/>
  <c r="H729" i="3" a="1"/>
  <c r="H729" i="3" s="1"/>
  <c r="H745" i="3" a="1"/>
  <c r="H745" i="3" s="1"/>
  <c r="H776" i="3" a="1"/>
  <c r="H776" i="3" s="1"/>
  <c r="H790" i="3" a="1"/>
  <c r="H790" i="3" s="1"/>
  <c r="H14" i="3" a="1"/>
  <c r="H14" i="3" s="1"/>
  <c r="H80" i="3" a="1"/>
  <c r="H80" i="3" s="1"/>
  <c r="H111" i="3" a="1"/>
  <c r="H111" i="3" s="1"/>
  <c r="H137" i="3" a="1"/>
  <c r="H137" i="3" s="1"/>
  <c r="H164" i="3" a="1"/>
  <c r="H164" i="3" s="1"/>
  <c r="H193" i="3" a="1"/>
  <c r="H193" i="3" s="1"/>
  <c r="H222" i="3" a="1"/>
  <c r="H222" i="3" s="1"/>
  <c r="H250" i="3" a="1"/>
  <c r="H250" i="3" s="1"/>
  <c r="H276" i="3" a="1"/>
  <c r="H276" i="3" s="1"/>
  <c r="H301" i="3" a="1"/>
  <c r="H301" i="3" s="1"/>
  <c r="H374" i="3" a="1"/>
  <c r="H374" i="3" s="1"/>
  <c r="H396" i="3" a="1"/>
  <c r="H396" i="3" s="1"/>
  <c r="H420" i="3" a="1"/>
  <c r="H420" i="3" s="1"/>
  <c r="H442" i="3" a="1"/>
  <c r="H442" i="3" s="1"/>
  <c r="H516" i="3" a="1"/>
  <c r="H516" i="3" s="1"/>
  <c r="H562" i="3" a="1"/>
  <c r="H562" i="3" s="1"/>
  <c r="H588" i="3" a="1"/>
  <c r="H588" i="3" s="1"/>
  <c r="H609" i="3" a="1"/>
  <c r="H609" i="3" s="1"/>
  <c r="H689" i="3" a="1"/>
  <c r="H689" i="3" s="1"/>
  <c r="H711" i="3" a="1"/>
  <c r="H711" i="3" s="1"/>
  <c r="H731" i="3" a="1"/>
  <c r="H731" i="3" s="1"/>
  <c r="H750" i="3" a="1"/>
  <c r="H750" i="3" s="1"/>
  <c r="H771" i="3" a="1"/>
  <c r="H771" i="3" s="1"/>
  <c r="H20" i="3" a="1"/>
  <c r="H20" i="3" s="1"/>
  <c r="H51" i="3" a="1"/>
  <c r="H51" i="3" s="1"/>
  <c r="H82" i="3" a="1"/>
  <c r="H82" i="3" s="1"/>
  <c r="H112" i="3" a="1"/>
  <c r="H112" i="3" s="1"/>
  <c r="H166" i="3" a="1"/>
  <c r="H166" i="3" s="1"/>
  <c r="H194" i="3" a="1"/>
  <c r="H194" i="3" s="1"/>
  <c r="H223" i="3" a="1"/>
  <c r="H223" i="3" s="1"/>
  <c r="H251" i="3" a="1"/>
  <c r="H251" i="3" s="1"/>
  <c r="H280" i="3" a="1"/>
  <c r="H280" i="3" s="1"/>
  <c r="H302" i="3" a="1"/>
  <c r="H302" i="3" s="1"/>
  <c r="H328" i="3" a="1"/>
  <c r="H328" i="3" s="1"/>
  <c r="H349" i="3" a="1"/>
  <c r="H349" i="3" s="1"/>
  <c r="H375" i="3" a="1"/>
  <c r="H375" i="3" s="1"/>
  <c r="H397" i="3" a="1"/>
  <c r="H397" i="3" s="1"/>
  <c r="H422" i="3" a="1"/>
  <c r="H422" i="3" s="1"/>
  <c r="H444" i="3" a="1"/>
  <c r="H444" i="3" s="1"/>
  <c r="H469" i="3" a="1"/>
  <c r="H469" i="3" s="1"/>
  <c r="H490" i="3" a="1"/>
  <c r="H490" i="3" s="1"/>
  <c r="H517" i="3" a="1"/>
  <c r="H517" i="3" s="1"/>
  <c r="H25" i="3" a="1"/>
  <c r="H25" i="3" s="1"/>
  <c r="H56" i="3" a="1"/>
  <c r="H56" i="3" s="1"/>
  <c r="H87" i="3" a="1"/>
  <c r="H87" i="3" s="1"/>
  <c r="H117" i="3" a="1"/>
  <c r="H117" i="3" s="1"/>
  <c r="H146" i="3" a="1"/>
  <c r="H146" i="3" s="1"/>
  <c r="H174" i="3" a="1"/>
  <c r="H174" i="3" s="1"/>
  <c r="H256" i="3" a="1"/>
  <c r="H256" i="3" s="1"/>
  <c r="H285" i="3" a="1"/>
  <c r="H285" i="3" s="1"/>
  <c r="H307" i="3" a="1"/>
  <c r="H307" i="3" s="1"/>
  <c r="H331" i="3" a="1"/>
  <c r="H331" i="3" s="1"/>
  <c r="H404" i="3" a="1"/>
  <c r="H404" i="3" s="1"/>
  <c r="H426" i="3" a="1"/>
  <c r="H426" i="3" s="1"/>
  <c r="H450" i="3" a="1"/>
  <c r="H450" i="3" s="1"/>
  <c r="H472" i="3" a="1"/>
  <c r="H472" i="3" s="1"/>
  <c r="H498" i="3" a="1"/>
  <c r="H498" i="3" s="1"/>
  <c r="H519" i="3" a="1"/>
  <c r="H519" i="3" s="1"/>
  <c r="H546" i="3" a="1"/>
  <c r="H546" i="3" s="1"/>
  <c r="H592" i="3" a="1"/>
  <c r="H592" i="3" s="1"/>
  <c r="H613" i="3" a="1"/>
  <c r="H613" i="3" s="1"/>
  <c r="H636" i="3" a="1"/>
  <c r="H636" i="3" s="1"/>
  <c r="H655" i="3" a="1"/>
  <c r="H655" i="3" s="1"/>
  <c r="H674" i="3" a="1"/>
  <c r="H674" i="3" s="1"/>
  <c r="H697" i="3" a="1"/>
  <c r="H697" i="3" s="1"/>
  <c r="H717" i="3" a="1"/>
  <c r="H717" i="3" s="1"/>
  <c r="H736" i="3" a="1"/>
  <c r="H736" i="3" s="1"/>
  <c r="H777" i="3" a="1"/>
  <c r="H777" i="3" s="1"/>
  <c r="H795" i="3" a="1"/>
  <c r="H795" i="3" s="1"/>
  <c r="H26" i="3" a="1"/>
  <c r="H26" i="3" s="1"/>
  <c r="H57" i="3" a="1"/>
  <c r="H57" i="3" s="1"/>
  <c r="H147" i="3" a="1"/>
  <c r="H147" i="3" s="1"/>
  <c r="H175" i="3" a="1"/>
  <c r="H175" i="3" s="1"/>
  <c r="H204" i="3" a="1"/>
  <c r="H204" i="3" s="1"/>
  <c r="H257" i="3" a="1"/>
  <c r="H257" i="3" s="1"/>
  <c r="H286" i="3" a="1"/>
  <c r="H286" i="3" s="1"/>
  <c r="H310" i="3" a="1"/>
  <c r="H310" i="3" s="1"/>
  <c r="H332" i="3" a="1"/>
  <c r="H332" i="3" s="1"/>
  <c r="H358" i="3" a="1"/>
  <c r="H358" i="3" s="1"/>
  <c r="H379" i="3" a="1"/>
  <c r="H379" i="3" s="1"/>
  <c r="H405" i="3" a="1"/>
  <c r="H405" i="3" s="1"/>
  <c r="H427" i="3" a="1"/>
  <c r="H427" i="3" s="1"/>
  <c r="H451" i="3" a="1"/>
  <c r="H451" i="3" s="1"/>
  <c r="H473" i="3" a="1"/>
  <c r="H473" i="3" s="1"/>
  <c r="H499" i="3" a="1"/>
  <c r="H499" i="3" s="1"/>
  <c r="H520" i="3" a="1"/>
  <c r="H520" i="3" s="1"/>
  <c r="H547" i="3" a="1"/>
  <c r="H547" i="3" s="1"/>
  <c r="H568" i="3" a="1"/>
  <c r="H568" i="3" s="1"/>
  <c r="H593" i="3" a="1"/>
  <c r="H593" i="3" s="1"/>
  <c r="H614" i="3" a="1"/>
  <c r="H614" i="3" s="1"/>
  <c r="H637" i="3" a="1"/>
  <c r="H637" i="3" s="1"/>
  <c r="H656" i="3" a="1"/>
  <c r="H656" i="3" s="1"/>
  <c r="H675" i="3" a="1"/>
  <c r="H675" i="3" s="1"/>
  <c r="H737" i="3" a="1"/>
  <c r="H737" i="3" s="1"/>
  <c r="H758" i="3" a="1"/>
  <c r="H758" i="3" s="1"/>
  <c r="H796" i="3" a="1"/>
  <c r="H796" i="3" s="1"/>
  <c r="H58" i="3" a="1"/>
  <c r="H58" i="3" s="1"/>
  <c r="H118" i="3" a="1"/>
  <c r="H118" i="3" s="1"/>
  <c r="H177" i="3" a="1"/>
  <c r="H177" i="3" s="1"/>
  <c r="H205" i="3" a="1"/>
  <c r="H205" i="3" s="1"/>
  <c r="H229" i="3" a="1"/>
  <c r="H229" i="3" s="1"/>
  <c r="H258" i="3" a="1"/>
  <c r="H258" i="3" s="1"/>
  <c r="H287" i="3" a="1"/>
  <c r="H287" i="3" s="1"/>
  <c r="H311" i="3" a="1"/>
  <c r="H311" i="3" s="1"/>
  <c r="H333" i="3" a="1"/>
  <c r="H333" i="3" s="1"/>
  <c r="H406" i="3" a="1"/>
  <c r="H406" i="3" s="1"/>
  <c r="H453" i="3" a="1"/>
  <c r="H453" i="3" s="1"/>
  <c r="H475" i="3" a="1"/>
  <c r="H475" i="3" s="1"/>
  <c r="H35" i="3" a="1"/>
  <c r="H35" i="3" s="1"/>
  <c r="H66" i="3" a="1"/>
  <c r="H66" i="3" s="1"/>
  <c r="H97" i="3" a="1"/>
  <c r="H97" i="3" s="1"/>
  <c r="H121" i="3" a="1"/>
  <c r="H121" i="3" s="1"/>
  <c r="H208" i="3" a="1"/>
  <c r="H208" i="3" s="1"/>
  <c r="H237" i="3" a="1"/>
  <c r="H237" i="3" s="1"/>
  <c r="H266" i="3" a="1"/>
  <c r="H266" i="3" s="1"/>
  <c r="H315" i="3" a="1"/>
  <c r="H315" i="3" s="1"/>
  <c r="H337" i="3" a="1"/>
  <c r="H337" i="3" s="1"/>
  <c r="H361" i="3" a="1"/>
  <c r="H361" i="3" s="1"/>
  <c r="H383" i="3" a="1"/>
  <c r="H383" i="3" s="1"/>
  <c r="H434" i="3" a="1"/>
  <c r="H434" i="3" s="1"/>
  <c r="H456" i="3" a="1"/>
  <c r="H456" i="3" s="1"/>
  <c r="H480" i="3" a="1"/>
  <c r="H480" i="3" s="1"/>
  <c r="H502" i="3" a="1"/>
  <c r="H502" i="3" s="1"/>
  <c r="H528" i="3" a="1"/>
  <c r="H528" i="3" s="1"/>
  <c r="H549" i="3" a="1"/>
  <c r="H549" i="3" s="1"/>
  <c r="H575" i="3" a="1"/>
  <c r="H575" i="3" s="1"/>
  <c r="H597" i="3" a="1"/>
  <c r="H597" i="3" s="1"/>
  <c r="H680" i="3" a="1"/>
  <c r="H680" i="3" s="1"/>
  <c r="H700" i="3" a="1"/>
  <c r="H700" i="3" s="1"/>
  <c r="H742" i="3" a="1"/>
  <c r="H742" i="3" s="1"/>
  <c r="H761" i="3" a="1"/>
  <c r="H761" i="3" s="1"/>
  <c r="H69" i="3" a="1"/>
  <c r="H69" i="3" s="1"/>
  <c r="H484" i="3" a="1"/>
  <c r="H484" i="3" s="1"/>
  <c r="H661" i="3" a="1"/>
  <c r="H661" i="3" s="1"/>
  <c r="H764" i="3" a="1"/>
  <c r="H764" i="3" s="1"/>
  <c r="H507" i="3" a="1"/>
  <c r="H507" i="3" s="1"/>
  <c r="H727" i="3" a="1"/>
  <c r="H727" i="3" s="1"/>
  <c r="H37" i="3" a="1"/>
  <c r="H37" i="3" s="1"/>
  <c r="H98" i="3" a="1"/>
  <c r="H98" i="3" s="1"/>
  <c r="H151" i="3" a="1"/>
  <c r="H151" i="3" s="1"/>
  <c r="H179" i="3" a="1"/>
  <c r="H179" i="3" s="1"/>
  <c r="H238" i="3" a="1"/>
  <c r="H238" i="3" s="1"/>
  <c r="H267" i="3" a="1"/>
  <c r="H267" i="3" s="1"/>
  <c r="H316" i="3" a="1"/>
  <c r="H316" i="3" s="1"/>
  <c r="H362" i="3" a="1"/>
  <c r="H362" i="3" s="1"/>
  <c r="H388" i="3" a="1"/>
  <c r="H388" i="3" s="1"/>
  <c r="H409" i="3" a="1"/>
  <c r="H409" i="3" s="1"/>
  <c r="H435" i="3" a="1"/>
  <c r="H435" i="3" s="1"/>
  <c r="H457" i="3" a="1"/>
  <c r="H457" i="3" s="1"/>
  <c r="H481" i="3" a="1"/>
  <c r="H481" i="3" s="1"/>
  <c r="H503" i="3" a="1"/>
  <c r="H503" i="3" s="1"/>
  <c r="H577" i="3" a="1"/>
  <c r="H577" i="3" s="1"/>
  <c r="H598" i="3" a="1"/>
  <c r="H598" i="3" s="1"/>
  <c r="H620" i="3" a="1"/>
  <c r="H620" i="3" s="1"/>
  <c r="H640" i="3" a="1"/>
  <c r="H640" i="3" s="1"/>
  <c r="H659" i="3" a="1"/>
  <c r="H659" i="3" s="1"/>
  <c r="H681" i="3" a="1"/>
  <c r="H681" i="3" s="1"/>
  <c r="H701" i="3" a="1"/>
  <c r="H701" i="3" s="1"/>
  <c r="H720" i="3" a="1"/>
  <c r="H720" i="3" s="1"/>
  <c r="H743" i="3" a="1"/>
  <c r="H743" i="3" s="1"/>
  <c r="H762" i="3" a="1"/>
  <c r="H762" i="3" s="1"/>
  <c r="H780" i="3" a="1"/>
  <c r="H780" i="3" s="1"/>
  <c r="H410" i="3" a="1"/>
  <c r="H410" i="3" s="1"/>
  <c r="H578" i="3" a="1"/>
  <c r="H578" i="3" s="1"/>
  <c r="H703" i="3" a="1"/>
  <c r="H703" i="3" s="1"/>
  <c r="H9" i="3" a="1"/>
  <c r="H9" i="3" s="1"/>
  <c r="H459" i="3" a="1"/>
  <c r="H459" i="3" s="1"/>
  <c r="H765" i="3" a="1"/>
  <c r="H765" i="3" s="1"/>
  <c r="H38" i="3" a="1"/>
  <c r="H38" i="3" s="1"/>
  <c r="H99" i="3" a="1"/>
  <c r="H99" i="3" s="1"/>
  <c r="H128" i="3" a="1"/>
  <c r="H128" i="3" s="1"/>
  <c r="H152" i="3" a="1"/>
  <c r="H152" i="3" s="1"/>
  <c r="H180" i="3" a="1"/>
  <c r="H180" i="3" s="1"/>
  <c r="H209" i="3" a="1"/>
  <c r="H209" i="3" s="1"/>
  <c r="H290" i="3" a="1"/>
  <c r="H290" i="3" s="1"/>
  <c r="H317" i="3" a="1"/>
  <c r="H317" i="3" s="1"/>
  <c r="H341" i="3" a="1"/>
  <c r="H341" i="3" s="1"/>
  <c r="H363" i="3" a="1"/>
  <c r="H363" i="3" s="1"/>
  <c r="H436" i="3" a="1"/>
  <c r="H436" i="3" s="1"/>
  <c r="H482" i="3" a="1"/>
  <c r="H482" i="3" s="1"/>
  <c r="H504" i="3" a="1"/>
  <c r="H504" i="3" s="1"/>
  <c r="H551" i="3" a="1"/>
  <c r="H551" i="3" s="1"/>
  <c r="H622" i="3" a="1"/>
  <c r="H622" i="3" s="1"/>
  <c r="H641" i="3" a="1"/>
  <c r="H641" i="3" s="1"/>
  <c r="H682" i="3" a="1"/>
  <c r="H682" i="3" s="1"/>
  <c r="H702" i="3" a="1"/>
  <c r="H702" i="3" s="1"/>
  <c r="H721" i="3" a="1"/>
  <c r="H721" i="3" s="1"/>
  <c r="H744" i="3" a="1"/>
  <c r="H744" i="3" s="1"/>
  <c r="H763" i="3" a="1"/>
  <c r="H763" i="3" s="1"/>
  <c r="H781" i="3" a="1"/>
  <c r="H781" i="3" s="1"/>
  <c r="H802" i="3" a="1"/>
  <c r="H802" i="3" s="1"/>
  <c r="H158" i="3" a="1"/>
  <c r="H158" i="3" s="1"/>
  <c r="H182" i="3" a="1"/>
  <c r="H182" i="3" s="1"/>
  <c r="H239" i="3" a="1"/>
  <c r="H239" i="3" s="1"/>
  <c r="H296" i="3" a="1"/>
  <c r="H296" i="3" s="1"/>
  <c r="H342" i="3" a="1"/>
  <c r="H342" i="3" s="1"/>
  <c r="H364" i="3" a="1"/>
  <c r="H364" i="3" s="1"/>
  <c r="H437" i="3" a="1"/>
  <c r="H437" i="3" s="1"/>
  <c r="H458" i="3" a="1"/>
  <c r="H458" i="3" s="1"/>
  <c r="H506" i="3" a="1"/>
  <c r="H506" i="3" s="1"/>
  <c r="H530" i="3" a="1"/>
  <c r="H530" i="3" s="1"/>
  <c r="H552" i="3" a="1"/>
  <c r="H552" i="3" s="1"/>
  <c r="H603" i="3" a="1"/>
  <c r="H603" i="3" s="1"/>
  <c r="H623" i="3" a="1"/>
  <c r="H623" i="3" s="1"/>
  <c r="H642" i="3" a="1"/>
  <c r="H642" i="3" s="1"/>
  <c r="H684" i="3" a="1"/>
  <c r="H684" i="3" s="1"/>
  <c r="H723" i="3" a="1"/>
  <c r="H723" i="3" s="1"/>
  <c r="H746" i="3" a="1"/>
  <c r="H746" i="3" s="1"/>
  <c r="H782" i="3" a="1"/>
  <c r="H782" i="3" s="1"/>
  <c r="H485" i="3" a="1"/>
  <c r="H485" i="3" s="1"/>
  <c r="H783" i="3" a="1"/>
  <c r="H783" i="3" s="1"/>
  <c r="H389" i="3" a="1"/>
  <c r="H389" i="3" s="1"/>
  <c r="H39" i="3" a="1"/>
  <c r="H39" i="3" s="1"/>
  <c r="H100" i="3" a="1"/>
  <c r="H100" i="3" s="1"/>
  <c r="H183" i="3" a="1"/>
  <c r="H183" i="3" s="1"/>
  <c r="H211" i="3" a="1"/>
  <c r="H211" i="3" s="1"/>
  <c r="H269" i="3" a="1"/>
  <c r="H269" i="3" s="1"/>
  <c r="H297" i="3" a="1"/>
  <c r="H297" i="3" s="1"/>
  <c r="H318" i="3" a="1"/>
  <c r="H318" i="3" s="1"/>
  <c r="H343" i="3" a="1"/>
  <c r="H343" i="3" s="1"/>
  <c r="H365" i="3" a="1"/>
  <c r="H365" i="3" s="1"/>
  <c r="H411" i="3" a="1"/>
  <c r="H411" i="3" s="1"/>
  <c r="H438" i="3" a="1"/>
  <c r="H438" i="3" s="1"/>
  <c r="H531" i="3" a="1"/>
  <c r="H531" i="3" s="1"/>
  <c r="H604" i="3" a="1"/>
  <c r="H604" i="3" s="1"/>
  <c r="H624" i="3" a="1"/>
  <c r="H624" i="3" s="1"/>
  <c r="H643" i="3" a="1"/>
  <c r="H643" i="3" s="1"/>
  <c r="H665" i="3" a="1"/>
  <c r="H665" i="3" s="1"/>
  <c r="H685" i="3" a="1"/>
  <c r="H685" i="3" s="1"/>
  <c r="H704" i="3" a="1"/>
  <c r="H704" i="3" s="1"/>
  <c r="H747" i="3" a="1"/>
  <c r="H747" i="3" s="1"/>
  <c r="H70" i="3" a="1"/>
  <c r="H70" i="3" s="1"/>
  <c r="H101" i="3" a="1"/>
  <c r="H101" i="3" s="1"/>
  <c r="H130" i="3" a="1"/>
  <c r="H130" i="3" s="1"/>
  <c r="H159" i="3" a="1"/>
  <c r="H159" i="3" s="1"/>
  <c r="H213" i="3" a="1"/>
  <c r="H213" i="3" s="1"/>
  <c r="H240" i="3" a="1"/>
  <c r="H240" i="3" s="1"/>
  <c r="H344" i="3" a="1"/>
  <c r="H344" i="3" s="1"/>
  <c r="H366" i="3" a="1"/>
  <c r="H366" i="3" s="1"/>
  <c r="H391" i="3" a="1"/>
  <c r="H391" i="3" s="1"/>
  <c r="H413" i="3" a="1"/>
  <c r="H413" i="3" s="1"/>
  <c r="H486" i="3" a="1"/>
  <c r="H486" i="3" s="1"/>
  <c r="H510" i="3" a="1"/>
  <c r="H510" i="3" s="1"/>
  <c r="H532" i="3" a="1"/>
  <c r="H532" i="3" s="1"/>
  <c r="H558" i="3" a="1"/>
  <c r="H558" i="3" s="1"/>
  <c r="H579" i="3" a="1"/>
  <c r="H579" i="3" s="1"/>
  <c r="H605" i="3" a="1"/>
  <c r="H605" i="3" s="1"/>
  <c r="H625" i="3" a="1"/>
  <c r="H625" i="3" s="1"/>
  <c r="H644" i="3" a="1"/>
  <c r="H644" i="3" s="1"/>
  <c r="H666" i="3" a="1"/>
  <c r="H666" i="3" s="1"/>
  <c r="H686" i="3" a="1"/>
  <c r="H686" i="3" s="1"/>
  <c r="H705" i="3" a="1"/>
  <c r="H705" i="3" s="1"/>
  <c r="H766" i="3" a="1"/>
  <c r="H766" i="3" s="1"/>
  <c r="H785" i="3" a="1"/>
  <c r="H785" i="3" s="1"/>
  <c r="H42" i="3" a="1"/>
  <c r="H42" i="3" s="1"/>
  <c r="H73" i="3" a="1"/>
  <c r="H73" i="3" s="1"/>
  <c r="H104" i="3" a="1"/>
  <c r="H104" i="3" s="1"/>
  <c r="H132" i="3" a="1"/>
  <c r="H132" i="3" s="1"/>
  <c r="H244" i="3" a="1"/>
  <c r="H244" i="3" s="1"/>
  <c r="H271" i="3" a="1"/>
  <c r="H271" i="3" s="1"/>
  <c r="H299" i="3" a="1"/>
  <c r="H299" i="3" s="1"/>
  <c r="H40" i="3" a="1"/>
  <c r="H40" i="3" s="1"/>
  <c r="H71" i="3" a="1"/>
  <c r="H71" i="3" s="1"/>
  <c r="H102" i="3" a="1"/>
  <c r="H102" i="3" s="1"/>
  <c r="H131" i="3" a="1"/>
  <c r="H131" i="3" s="1"/>
  <c r="H160" i="3" a="1"/>
  <c r="H160" i="3" s="1"/>
  <c r="H189" i="3" a="1"/>
  <c r="H189" i="3" s="1"/>
  <c r="H214" i="3" a="1"/>
  <c r="H214" i="3" s="1"/>
  <c r="H242" i="3" a="1"/>
  <c r="H242" i="3" s="1"/>
  <c r="H270" i="3" a="1"/>
  <c r="H270" i="3" s="1"/>
  <c r="H298" i="3" a="1"/>
  <c r="H298" i="3" s="1"/>
  <c r="H319" i="3" a="1"/>
  <c r="H319" i="3" s="1"/>
  <c r="H346" i="3" a="1"/>
  <c r="H346" i="3" s="1"/>
  <c r="H392" i="3" a="1"/>
  <c r="H392" i="3" s="1"/>
  <c r="H414" i="3" a="1"/>
  <c r="H414" i="3" s="1"/>
  <c r="H439" i="3" a="1"/>
  <c r="H439" i="3" s="1"/>
  <c r="H465" i="3" a="1"/>
  <c r="H465" i="3" s="1"/>
  <c r="H487" i="3" a="1"/>
  <c r="H487" i="3" s="1"/>
  <c r="H511" i="3" a="1"/>
  <c r="H511" i="3" s="1"/>
  <c r="H533" i="3" a="1"/>
  <c r="H533" i="3" s="1"/>
  <c r="H606" i="3" a="1"/>
  <c r="H606" i="3" s="1"/>
  <c r="H626" i="3" a="1"/>
  <c r="H626" i="3" s="1"/>
  <c r="H645" i="3" a="1"/>
  <c r="H645" i="3" s="1"/>
  <c r="H667" i="3" a="1"/>
  <c r="H667" i="3" s="1"/>
  <c r="H687" i="3" a="1"/>
  <c r="H687" i="3" s="1"/>
  <c r="H706" i="3" a="1"/>
  <c r="H706" i="3" s="1"/>
  <c r="H728" i="3" a="1"/>
  <c r="H728" i="3" s="1"/>
  <c r="H748" i="3" a="1"/>
  <c r="H748" i="3" s="1"/>
  <c r="H767" i="3" a="1"/>
  <c r="H767" i="3" s="1"/>
  <c r="H44" i="3" a="1"/>
  <c r="H44" i="3" s="1"/>
  <c r="H75" i="3" a="1"/>
  <c r="H75" i="3" s="1"/>
  <c r="H106" i="3" a="1"/>
  <c r="H106" i="3" s="1"/>
  <c r="H133" i="3" a="1"/>
  <c r="H133" i="3" s="1"/>
  <c r="H162" i="3" a="1"/>
  <c r="H162" i="3" s="1"/>
  <c r="H191" i="3" a="1"/>
  <c r="H191" i="3" s="1"/>
  <c r="H245" i="3" a="1"/>
  <c r="H245" i="3" s="1"/>
  <c r="H273" i="3" a="1"/>
  <c r="H273" i="3" s="1"/>
  <c r="H321" i="3" a="1"/>
  <c r="H321" i="3" s="1"/>
  <c r="H372" i="3" a="1"/>
  <c r="H372" i="3" s="1"/>
  <c r="H394" i="3" a="1"/>
  <c r="H394" i="3" s="1"/>
  <c r="H419" i="3" a="1"/>
  <c r="H419" i="3" s="1"/>
  <c r="H440" i="3" a="1"/>
  <c r="H440" i="3" s="1"/>
  <c r="H467" i="3" a="1"/>
  <c r="H467" i="3" s="1"/>
  <c r="H488" i="3" a="1"/>
  <c r="H488" i="3" s="1"/>
  <c r="H513" i="3" a="1"/>
  <c r="H513" i="3" s="1"/>
  <c r="H535" i="3" a="1"/>
  <c r="H535" i="3" s="1"/>
  <c r="H560" i="3" a="1"/>
  <c r="H560" i="3" s="1"/>
  <c r="H582" i="3" a="1"/>
  <c r="H582" i="3" s="1"/>
  <c r="H608" i="3" a="1"/>
  <c r="H608" i="3" s="1"/>
  <c r="H688" i="3" a="1"/>
  <c r="H688" i="3" s="1"/>
  <c r="H708" i="3" a="1"/>
  <c r="H708" i="3" s="1"/>
  <c r="H749" i="3" a="1"/>
  <c r="H749" i="3" s="1"/>
  <c r="H768" i="3" a="1"/>
  <c r="H768" i="3" s="1"/>
  <c r="H45" i="3" a="1"/>
  <c r="H45" i="3" s="1"/>
  <c r="H76" i="3" a="1"/>
  <c r="H76" i="3" s="1"/>
  <c r="H107" i="3" a="1"/>
  <c r="H107" i="3" s="1"/>
  <c r="H135" i="3" a="1"/>
  <c r="H135" i="3" s="1"/>
  <c r="H163" i="3" a="1"/>
  <c r="H163" i="3" s="1"/>
  <c r="H192" i="3" a="1"/>
  <c r="H192" i="3" s="1"/>
  <c r="H220" i="3" a="1"/>
  <c r="H220" i="3" s="1"/>
  <c r="H275" i="3" a="1"/>
  <c r="H275" i="3" s="1"/>
  <c r="H300" i="3" a="1"/>
  <c r="H300" i="3" s="1"/>
  <c r="H327" i="3" a="1"/>
  <c r="H327" i="3" s="1"/>
  <c r="H348" i="3" a="1"/>
  <c r="H348" i="3" s="1"/>
  <c r="H373" i="3" a="1"/>
  <c r="H373" i="3" s="1"/>
  <c r="H395" i="3" a="1"/>
  <c r="H395" i="3" s="1"/>
  <c r="H441" i="3" a="1"/>
  <c r="H441" i="3" s="1"/>
  <c r="H673" i="3" a="1"/>
  <c r="H673" i="3" s="1"/>
  <c r="H630" i="3" a="1"/>
  <c r="H630" i="3" s="1"/>
  <c r="H583" i="3" a="1"/>
  <c r="H583" i="3" s="1"/>
  <c r="H466" i="3" a="1"/>
  <c r="H466" i="3" s="1"/>
  <c r="H380" i="3" a="1"/>
  <c r="H380" i="3" s="1"/>
  <c r="H304" i="3" a="1"/>
  <c r="H304" i="3" s="1"/>
  <c r="H198" i="3" a="1"/>
  <c r="H198" i="3" s="1"/>
  <c r="H90" i="3" a="1"/>
  <c r="H90" i="3" s="1"/>
  <c r="H769" i="3" a="1"/>
  <c r="H769" i="3" s="1"/>
  <c r="H760" i="3" a="1"/>
  <c r="H760" i="3" s="1"/>
  <c r="H718" i="3" a="1"/>
  <c r="H718" i="3" s="1"/>
  <c r="H672" i="3" a="1"/>
  <c r="H672" i="3" s="1"/>
  <c r="H629" i="3" a="1"/>
  <c r="H629" i="3" s="1"/>
  <c r="H580" i="3" a="1"/>
  <c r="H580" i="3" s="1"/>
  <c r="H527" i="3" a="1"/>
  <c r="H527" i="3" s="1"/>
  <c r="H455" i="3" a="1"/>
  <c r="H455" i="3" s="1"/>
  <c r="H378" i="3" a="1"/>
  <c r="H378" i="3" s="1"/>
  <c r="H303" i="3" a="1"/>
  <c r="H303" i="3" s="1"/>
  <c r="H197" i="3" a="1"/>
  <c r="H197" i="3" s="1"/>
  <c r="H698" i="3" a="1"/>
  <c r="H698" i="3" s="1"/>
  <c r="H696" i="3" a="1"/>
  <c r="H696" i="3" s="1"/>
  <c r="H692" i="3" a="1"/>
  <c r="H692" i="3" s="1"/>
  <c r="H334" i="3" a="1"/>
  <c r="H334" i="3" s="1"/>
  <c r="H330" i="3" a="1"/>
  <c r="H330" i="3" s="1"/>
  <c r="H638" i="3" a="1"/>
  <c r="H638" i="3" s="1"/>
  <c r="H398" i="3" a="1"/>
  <c r="H398" i="3" s="1"/>
  <c r="H635" i="3" a="1"/>
  <c r="H635" i="3" s="1"/>
  <c r="H312" i="3" a="1"/>
  <c r="H312" i="3" s="1"/>
  <c r="H382" i="3" a="1"/>
  <c r="H382" i="3" s="1"/>
  <c r="H759" i="3" a="1"/>
  <c r="H759" i="3" s="1"/>
  <c r="H716" i="3" a="1"/>
  <c r="H716" i="3" s="1"/>
  <c r="H671" i="3" a="1"/>
  <c r="H671" i="3" s="1"/>
  <c r="H628" i="3" a="1"/>
  <c r="H628" i="3" s="1"/>
  <c r="H574" i="3" a="1"/>
  <c r="H574" i="3" s="1"/>
  <c r="H521" i="3" a="1"/>
  <c r="H521" i="3" s="1"/>
  <c r="H454" i="3" a="1"/>
  <c r="H454" i="3" s="1"/>
  <c r="H288" i="3" a="1"/>
  <c r="H288" i="3" s="1"/>
  <c r="H195" i="3" a="1"/>
  <c r="H195" i="3" s="1"/>
  <c r="H86" i="3" a="1"/>
  <c r="H86" i="3" s="1"/>
  <c r="H690" i="3" a="1"/>
  <c r="H690" i="3" s="1"/>
  <c r="H236" i="3" a="1"/>
  <c r="H236" i="3" s="1"/>
  <c r="H596" i="3" a="1"/>
  <c r="H596" i="3" s="1"/>
  <c r="H313" i="3" a="1"/>
  <c r="H313" i="3" s="1"/>
  <c r="H589" i="3" a="1"/>
  <c r="H589" i="3" s="1"/>
  <c r="H470" i="3" a="1"/>
  <c r="H470" i="3" s="1"/>
  <c r="H715" i="3" a="1"/>
  <c r="H715" i="3" s="1"/>
  <c r="H573" i="3" a="1"/>
  <c r="H573" i="3" s="1"/>
  <c r="H377" i="3" a="1"/>
  <c r="H377" i="3" s="1"/>
  <c r="H757" i="3" a="1"/>
  <c r="H757" i="3" s="1"/>
  <c r="H713" i="3" a="1"/>
  <c r="H713" i="3" s="1"/>
  <c r="H669" i="3" a="1"/>
  <c r="H669" i="3" s="1"/>
  <c r="H619" i="3" a="1"/>
  <c r="H619" i="3" s="1"/>
  <c r="H572" i="3" a="1"/>
  <c r="H572" i="3" s="1"/>
  <c r="H518" i="3" a="1"/>
  <c r="H518" i="3" s="1"/>
  <c r="H449" i="3" a="1"/>
  <c r="H449" i="3" s="1"/>
  <c r="H368" i="3" a="1"/>
  <c r="H368" i="3" s="1"/>
  <c r="H284" i="3" a="1"/>
  <c r="H284" i="3" s="1"/>
  <c r="H178" i="3" a="1"/>
  <c r="H178" i="3" s="1"/>
  <c r="H84" i="3" a="1"/>
  <c r="H84" i="3" s="1"/>
  <c r="H789" i="3" a="1"/>
  <c r="H789" i="3" s="1"/>
  <c r="H788" i="3" a="1"/>
  <c r="H788" i="3" s="1"/>
  <c r="H496" i="3" a="1"/>
  <c r="H496" i="3" s="1"/>
  <c r="H235" i="3" a="1"/>
  <c r="H235" i="3" s="1"/>
  <c r="H730" i="3" a="1"/>
  <c r="H730" i="3" s="1"/>
  <c r="H471" i="3" a="1"/>
  <c r="H471" i="3" s="1"/>
  <c r="H115" i="3" a="1"/>
  <c r="H115" i="3" s="1"/>
  <c r="H798" i="3" a="1"/>
  <c r="H798" i="3" s="1"/>
  <c r="H627" i="3" a="1"/>
  <c r="H627" i="3" s="1"/>
  <c r="H797" i="3" a="1"/>
  <c r="H797" i="3" s="1"/>
  <c r="H754" i="3" a="1"/>
  <c r="H754" i="3" s="1"/>
  <c r="H712" i="3" a="1"/>
  <c r="H712" i="3" s="1"/>
  <c r="H566" i="3" a="1"/>
  <c r="H566" i="3" s="1"/>
  <c r="H445" i="3" a="1"/>
  <c r="H445" i="3" s="1"/>
  <c r="H360" i="3" a="1"/>
  <c r="H360" i="3" s="1"/>
  <c r="H282" i="3" a="1"/>
  <c r="H282" i="3" s="1"/>
  <c r="H548" i="3" a="1"/>
  <c r="H548" i="3" s="1"/>
  <c r="H116" i="3" a="1"/>
  <c r="H116" i="3" s="1"/>
  <c r="H670" i="3" a="1"/>
  <c r="H670" i="3" s="1"/>
  <c r="H85" i="3" a="1"/>
  <c r="H85" i="3" s="1"/>
  <c r="H794" i="3" a="1"/>
  <c r="H794" i="3" s="1"/>
  <c r="H752" i="3" a="1"/>
  <c r="H752" i="3" s="1"/>
  <c r="H710" i="3" a="1"/>
  <c r="H710" i="3" s="1"/>
  <c r="H658" i="3" a="1"/>
  <c r="H658" i="3" s="1"/>
  <c r="H616" i="3" a="1"/>
  <c r="H616" i="3" s="1"/>
  <c r="H565" i="3" a="1"/>
  <c r="H565" i="3" s="1"/>
  <c r="H515" i="3" a="1"/>
  <c r="H515" i="3" s="1"/>
  <c r="H359" i="3" a="1"/>
  <c r="H359" i="3" s="1"/>
  <c r="H281" i="3" a="1"/>
  <c r="H281" i="3" s="1"/>
  <c r="H173" i="3" a="1"/>
  <c r="H173" i="3" s="1"/>
  <c r="H793" i="3" a="1"/>
  <c r="H793" i="3" s="1"/>
  <c r="H751" i="3" a="1"/>
  <c r="H751" i="3" s="1"/>
  <c r="H707" i="3" a="1"/>
  <c r="H707" i="3" s="1"/>
  <c r="H612" i="3" a="1"/>
  <c r="H612" i="3" s="1"/>
  <c r="H564" i="3" a="1"/>
  <c r="H564" i="3" s="1"/>
  <c r="H512" i="3" a="1"/>
  <c r="H512" i="3" s="1"/>
  <c r="H429" i="3" a="1"/>
  <c r="H429" i="3" s="1"/>
  <c r="H352" i="3" a="1"/>
  <c r="H352" i="3" s="1"/>
  <c r="H168" i="3" a="1"/>
  <c r="H168" i="3" s="1"/>
  <c r="H55" i="3" a="1"/>
  <c r="H55" i="3" s="1"/>
  <c r="H501" i="3" a="1"/>
  <c r="H501" i="3" s="1"/>
  <c r="H351" i="3" a="1"/>
  <c r="H351" i="3" s="1"/>
  <c r="H259" i="3" a="1"/>
  <c r="H259" i="3" s="1"/>
  <c r="H54" i="3" a="1"/>
  <c r="H54" i="3" s="1"/>
  <c r="H654" i="3" a="1"/>
  <c r="H654" i="3" s="1"/>
  <c r="H610" i="3" a="1"/>
  <c r="H610" i="3" s="1"/>
  <c r="H561" i="3" a="1"/>
  <c r="H561" i="3" s="1"/>
  <c r="H500" i="3" a="1"/>
  <c r="H500" i="3" s="1"/>
  <c r="H425" i="3" a="1"/>
  <c r="H425" i="3" s="1"/>
  <c r="H255" i="3" a="1"/>
  <c r="H255" i="3" s="1"/>
  <c r="H161" i="3" a="1"/>
  <c r="H161" i="3" s="1"/>
  <c r="H53" i="3" a="1"/>
  <c r="H53" i="3" s="1"/>
  <c r="H254" i="3" a="1"/>
  <c r="H254" i="3" s="1"/>
  <c r="H29" i="3" a="1"/>
  <c r="H29" i="3" s="1"/>
  <c r="H651" i="3" a="1"/>
  <c r="H651" i="3" s="1"/>
  <c r="H497" i="3" a="1"/>
  <c r="H497" i="3" s="1"/>
  <c r="H423" i="3" a="1"/>
  <c r="H423" i="3" s="1"/>
  <c r="H335" i="3" a="1"/>
  <c r="H335" i="3" s="1"/>
  <c r="H253" i="3" a="1"/>
  <c r="H253" i="3" s="1"/>
  <c r="H148" i="3" a="1"/>
  <c r="H148" i="3" s="1"/>
  <c r="H741" i="3" a="1"/>
  <c r="H741" i="3" s="1"/>
  <c r="H735" i="3" a="1"/>
  <c r="H735" i="3" s="1"/>
  <c r="B6" i="4" l="1"/>
  <c r="E86" i="1"/>
  <c r="E96" i="1"/>
  <c r="E109" i="1"/>
  <c r="E110" i="1"/>
  <c r="E117" i="1"/>
  <c r="E118" i="1"/>
  <c r="E129" i="1"/>
  <c r="E130" i="1"/>
  <c r="E137" i="1"/>
  <c r="E138" i="1"/>
  <c r="E149" i="1"/>
  <c r="E150" i="1"/>
  <c r="E157" i="1"/>
  <c r="E158" i="1"/>
  <c r="E169" i="1"/>
  <c r="E170" i="1"/>
  <c r="E177" i="1"/>
  <c r="E178" i="1"/>
  <c r="E189" i="1"/>
  <c r="E190" i="1"/>
  <c r="E197" i="1"/>
  <c r="E198" i="1"/>
  <c r="E209" i="1"/>
  <c r="E210" i="1"/>
  <c r="E217" i="1"/>
  <c r="E218" i="1"/>
  <c r="E229" i="1"/>
  <c r="E230" i="1"/>
  <c r="E237" i="1"/>
  <c r="E238" i="1"/>
  <c r="E249" i="1"/>
  <c r="E250" i="1"/>
  <c r="E257" i="1"/>
  <c r="E258" i="1"/>
  <c r="E269" i="1"/>
  <c r="E270" i="1"/>
  <c r="E14" i="1"/>
  <c r="E15" i="1"/>
  <c r="E26" i="1"/>
  <c r="E27" i="1"/>
  <c r="E34" i="1"/>
  <c r="E35" i="1"/>
  <c r="E46" i="1"/>
  <c r="E47" i="1"/>
  <c r="E54" i="1"/>
  <c r="E55" i="1"/>
  <c r="C62" i="1"/>
  <c r="C63" i="1"/>
  <c r="C64" i="1"/>
  <c r="C65" i="1"/>
  <c r="C66" i="1"/>
  <c r="C67" i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C79" i="1"/>
  <c r="C80" i="1"/>
  <c r="E80" i="1" s="1"/>
  <c r="C81" i="1"/>
  <c r="C82" i="1"/>
  <c r="C83" i="1"/>
  <c r="C84" i="1"/>
  <c r="C85" i="1"/>
  <c r="C86" i="1"/>
  <c r="C87" i="1"/>
  <c r="C88" i="1"/>
  <c r="E88" i="1" s="1"/>
  <c r="C89" i="1"/>
  <c r="E89" i="1" s="1"/>
  <c r="C90" i="1"/>
  <c r="E90" i="1" s="1"/>
  <c r="C91" i="1"/>
  <c r="C92" i="1"/>
  <c r="C93" i="1"/>
  <c r="E93" i="1" s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E127" i="1" s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E234" i="1" s="1"/>
  <c r="C235" i="1"/>
  <c r="C236" i="1"/>
  <c r="C237" i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E252" i="1" s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E30" i="1" s="1"/>
  <c r="C31" i="1"/>
  <c r="E31" i="1" s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51" i="1" s="1"/>
  <c r="C52" i="1"/>
  <c r="C53" i="1"/>
  <c r="C54" i="1"/>
  <c r="C55" i="1"/>
  <c r="C56" i="1"/>
  <c r="E56" i="1" s="1"/>
  <c r="C57" i="1"/>
  <c r="C58" i="1"/>
  <c r="C59" i="1"/>
  <c r="C60" i="1"/>
  <c r="C61" i="1"/>
  <c r="C9" i="1"/>
  <c r="B62" i="1"/>
  <c r="B63" i="1"/>
  <c r="B64" i="1"/>
  <c r="B65" i="1"/>
  <c r="B66" i="1"/>
  <c r="B67" i="1"/>
  <c r="B68" i="1"/>
  <c r="E68" i="1" s="1"/>
  <c r="B69" i="1"/>
  <c r="B70" i="1"/>
  <c r="B71" i="1"/>
  <c r="B72" i="1"/>
  <c r="B73" i="1"/>
  <c r="B74" i="1"/>
  <c r="B75" i="1"/>
  <c r="B76" i="1"/>
  <c r="B77" i="1"/>
  <c r="B78" i="1"/>
  <c r="E78" i="1" s="1"/>
  <c r="B79" i="1"/>
  <c r="E79" i="1" s="1"/>
  <c r="B80" i="1"/>
  <c r="B81" i="1"/>
  <c r="B82" i="1"/>
  <c r="B83" i="1"/>
  <c r="B84" i="1"/>
  <c r="B85" i="1"/>
  <c r="B86" i="1"/>
  <c r="B87" i="1"/>
  <c r="B88" i="1"/>
  <c r="B89" i="1"/>
  <c r="B90" i="1"/>
  <c r="B91" i="1"/>
  <c r="E91" i="1" s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E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E128" i="1" s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E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E168" i="1" s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188" i="1" s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E208" i="1" s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E228" i="1" s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E248" i="1" s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E268" i="1" s="1"/>
  <c r="B269" i="1"/>
  <c r="B270" i="1"/>
  <c r="B271" i="1"/>
  <c r="B27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E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64" i="3"/>
  <c r="C65" i="3"/>
  <c r="C66" i="3"/>
  <c r="K66" i="3" s="1"/>
  <c r="M66" i="3" s="1"/>
  <c r="N66" i="3" s="1"/>
  <c r="K66" i="2" s="1"/>
  <c r="C67" i="3"/>
  <c r="C68" i="3"/>
  <c r="K68" i="3" s="1"/>
  <c r="M68" i="3" s="1"/>
  <c r="N68" i="3" s="1"/>
  <c r="K68" i="2" s="1"/>
  <c r="C69" i="3"/>
  <c r="K69" i="3" s="1"/>
  <c r="M69" i="3" s="1"/>
  <c r="N69" i="3" s="1"/>
  <c r="K69" i="2" s="1"/>
  <c r="C70" i="3"/>
  <c r="C71" i="3"/>
  <c r="C72" i="3"/>
  <c r="C73" i="3"/>
  <c r="K73" i="3" s="1"/>
  <c r="M73" i="3" s="1"/>
  <c r="N73" i="3" s="1"/>
  <c r="K73" i="2" s="1"/>
  <c r="C74" i="3"/>
  <c r="K74" i="3" s="1"/>
  <c r="M74" i="3" s="1"/>
  <c r="N74" i="3" s="1"/>
  <c r="K74" i="2" s="1"/>
  <c r="C75" i="3"/>
  <c r="C76" i="3"/>
  <c r="C77" i="3"/>
  <c r="C78" i="3"/>
  <c r="K78" i="3" s="1"/>
  <c r="M78" i="3" s="1"/>
  <c r="N78" i="3" s="1"/>
  <c r="K78" i="2" s="1"/>
  <c r="C79" i="3"/>
  <c r="C80" i="3"/>
  <c r="C81" i="3"/>
  <c r="K81" i="3" s="1"/>
  <c r="M81" i="3" s="1"/>
  <c r="N81" i="3" s="1"/>
  <c r="K81" i="2" s="1"/>
  <c r="C82" i="3"/>
  <c r="C83" i="3"/>
  <c r="K83" i="3" s="1"/>
  <c r="M83" i="3" s="1"/>
  <c r="N83" i="3" s="1"/>
  <c r="K83" i="2" s="1"/>
  <c r="C84" i="3"/>
  <c r="C85" i="3"/>
  <c r="C86" i="3"/>
  <c r="K86" i="3" s="1"/>
  <c r="M86" i="3" s="1"/>
  <c r="N86" i="3" s="1"/>
  <c r="K86" i="2" s="1"/>
  <c r="C87" i="3"/>
  <c r="C88" i="3"/>
  <c r="K88" i="3" s="1"/>
  <c r="M88" i="3" s="1"/>
  <c r="N88" i="3" s="1"/>
  <c r="K88" i="2" s="1"/>
  <c r="C89" i="3"/>
  <c r="K89" i="3" s="1"/>
  <c r="M89" i="3" s="1"/>
  <c r="N89" i="3" s="1"/>
  <c r="K89" i="2" s="1"/>
  <c r="C90" i="3"/>
  <c r="C91" i="3"/>
  <c r="C92" i="3"/>
  <c r="C93" i="3"/>
  <c r="K93" i="3" s="1"/>
  <c r="M93" i="3" s="1"/>
  <c r="N93" i="3" s="1"/>
  <c r="K93" i="2" s="1"/>
  <c r="C94" i="3"/>
  <c r="K94" i="3" s="1"/>
  <c r="M94" i="3" s="1"/>
  <c r="N94" i="3" s="1"/>
  <c r="K94" i="2" s="1"/>
  <c r="C95" i="3"/>
  <c r="C96" i="3"/>
  <c r="C97" i="3"/>
  <c r="C98" i="3"/>
  <c r="K98" i="3" s="1"/>
  <c r="M98" i="3" s="1"/>
  <c r="N98" i="3" s="1"/>
  <c r="K98" i="2" s="1"/>
  <c r="C99" i="3"/>
  <c r="C100" i="3"/>
  <c r="C101" i="3"/>
  <c r="K101" i="3" s="1"/>
  <c r="M101" i="3" s="1"/>
  <c r="N101" i="3" s="1"/>
  <c r="K101" i="2" s="1"/>
  <c r="C102" i="3"/>
  <c r="C103" i="3"/>
  <c r="K103" i="3" s="1"/>
  <c r="M103" i="3" s="1"/>
  <c r="N103" i="3" s="1"/>
  <c r="K103" i="2" s="1"/>
  <c r="C104" i="3"/>
  <c r="C105" i="3"/>
  <c r="C106" i="3"/>
  <c r="K106" i="3" s="1"/>
  <c r="M106" i="3" s="1"/>
  <c r="N106" i="3" s="1"/>
  <c r="K106" i="2" s="1"/>
  <c r="C107" i="3"/>
  <c r="C108" i="3"/>
  <c r="K108" i="3" s="1"/>
  <c r="M108" i="3" s="1"/>
  <c r="N108" i="3" s="1"/>
  <c r="K108" i="2" s="1"/>
  <c r="C109" i="3"/>
  <c r="K109" i="3" s="1"/>
  <c r="M109" i="3" s="1"/>
  <c r="N109" i="3" s="1"/>
  <c r="K109" i="2" s="1"/>
  <c r="C110" i="3"/>
  <c r="C111" i="3"/>
  <c r="C112" i="3"/>
  <c r="C113" i="3"/>
  <c r="K113" i="3" s="1"/>
  <c r="M113" i="3" s="1"/>
  <c r="N113" i="3" s="1"/>
  <c r="K113" i="2" s="1"/>
  <c r="C114" i="3"/>
  <c r="K114" i="3" s="1"/>
  <c r="M114" i="3" s="1"/>
  <c r="N114" i="3" s="1"/>
  <c r="K114" i="2" s="1"/>
  <c r="C115" i="3"/>
  <c r="C116" i="3"/>
  <c r="C117" i="3"/>
  <c r="C118" i="3"/>
  <c r="K118" i="3" s="1"/>
  <c r="M118" i="3" s="1"/>
  <c r="N118" i="3" s="1"/>
  <c r="K118" i="2" s="1"/>
  <c r="C119" i="3"/>
  <c r="C120" i="3"/>
  <c r="C121" i="3"/>
  <c r="K121" i="3" s="1"/>
  <c r="M121" i="3" s="1"/>
  <c r="N121" i="3" s="1"/>
  <c r="K121" i="2" s="1"/>
  <c r="C122" i="3"/>
  <c r="C123" i="3"/>
  <c r="K123" i="3" s="1"/>
  <c r="M123" i="3" s="1"/>
  <c r="N123" i="3" s="1"/>
  <c r="K123" i="2" s="1"/>
  <c r="C124" i="3"/>
  <c r="C125" i="3"/>
  <c r="C126" i="3"/>
  <c r="C127" i="3"/>
  <c r="C128" i="3"/>
  <c r="K128" i="3" s="1"/>
  <c r="M128" i="3" s="1"/>
  <c r="N128" i="3" s="1"/>
  <c r="K128" i="2" s="1"/>
  <c r="C129" i="3"/>
  <c r="K129" i="3" s="1"/>
  <c r="M129" i="3" s="1"/>
  <c r="N129" i="3" s="1"/>
  <c r="K129" i="2" s="1"/>
  <c r="C130" i="3"/>
  <c r="C131" i="3"/>
  <c r="C132" i="3"/>
  <c r="K132" i="3" s="1"/>
  <c r="M132" i="3" s="1"/>
  <c r="N132" i="3" s="1"/>
  <c r="K132" i="2" s="1"/>
  <c r="C133" i="3"/>
  <c r="K133" i="3" s="1"/>
  <c r="M133" i="3" s="1"/>
  <c r="N133" i="3" s="1"/>
  <c r="K133" i="2" s="1"/>
  <c r="C134" i="3"/>
  <c r="K134" i="3" s="1"/>
  <c r="M134" i="3" s="1"/>
  <c r="N134" i="3" s="1"/>
  <c r="K134" i="2" s="1"/>
  <c r="C135" i="3"/>
  <c r="C136" i="3"/>
  <c r="C137" i="3"/>
  <c r="K137" i="3" s="1"/>
  <c r="M137" i="3" s="1"/>
  <c r="N137" i="3" s="1"/>
  <c r="K137" i="2" s="1"/>
  <c r="C138" i="3"/>
  <c r="K138" i="3" s="1"/>
  <c r="M138" i="3" s="1"/>
  <c r="N138" i="3" s="1"/>
  <c r="K138" i="2" s="1"/>
  <c r="C139" i="3"/>
  <c r="C140" i="3"/>
  <c r="C141" i="3"/>
  <c r="K141" i="3" s="1"/>
  <c r="M141" i="3" s="1"/>
  <c r="N141" i="3" s="1"/>
  <c r="K141" i="2" s="1"/>
  <c r="C142" i="3"/>
  <c r="C143" i="3"/>
  <c r="K143" i="3" s="1"/>
  <c r="M143" i="3" s="1"/>
  <c r="N143" i="3" s="1"/>
  <c r="K143" i="2" s="1"/>
  <c r="C144" i="3"/>
  <c r="C145" i="3"/>
  <c r="C146" i="3"/>
  <c r="C147" i="3"/>
  <c r="C148" i="3"/>
  <c r="K148" i="3" s="1"/>
  <c r="M148" i="3" s="1"/>
  <c r="N148" i="3" s="1"/>
  <c r="K148" i="2" s="1"/>
  <c r="C149" i="3"/>
  <c r="K149" i="3" s="1"/>
  <c r="M149" i="3" s="1"/>
  <c r="N149" i="3" s="1"/>
  <c r="K149" i="2" s="1"/>
  <c r="C150" i="3"/>
  <c r="C151" i="3"/>
  <c r="C152" i="3"/>
  <c r="K152" i="3" s="1"/>
  <c r="M152" i="3" s="1"/>
  <c r="N152" i="3" s="1"/>
  <c r="K152" i="2" s="1"/>
  <c r="C153" i="3"/>
  <c r="K153" i="3" s="1"/>
  <c r="M153" i="3" s="1"/>
  <c r="N153" i="3" s="1"/>
  <c r="K153" i="2" s="1"/>
  <c r="C154" i="3"/>
  <c r="K154" i="3" s="1"/>
  <c r="M154" i="3" s="1"/>
  <c r="N154" i="3" s="1"/>
  <c r="K154" i="2" s="1"/>
  <c r="C155" i="3"/>
  <c r="C156" i="3"/>
  <c r="C157" i="3"/>
  <c r="K157" i="3" s="1"/>
  <c r="M157" i="3" s="1"/>
  <c r="N157" i="3" s="1"/>
  <c r="K157" i="2" s="1"/>
  <c r="C158" i="3"/>
  <c r="K158" i="3" s="1"/>
  <c r="M158" i="3" s="1"/>
  <c r="N158" i="3" s="1"/>
  <c r="K158" i="2" s="1"/>
  <c r="C159" i="3"/>
  <c r="C160" i="3"/>
  <c r="C161" i="3"/>
  <c r="K161" i="3" s="1"/>
  <c r="M161" i="3" s="1"/>
  <c r="N161" i="3" s="1"/>
  <c r="K161" i="2" s="1"/>
  <c r="C162" i="3"/>
  <c r="C163" i="3"/>
  <c r="K163" i="3" s="1"/>
  <c r="M163" i="3" s="1"/>
  <c r="N163" i="3" s="1"/>
  <c r="K163" i="2" s="1"/>
  <c r="C164" i="3"/>
  <c r="C165" i="3"/>
  <c r="K165" i="3" s="1"/>
  <c r="M165" i="3" s="1"/>
  <c r="N165" i="3" s="1"/>
  <c r="K165" i="2" s="1"/>
  <c r="C166" i="3"/>
  <c r="C167" i="3"/>
  <c r="C168" i="3"/>
  <c r="K168" i="3" s="1"/>
  <c r="M168" i="3" s="1"/>
  <c r="N168" i="3" s="1"/>
  <c r="K168" i="2" s="1"/>
  <c r="C169" i="3"/>
  <c r="K169" i="3" s="1"/>
  <c r="M169" i="3" s="1"/>
  <c r="N169" i="3" s="1"/>
  <c r="K169" i="2" s="1"/>
  <c r="C170" i="3"/>
  <c r="C171" i="3"/>
  <c r="C172" i="3"/>
  <c r="K172" i="3" s="1"/>
  <c r="M172" i="3" s="1"/>
  <c r="N172" i="3" s="1"/>
  <c r="K172" i="2" s="1"/>
  <c r="C173" i="3"/>
  <c r="K173" i="3" s="1"/>
  <c r="M173" i="3" s="1"/>
  <c r="N173" i="3" s="1"/>
  <c r="K173" i="2" s="1"/>
  <c r="C174" i="3"/>
  <c r="K174" i="3" s="1"/>
  <c r="M174" i="3" s="1"/>
  <c r="N174" i="3" s="1"/>
  <c r="K174" i="2" s="1"/>
  <c r="C175" i="3"/>
  <c r="C176" i="3"/>
  <c r="C177" i="3"/>
  <c r="K177" i="3" s="1"/>
  <c r="M177" i="3" s="1"/>
  <c r="N177" i="3" s="1"/>
  <c r="K177" i="2" s="1"/>
  <c r="C178" i="3"/>
  <c r="K178" i="3" s="1"/>
  <c r="M178" i="3" s="1"/>
  <c r="N178" i="3" s="1"/>
  <c r="K178" i="2" s="1"/>
  <c r="C179" i="3"/>
  <c r="C180" i="3"/>
  <c r="C181" i="3"/>
  <c r="K181" i="3" s="1"/>
  <c r="M181" i="3" s="1"/>
  <c r="N181" i="3" s="1"/>
  <c r="K181" i="2" s="1"/>
  <c r="C182" i="3"/>
  <c r="C183" i="3"/>
  <c r="K183" i="3" s="1"/>
  <c r="M183" i="3" s="1"/>
  <c r="N183" i="3" s="1"/>
  <c r="K183" i="2" s="1"/>
  <c r="C184" i="3"/>
  <c r="C185" i="3"/>
  <c r="C186" i="3"/>
  <c r="K186" i="3" s="1"/>
  <c r="M186" i="3" s="1"/>
  <c r="N186" i="3" s="1"/>
  <c r="K186" i="2" s="1"/>
  <c r="C187" i="3"/>
  <c r="C188" i="3"/>
  <c r="K188" i="3" s="1"/>
  <c r="M188" i="3" s="1"/>
  <c r="N188" i="3" s="1"/>
  <c r="K188" i="2" s="1"/>
  <c r="C189" i="3"/>
  <c r="K189" i="3" s="1"/>
  <c r="M189" i="3" s="1"/>
  <c r="N189" i="3" s="1"/>
  <c r="K189" i="2" s="1"/>
  <c r="C190" i="3"/>
  <c r="C191" i="3"/>
  <c r="C192" i="3"/>
  <c r="K192" i="3" s="1"/>
  <c r="M192" i="3" s="1"/>
  <c r="N192" i="3" s="1"/>
  <c r="K192" i="2" s="1"/>
  <c r="C193" i="3"/>
  <c r="K193" i="3" s="1"/>
  <c r="M193" i="3" s="1"/>
  <c r="N193" i="3" s="1"/>
  <c r="K193" i="2" s="1"/>
  <c r="C194" i="3"/>
  <c r="K194" i="3" s="1"/>
  <c r="M194" i="3" s="1"/>
  <c r="N194" i="3" s="1"/>
  <c r="K194" i="2" s="1"/>
  <c r="C195" i="3"/>
  <c r="C196" i="3"/>
  <c r="C197" i="3"/>
  <c r="K197" i="3" s="1"/>
  <c r="M197" i="3" s="1"/>
  <c r="N197" i="3" s="1"/>
  <c r="K197" i="2" s="1"/>
  <c r="C198" i="3"/>
  <c r="K198" i="3" s="1"/>
  <c r="M198" i="3" s="1"/>
  <c r="N198" i="3" s="1"/>
  <c r="K198" i="2" s="1"/>
  <c r="C199" i="3"/>
  <c r="C200" i="3"/>
  <c r="C201" i="3"/>
  <c r="K201" i="3" s="1"/>
  <c r="M201" i="3" s="1"/>
  <c r="N201" i="3" s="1"/>
  <c r="K201" i="2" s="1"/>
  <c r="C202" i="3"/>
  <c r="C203" i="3"/>
  <c r="K203" i="3" s="1"/>
  <c r="M203" i="3" s="1"/>
  <c r="N203" i="3" s="1"/>
  <c r="K203" i="2" s="1"/>
  <c r="C204" i="3"/>
  <c r="C205" i="3"/>
  <c r="K205" i="3" s="1"/>
  <c r="M205" i="3" s="1"/>
  <c r="N205" i="3" s="1"/>
  <c r="K205" i="2" s="1"/>
  <c r="C206" i="3"/>
  <c r="K206" i="3" s="1"/>
  <c r="M206" i="3" s="1"/>
  <c r="N206" i="3" s="1"/>
  <c r="K206" i="2" s="1"/>
  <c r="C207" i="3"/>
  <c r="C208" i="3"/>
  <c r="K208" i="3" s="1"/>
  <c r="M208" i="3" s="1"/>
  <c r="N208" i="3" s="1"/>
  <c r="K208" i="2" s="1"/>
  <c r="C209" i="3"/>
  <c r="K209" i="3" s="1"/>
  <c r="M209" i="3" s="1"/>
  <c r="N209" i="3" s="1"/>
  <c r="K209" i="2" s="1"/>
  <c r="C210" i="3"/>
  <c r="C211" i="3"/>
  <c r="C212" i="3"/>
  <c r="K212" i="3" s="1"/>
  <c r="M212" i="3" s="1"/>
  <c r="N212" i="3" s="1"/>
  <c r="K212" i="2" s="1"/>
  <c r="C213" i="3"/>
  <c r="K213" i="3" s="1"/>
  <c r="M213" i="3" s="1"/>
  <c r="N213" i="3" s="1"/>
  <c r="K213" i="2" s="1"/>
  <c r="C214" i="3"/>
  <c r="K214" i="3" s="1"/>
  <c r="M214" i="3" s="1"/>
  <c r="N214" i="3" s="1"/>
  <c r="K214" i="2" s="1"/>
  <c r="C215" i="3"/>
  <c r="C216" i="3"/>
  <c r="C217" i="3"/>
  <c r="K217" i="3" s="1"/>
  <c r="M217" i="3" s="1"/>
  <c r="N217" i="3" s="1"/>
  <c r="K217" i="2" s="1"/>
  <c r="C218" i="3"/>
  <c r="K218" i="3" s="1"/>
  <c r="M218" i="3" s="1"/>
  <c r="N218" i="3" s="1"/>
  <c r="K218" i="2" s="1"/>
  <c r="C219" i="3"/>
  <c r="C220" i="3"/>
  <c r="C221" i="3"/>
  <c r="K221" i="3" s="1"/>
  <c r="M221" i="3" s="1"/>
  <c r="N221" i="3" s="1"/>
  <c r="K221" i="2" s="1"/>
  <c r="C222" i="3"/>
  <c r="C223" i="3"/>
  <c r="K223" i="3" s="1"/>
  <c r="M223" i="3" s="1"/>
  <c r="N223" i="3" s="1"/>
  <c r="K223" i="2" s="1"/>
  <c r="C224" i="3"/>
  <c r="C225" i="3"/>
  <c r="C226" i="3"/>
  <c r="K226" i="3" s="1"/>
  <c r="M226" i="3" s="1"/>
  <c r="N226" i="3" s="1"/>
  <c r="K226" i="2" s="1"/>
  <c r="C227" i="3"/>
  <c r="C228" i="3"/>
  <c r="K228" i="3" s="1"/>
  <c r="M228" i="3" s="1"/>
  <c r="N228" i="3" s="1"/>
  <c r="K228" i="2" s="1"/>
  <c r="C229" i="3"/>
  <c r="K229" i="3" s="1"/>
  <c r="M229" i="3" s="1"/>
  <c r="N229" i="3" s="1"/>
  <c r="K229" i="2" s="1"/>
  <c r="C230" i="3"/>
  <c r="C231" i="3"/>
  <c r="C232" i="3"/>
  <c r="K232" i="3" s="1"/>
  <c r="M232" i="3" s="1"/>
  <c r="N232" i="3" s="1"/>
  <c r="K232" i="2" s="1"/>
  <c r="C233" i="3"/>
  <c r="K233" i="3" s="1"/>
  <c r="M233" i="3" s="1"/>
  <c r="N233" i="3" s="1"/>
  <c r="K233" i="2" s="1"/>
  <c r="C234" i="3"/>
  <c r="K234" i="3" s="1"/>
  <c r="M234" i="3" s="1"/>
  <c r="N234" i="3" s="1"/>
  <c r="K234" i="2" s="1"/>
  <c r="C235" i="3"/>
  <c r="C236" i="3"/>
  <c r="C237" i="3"/>
  <c r="K237" i="3" s="1"/>
  <c r="M237" i="3" s="1"/>
  <c r="N237" i="3" s="1"/>
  <c r="K237" i="2" s="1"/>
  <c r="C238" i="3"/>
  <c r="K238" i="3" s="1"/>
  <c r="M238" i="3" s="1"/>
  <c r="N238" i="3" s="1"/>
  <c r="K238" i="2" s="1"/>
  <c r="C239" i="3"/>
  <c r="C240" i="3"/>
  <c r="C241" i="3"/>
  <c r="K241" i="3" s="1"/>
  <c r="M241" i="3" s="1"/>
  <c r="N241" i="3" s="1"/>
  <c r="K241" i="2" s="1"/>
  <c r="C242" i="3"/>
  <c r="C243" i="3"/>
  <c r="K243" i="3" s="1"/>
  <c r="M243" i="3" s="1"/>
  <c r="N243" i="3" s="1"/>
  <c r="K243" i="2" s="1"/>
  <c r="C244" i="3"/>
  <c r="C245" i="3"/>
  <c r="C246" i="3"/>
  <c r="K246" i="3" s="1"/>
  <c r="M246" i="3" s="1"/>
  <c r="N246" i="3" s="1"/>
  <c r="K246" i="2" s="1"/>
  <c r="C247" i="3"/>
  <c r="C248" i="3"/>
  <c r="K248" i="3" s="1"/>
  <c r="M248" i="3" s="1"/>
  <c r="N248" i="3" s="1"/>
  <c r="K248" i="2" s="1"/>
  <c r="C249" i="3"/>
  <c r="K249" i="3" s="1"/>
  <c r="M249" i="3" s="1"/>
  <c r="N249" i="3" s="1"/>
  <c r="K249" i="2" s="1"/>
  <c r="C250" i="3"/>
  <c r="C251" i="3"/>
  <c r="C252" i="3"/>
  <c r="K252" i="3" s="1"/>
  <c r="M252" i="3" s="1"/>
  <c r="N252" i="3" s="1"/>
  <c r="K252" i="2" s="1"/>
  <c r="C253" i="3"/>
  <c r="K253" i="3" s="1"/>
  <c r="M253" i="3" s="1"/>
  <c r="N253" i="3" s="1"/>
  <c r="K253" i="2" s="1"/>
  <c r="C254" i="3"/>
  <c r="K254" i="3" s="1"/>
  <c r="M254" i="3" s="1"/>
  <c r="N254" i="3" s="1"/>
  <c r="K254" i="2" s="1"/>
  <c r="C255" i="3"/>
  <c r="C256" i="3"/>
  <c r="C257" i="3"/>
  <c r="K257" i="3" s="1"/>
  <c r="M257" i="3" s="1"/>
  <c r="N257" i="3" s="1"/>
  <c r="K257" i="2" s="1"/>
  <c r="C258" i="3"/>
  <c r="K258" i="3" s="1"/>
  <c r="M258" i="3" s="1"/>
  <c r="N258" i="3" s="1"/>
  <c r="K258" i="2" s="1"/>
  <c r="C259" i="3"/>
  <c r="C260" i="3"/>
  <c r="C261" i="3"/>
  <c r="K261" i="3" s="1"/>
  <c r="M261" i="3" s="1"/>
  <c r="N261" i="3" s="1"/>
  <c r="K261" i="2" s="1"/>
  <c r="C262" i="3"/>
  <c r="C263" i="3"/>
  <c r="K263" i="3" s="1"/>
  <c r="M263" i="3" s="1"/>
  <c r="N263" i="3" s="1"/>
  <c r="K263" i="2" s="1"/>
  <c r="C264" i="3"/>
  <c r="C265" i="3"/>
  <c r="C266" i="3"/>
  <c r="K266" i="3" s="1"/>
  <c r="M266" i="3" s="1"/>
  <c r="N266" i="3" s="1"/>
  <c r="K266" i="2" s="1"/>
  <c r="C267" i="3"/>
  <c r="C268" i="3"/>
  <c r="K268" i="3" s="1"/>
  <c r="M268" i="3" s="1"/>
  <c r="N268" i="3" s="1"/>
  <c r="K268" i="2" s="1"/>
  <c r="C269" i="3"/>
  <c r="K269" i="3" s="1"/>
  <c r="M269" i="3" s="1"/>
  <c r="N269" i="3" s="1"/>
  <c r="K269" i="2" s="1"/>
  <c r="C270" i="3"/>
  <c r="C271" i="3"/>
  <c r="C272" i="3"/>
  <c r="K272" i="3" s="1"/>
  <c r="M272" i="3" s="1"/>
  <c r="N272" i="3" s="1"/>
  <c r="K272" i="2" s="1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63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7" i="4" l="1"/>
  <c r="E20" i="1"/>
  <c r="E203" i="1"/>
  <c r="H83" i="1"/>
  <c r="E44" i="1"/>
  <c r="E24" i="1"/>
  <c r="E267" i="1"/>
  <c r="E247" i="1"/>
  <c r="N227" i="1"/>
  <c r="E227" i="1"/>
  <c r="E207" i="1"/>
  <c r="E147" i="1"/>
  <c r="E223" i="1"/>
  <c r="H39" i="1"/>
  <c r="H122" i="1"/>
  <c r="H102" i="1"/>
  <c r="H62" i="1"/>
  <c r="E40" i="1"/>
  <c r="H201" i="1"/>
  <c r="E163" i="1"/>
  <c r="H163" i="1"/>
  <c r="H57" i="1"/>
  <c r="H16" i="1"/>
  <c r="E243" i="1"/>
  <c r="H17" i="1"/>
  <c r="H183" i="1"/>
  <c r="E183" i="1"/>
  <c r="H200" i="1"/>
  <c r="E263" i="1"/>
  <c r="H236" i="1"/>
  <c r="H100" i="1"/>
  <c r="H33" i="1"/>
  <c r="N199" i="1"/>
  <c r="E143" i="1"/>
  <c r="H51" i="1"/>
  <c r="H11" i="1"/>
  <c r="H94" i="1"/>
  <c r="H74" i="1"/>
  <c r="N35" i="1"/>
  <c r="O35" i="1" s="1"/>
  <c r="E123" i="1"/>
  <c r="H30" i="1"/>
  <c r="H233" i="1"/>
  <c r="H29" i="1"/>
  <c r="H252" i="1"/>
  <c r="H232" i="1"/>
  <c r="H72" i="1"/>
  <c r="H150" i="1"/>
  <c r="H130" i="1"/>
  <c r="H70" i="1"/>
  <c r="H46" i="1"/>
  <c r="H71" i="1"/>
  <c r="H190" i="1"/>
  <c r="H110" i="1"/>
  <c r="E211" i="1"/>
  <c r="N91" i="1"/>
  <c r="N186" i="1"/>
  <c r="N146" i="1"/>
  <c r="E81" i="1"/>
  <c r="K259" i="3"/>
  <c r="M259" i="3" s="1"/>
  <c r="N259" i="3" s="1"/>
  <c r="K259" i="2" s="1"/>
  <c r="K239" i="3"/>
  <c r="M239" i="3" s="1"/>
  <c r="N239" i="3" s="1"/>
  <c r="K239" i="2" s="1"/>
  <c r="K219" i="3"/>
  <c r="M219" i="3" s="1"/>
  <c r="N219" i="3" s="1"/>
  <c r="K219" i="2" s="1"/>
  <c r="K199" i="3"/>
  <c r="M199" i="3" s="1"/>
  <c r="N199" i="3" s="1"/>
  <c r="K199" i="2" s="1"/>
  <c r="K179" i="3"/>
  <c r="M179" i="3" s="1"/>
  <c r="N179" i="3" s="1"/>
  <c r="K179" i="2" s="1"/>
  <c r="K159" i="3"/>
  <c r="M159" i="3" s="1"/>
  <c r="N159" i="3" s="1"/>
  <c r="K159" i="2" s="1"/>
  <c r="K139" i="3"/>
  <c r="M139" i="3" s="1"/>
  <c r="N139" i="3" s="1"/>
  <c r="K139" i="2" s="1"/>
  <c r="K119" i="3"/>
  <c r="M119" i="3" s="1"/>
  <c r="N119" i="3" s="1"/>
  <c r="K119" i="2" s="1"/>
  <c r="K99" i="3"/>
  <c r="M99" i="3" s="1"/>
  <c r="N99" i="3" s="1"/>
  <c r="K99" i="2" s="1"/>
  <c r="K79" i="3"/>
  <c r="M79" i="3" s="1"/>
  <c r="N79" i="3" s="1"/>
  <c r="K79" i="2" s="1"/>
  <c r="E9" i="1"/>
  <c r="N42" i="1"/>
  <c r="O42" i="1" s="1"/>
  <c r="N125" i="1"/>
  <c r="N105" i="1"/>
  <c r="E105" i="1"/>
  <c r="E85" i="1"/>
  <c r="E65" i="1"/>
  <c r="N187" i="1"/>
  <c r="N61" i="1"/>
  <c r="O61" i="1" s="1"/>
  <c r="N144" i="1"/>
  <c r="N124" i="1"/>
  <c r="N104" i="1"/>
  <c r="E84" i="1"/>
  <c r="E64" i="1"/>
  <c r="E187" i="1"/>
  <c r="E167" i="1"/>
  <c r="N56" i="1"/>
  <c r="O56" i="1" s="1"/>
  <c r="K117" i="3"/>
  <c r="M117" i="3" s="1"/>
  <c r="N117" i="3" s="1"/>
  <c r="K117" i="2" s="1"/>
  <c r="K97" i="3"/>
  <c r="M97" i="3" s="1"/>
  <c r="N97" i="3" s="1"/>
  <c r="K97" i="2" s="1"/>
  <c r="K77" i="3"/>
  <c r="M77" i="3" s="1"/>
  <c r="N77" i="3" s="1"/>
  <c r="K77" i="2" s="1"/>
  <c r="N223" i="1"/>
  <c r="N203" i="1"/>
  <c r="N183" i="1"/>
  <c r="E83" i="1"/>
  <c r="N63" i="1"/>
  <c r="E63" i="1"/>
  <c r="E43" i="1"/>
  <c r="E23" i="1"/>
  <c r="E266" i="1"/>
  <c r="E246" i="1"/>
  <c r="E226" i="1"/>
  <c r="E206" i="1"/>
  <c r="E186" i="1"/>
  <c r="E166" i="1"/>
  <c r="E146" i="1"/>
  <c r="E126" i="1"/>
  <c r="E106" i="1"/>
  <c r="N51" i="1"/>
  <c r="O51" i="1" s="1"/>
  <c r="N19" i="1"/>
  <c r="O19" i="1" s="1"/>
  <c r="N242" i="1"/>
  <c r="E102" i="1"/>
  <c r="N82" i="1"/>
  <c r="E82" i="1"/>
  <c r="N62" i="1"/>
  <c r="E62" i="1"/>
  <c r="E42" i="1"/>
  <c r="E22" i="1"/>
  <c r="E265" i="1"/>
  <c r="E245" i="1"/>
  <c r="E225" i="1"/>
  <c r="E205" i="1"/>
  <c r="E185" i="1"/>
  <c r="E165" i="1"/>
  <c r="E145" i="1"/>
  <c r="E125" i="1"/>
  <c r="E104" i="1"/>
  <c r="K255" i="3"/>
  <c r="M255" i="3" s="1"/>
  <c r="N255" i="3" s="1"/>
  <c r="K255" i="2" s="1"/>
  <c r="K235" i="3"/>
  <c r="M235" i="3" s="1"/>
  <c r="N235" i="3" s="1"/>
  <c r="K235" i="2" s="1"/>
  <c r="K215" i="3"/>
  <c r="M215" i="3" s="1"/>
  <c r="N215" i="3" s="1"/>
  <c r="K215" i="2" s="1"/>
  <c r="K195" i="3"/>
  <c r="M195" i="3" s="1"/>
  <c r="N195" i="3" s="1"/>
  <c r="K195" i="2" s="1"/>
  <c r="K175" i="3"/>
  <c r="M175" i="3" s="1"/>
  <c r="N175" i="3" s="1"/>
  <c r="K175" i="2" s="1"/>
  <c r="K155" i="3"/>
  <c r="M155" i="3" s="1"/>
  <c r="N155" i="3" s="1"/>
  <c r="K155" i="2" s="1"/>
  <c r="K135" i="3"/>
  <c r="M135" i="3" s="1"/>
  <c r="N135" i="3" s="1"/>
  <c r="K135" i="2" s="1"/>
  <c r="K115" i="3"/>
  <c r="M115" i="3" s="1"/>
  <c r="N115" i="3" s="1"/>
  <c r="K115" i="2" s="1"/>
  <c r="K95" i="3"/>
  <c r="M95" i="3" s="1"/>
  <c r="N95" i="3" s="1"/>
  <c r="K95" i="2" s="1"/>
  <c r="K75" i="3"/>
  <c r="M75" i="3" s="1"/>
  <c r="N75" i="3" s="1"/>
  <c r="K75" i="2" s="1"/>
  <c r="H14" i="1"/>
  <c r="H237" i="1"/>
  <c r="N58" i="1"/>
  <c r="O58" i="1" s="1"/>
  <c r="N38" i="1"/>
  <c r="O38" i="1" s="1"/>
  <c r="N18" i="1"/>
  <c r="O18" i="1" s="1"/>
  <c r="N241" i="1"/>
  <c r="N141" i="1"/>
  <c r="N101" i="1"/>
  <c r="E61" i="1"/>
  <c r="E41" i="1"/>
  <c r="E21" i="1"/>
  <c r="E264" i="1"/>
  <c r="E244" i="1"/>
  <c r="E224" i="1"/>
  <c r="E204" i="1"/>
  <c r="E184" i="1"/>
  <c r="E164" i="1"/>
  <c r="E144" i="1"/>
  <c r="E124" i="1"/>
  <c r="E103" i="1"/>
  <c r="N17" i="1"/>
  <c r="O17" i="1" s="1"/>
  <c r="N240" i="1"/>
  <c r="E60" i="1"/>
  <c r="N30" i="1"/>
  <c r="O30" i="1" s="1"/>
  <c r="N70" i="1"/>
  <c r="H32" i="1"/>
  <c r="H195" i="1"/>
  <c r="H155" i="1"/>
  <c r="N159" i="1"/>
  <c r="N139" i="1"/>
  <c r="N99" i="1"/>
  <c r="E59" i="1"/>
  <c r="E39" i="1"/>
  <c r="E19" i="1"/>
  <c r="E262" i="1"/>
  <c r="E242" i="1"/>
  <c r="E222" i="1"/>
  <c r="E202" i="1"/>
  <c r="E182" i="1"/>
  <c r="E162" i="1"/>
  <c r="E142" i="1"/>
  <c r="E122" i="1"/>
  <c r="E100" i="1"/>
  <c r="K112" i="3"/>
  <c r="M112" i="3" s="1"/>
  <c r="N112" i="3" s="1"/>
  <c r="K112" i="2" s="1"/>
  <c r="K92" i="3"/>
  <c r="M92" i="3" s="1"/>
  <c r="N92" i="3" s="1"/>
  <c r="K92" i="2" s="1"/>
  <c r="K72" i="3"/>
  <c r="M72" i="3" s="1"/>
  <c r="N72" i="3" s="1"/>
  <c r="K72" i="2" s="1"/>
  <c r="N15" i="1"/>
  <c r="O15" i="1" s="1"/>
  <c r="N218" i="1"/>
  <c r="N198" i="1"/>
  <c r="N138" i="1"/>
  <c r="E58" i="1"/>
  <c r="E38" i="1"/>
  <c r="E18" i="1"/>
  <c r="E261" i="1"/>
  <c r="E241" i="1"/>
  <c r="E221" i="1"/>
  <c r="E201" i="1"/>
  <c r="E181" i="1"/>
  <c r="E161" i="1"/>
  <c r="E141" i="1"/>
  <c r="E121" i="1"/>
  <c r="E99" i="1"/>
  <c r="H91" i="1"/>
  <c r="N54" i="1"/>
  <c r="O54" i="1" s="1"/>
  <c r="N34" i="1"/>
  <c r="O34" i="1" s="1"/>
  <c r="N257" i="1"/>
  <c r="N157" i="1"/>
  <c r="N117" i="1"/>
  <c r="E57" i="1"/>
  <c r="E37" i="1"/>
  <c r="E17" i="1"/>
  <c r="E260" i="1"/>
  <c r="E240" i="1"/>
  <c r="E220" i="1"/>
  <c r="E200" i="1"/>
  <c r="E180" i="1"/>
  <c r="E160" i="1"/>
  <c r="E140" i="1"/>
  <c r="E120" i="1"/>
  <c r="E98" i="1"/>
  <c r="N13" i="1"/>
  <c r="O13" i="1" s="1"/>
  <c r="N236" i="1"/>
  <c r="E36" i="1"/>
  <c r="E16" i="1"/>
  <c r="E259" i="1"/>
  <c r="E219" i="1"/>
  <c r="E199" i="1"/>
  <c r="E179" i="1"/>
  <c r="E159" i="1"/>
  <c r="E139" i="1"/>
  <c r="E97" i="1"/>
  <c r="N52" i="1"/>
  <c r="O52" i="1" s="1"/>
  <c r="N12" i="1"/>
  <c r="O12" i="1" s="1"/>
  <c r="N95" i="1"/>
  <c r="N75" i="1"/>
  <c r="N234" i="1"/>
  <c r="N214" i="1"/>
  <c r="E74" i="1"/>
  <c r="E95" i="1"/>
  <c r="E67" i="1"/>
  <c r="N11" i="1"/>
  <c r="O11" i="1" s="1"/>
  <c r="E94" i="1"/>
  <c r="K267" i="3"/>
  <c r="M267" i="3" s="1"/>
  <c r="N267" i="3" s="1"/>
  <c r="K267" i="2" s="1"/>
  <c r="K247" i="3"/>
  <c r="M247" i="3" s="1"/>
  <c r="N247" i="3" s="1"/>
  <c r="K247" i="2" s="1"/>
  <c r="K227" i="3"/>
  <c r="M227" i="3" s="1"/>
  <c r="N227" i="3" s="1"/>
  <c r="K227" i="2" s="1"/>
  <c r="K207" i="3"/>
  <c r="M207" i="3" s="1"/>
  <c r="N207" i="3" s="1"/>
  <c r="K207" i="2" s="1"/>
  <c r="K187" i="3"/>
  <c r="M187" i="3" s="1"/>
  <c r="N187" i="3" s="1"/>
  <c r="K187" i="2" s="1"/>
  <c r="K167" i="3"/>
  <c r="M167" i="3" s="1"/>
  <c r="N167" i="3" s="1"/>
  <c r="K167" i="2" s="1"/>
  <c r="K147" i="3"/>
  <c r="M147" i="3" s="1"/>
  <c r="N147" i="3" s="1"/>
  <c r="K147" i="2" s="1"/>
  <c r="K127" i="3"/>
  <c r="M127" i="3" s="1"/>
  <c r="N127" i="3" s="1"/>
  <c r="K127" i="2" s="1"/>
  <c r="K107" i="3"/>
  <c r="M107" i="3" s="1"/>
  <c r="N107" i="3" s="1"/>
  <c r="K107" i="2" s="1"/>
  <c r="K87" i="3"/>
  <c r="M87" i="3" s="1"/>
  <c r="N87" i="3" s="1"/>
  <c r="K87" i="2" s="1"/>
  <c r="K67" i="3"/>
  <c r="M67" i="3" s="1"/>
  <c r="N67" i="3" s="1"/>
  <c r="K67" i="2" s="1"/>
  <c r="H249" i="1"/>
  <c r="H209" i="1"/>
  <c r="N50" i="1"/>
  <c r="O50" i="1" s="1"/>
  <c r="N10" i="1"/>
  <c r="O10" i="1" s="1"/>
  <c r="N253" i="1"/>
  <c r="N233" i="1"/>
  <c r="N213" i="1"/>
  <c r="N193" i="1"/>
  <c r="N73" i="1"/>
  <c r="E53" i="1"/>
  <c r="E33" i="1"/>
  <c r="E13" i="1"/>
  <c r="E256" i="1"/>
  <c r="E236" i="1"/>
  <c r="E216" i="1"/>
  <c r="E196" i="1"/>
  <c r="E176" i="1"/>
  <c r="E156" i="1"/>
  <c r="E136" i="1"/>
  <c r="E116" i="1"/>
  <c r="E66" i="1"/>
  <c r="H45" i="1"/>
  <c r="H148" i="1"/>
  <c r="N29" i="1"/>
  <c r="O29" i="1" s="1"/>
  <c r="E32" i="1"/>
  <c r="E215" i="1"/>
  <c r="E135" i="1"/>
  <c r="E115" i="1"/>
  <c r="H208" i="1"/>
  <c r="E92" i="1"/>
  <c r="E52" i="1"/>
  <c r="E255" i="1"/>
  <c r="E175" i="1"/>
  <c r="K145" i="3"/>
  <c r="M145" i="3" s="1"/>
  <c r="N145" i="3" s="1"/>
  <c r="K145" i="2" s="1"/>
  <c r="K125" i="3"/>
  <c r="M125" i="3" s="1"/>
  <c r="N125" i="3" s="1"/>
  <c r="K125" i="2" s="1"/>
  <c r="K85" i="3"/>
  <c r="M85" i="3" s="1"/>
  <c r="N85" i="3" s="1"/>
  <c r="K85" i="2" s="1"/>
  <c r="K65" i="3"/>
  <c r="M65" i="3" s="1"/>
  <c r="N65" i="3" s="1"/>
  <c r="K65" i="2" s="1"/>
  <c r="H247" i="1"/>
  <c r="H207" i="1"/>
  <c r="N48" i="1"/>
  <c r="O48" i="1" s="1"/>
  <c r="N28" i="1"/>
  <c r="O28" i="1" s="1"/>
  <c r="N271" i="1"/>
  <c r="N251" i="1"/>
  <c r="N231" i="1"/>
  <c r="N191" i="1"/>
  <c r="E11" i="1"/>
  <c r="E254" i="1"/>
  <c r="E214" i="1"/>
  <c r="E194" i="1"/>
  <c r="E174" i="1"/>
  <c r="E154" i="1"/>
  <c r="E134" i="1"/>
  <c r="E114" i="1"/>
  <c r="N49" i="1"/>
  <c r="O49" i="1" s="1"/>
  <c r="N232" i="1"/>
  <c r="N192" i="1"/>
  <c r="E12" i="1"/>
  <c r="E155" i="1"/>
  <c r="K224" i="3"/>
  <c r="M224" i="3" s="1"/>
  <c r="N224" i="3" s="1"/>
  <c r="K224" i="2" s="1"/>
  <c r="K204" i="3"/>
  <c r="M204" i="3" s="1"/>
  <c r="N204" i="3" s="1"/>
  <c r="K204" i="2" s="1"/>
  <c r="K184" i="3"/>
  <c r="M184" i="3" s="1"/>
  <c r="N184" i="3" s="1"/>
  <c r="K184" i="2" s="1"/>
  <c r="K164" i="3"/>
  <c r="M164" i="3" s="1"/>
  <c r="N164" i="3" s="1"/>
  <c r="K164" i="2" s="1"/>
  <c r="K144" i="3"/>
  <c r="M144" i="3" s="1"/>
  <c r="N144" i="3" s="1"/>
  <c r="K144" i="2" s="1"/>
  <c r="K124" i="3"/>
  <c r="M124" i="3" s="1"/>
  <c r="N124" i="3" s="1"/>
  <c r="K124" i="2" s="1"/>
  <c r="K104" i="3"/>
  <c r="M104" i="3" s="1"/>
  <c r="N104" i="3" s="1"/>
  <c r="K104" i="2" s="1"/>
  <c r="K84" i="3"/>
  <c r="M84" i="3" s="1"/>
  <c r="N84" i="3" s="1"/>
  <c r="K84" i="2" s="1"/>
  <c r="H206" i="1"/>
  <c r="H166" i="1"/>
  <c r="H146" i="1"/>
  <c r="H126" i="1"/>
  <c r="H106" i="1"/>
  <c r="H86" i="1"/>
  <c r="H66" i="1"/>
  <c r="N210" i="1"/>
  <c r="N110" i="1"/>
  <c r="E50" i="1"/>
  <c r="E10" i="1"/>
  <c r="E253" i="1"/>
  <c r="E233" i="1"/>
  <c r="E213" i="1"/>
  <c r="E193" i="1"/>
  <c r="E173" i="1"/>
  <c r="E153" i="1"/>
  <c r="E133" i="1"/>
  <c r="E113" i="1"/>
  <c r="H25" i="1"/>
  <c r="H188" i="1"/>
  <c r="E235" i="1"/>
  <c r="H265" i="1"/>
  <c r="H225" i="1"/>
  <c r="H105" i="1"/>
  <c r="H65" i="1"/>
  <c r="N46" i="1"/>
  <c r="O46" i="1" s="1"/>
  <c r="N26" i="1"/>
  <c r="O26" i="1" s="1"/>
  <c r="N269" i="1"/>
  <c r="N249" i="1"/>
  <c r="N229" i="1"/>
  <c r="N129" i="1"/>
  <c r="N89" i="1"/>
  <c r="E49" i="1"/>
  <c r="E29" i="1"/>
  <c r="E272" i="1"/>
  <c r="E232" i="1"/>
  <c r="E212" i="1"/>
  <c r="E192" i="1"/>
  <c r="E172" i="1"/>
  <c r="E152" i="1"/>
  <c r="E132" i="1"/>
  <c r="E112" i="1"/>
  <c r="H228" i="1"/>
  <c r="H108" i="1"/>
  <c r="E195" i="1"/>
  <c r="K262" i="3"/>
  <c r="M262" i="3" s="1"/>
  <c r="N262" i="3" s="1"/>
  <c r="K262" i="2" s="1"/>
  <c r="K242" i="3"/>
  <c r="M242" i="3" s="1"/>
  <c r="N242" i="3" s="1"/>
  <c r="K242" i="2" s="1"/>
  <c r="K222" i="3"/>
  <c r="M222" i="3" s="1"/>
  <c r="N222" i="3" s="1"/>
  <c r="K222" i="2" s="1"/>
  <c r="K202" i="3"/>
  <c r="M202" i="3" s="1"/>
  <c r="N202" i="3" s="1"/>
  <c r="K202" i="2" s="1"/>
  <c r="K182" i="3"/>
  <c r="M182" i="3" s="1"/>
  <c r="N182" i="3" s="1"/>
  <c r="K182" i="2" s="1"/>
  <c r="K162" i="3"/>
  <c r="M162" i="3" s="1"/>
  <c r="N162" i="3" s="1"/>
  <c r="K162" i="2" s="1"/>
  <c r="K142" i="3"/>
  <c r="M142" i="3" s="1"/>
  <c r="N142" i="3" s="1"/>
  <c r="K142" i="2" s="1"/>
  <c r="K122" i="3"/>
  <c r="M122" i="3" s="1"/>
  <c r="N122" i="3" s="1"/>
  <c r="K122" i="2" s="1"/>
  <c r="K102" i="3"/>
  <c r="M102" i="3" s="1"/>
  <c r="N102" i="3" s="1"/>
  <c r="K102" i="2" s="1"/>
  <c r="K82" i="3"/>
  <c r="M82" i="3" s="1"/>
  <c r="N82" i="3" s="1"/>
  <c r="K82" i="2" s="1"/>
  <c r="N45" i="1"/>
  <c r="O45" i="1" s="1"/>
  <c r="N268" i="1"/>
  <c r="N248" i="1"/>
  <c r="N228" i="1"/>
  <c r="N208" i="1"/>
  <c r="N188" i="1"/>
  <c r="N168" i="1"/>
  <c r="N68" i="1"/>
  <c r="E48" i="1"/>
  <c r="E28" i="1"/>
  <c r="E271" i="1"/>
  <c r="E251" i="1"/>
  <c r="E231" i="1"/>
  <c r="E191" i="1"/>
  <c r="E171" i="1"/>
  <c r="E151" i="1"/>
  <c r="E111" i="1"/>
  <c r="E87" i="1"/>
  <c r="K271" i="3"/>
  <c r="M271" i="3" s="1"/>
  <c r="N271" i="3" s="1"/>
  <c r="K271" i="2" s="1"/>
  <c r="K251" i="3"/>
  <c r="M251" i="3" s="1"/>
  <c r="N251" i="3" s="1"/>
  <c r="K251" i="2" s="1"/>
  <c r="K231" i="3"/>
  <c r="M231" i="3" s="1"/>
  <c r="N231" i="3" s="1"/>
  <c r="K231" i="2" s="1"/>
  <c r="K211" i="3"/>
  <c r="M211" i="3" s="1"/>
  <c r="N211" i="3" s="1"/>
  <c r="K211" i="2" s="1"/>
  <c r="K191" i="3"/>
  <c r="M191" i="3" s="1"/>
  <c r="N191" i="3" s="1"/>
  <c r="K191" i="2" s="1"/>
  <c r="K171" i="3"/>
  <c r="M171" i="3" s="1"/>
  <c r="N171" i="3" s="1"/>
  <c r="K171" i="2" s="1"/>
  <c r="K151" i="3"/>
  <c r="M151" i="3" s="1"/>
  <c r="N151" i="3" s="1"/>
  <c r="K151" i="2" s="1"/>
  <c r="K131" i="3"/>
  <c r="M131" i="3" s="1"/>
  <c r="N131" i="3" s="1"/>
  <c r="K131" i="2" s="1"/>
  <c r="K111" i="3"/>
  <c r="M111" i="3" s="1"/>
  <c r="N111" i="3" s="1"/>
  <c r="K111" i="2" s="1"/>
  <c r="K91" i="3"/>
  <c r="M91" i="3" s="1"/>
  <c r="N91" i="3" s="1"/>
  <c r="K91" i="2" s="1"/>
  <c r="K71" i="3"/>
  <c r="M71" i="3" s="1"/>
  <c r="N71" i="3" s="1"/>
  <c r="K71" i="2" s="1"/>
  <c r="K270" i="3"/>
  <c r="M270" i="3" s="1"/>
  <c r="N270" i="3" s="1"/>
  <c r="K270" i="2" s="1"/>
  <c r="K250" i="3"/>
  <c r="M250" i="3" s="1"/>
  <c r="N250" i="3" s="1"/>
  <c r="K250" i="2" s="1"/>
  <c r="K230" i="3"/>
  <c r="M230" i="3" s="1"/>
  <c r="N230" i="3" s="1"/>
  <c r="K230" i="2" s="1"/>
  <c r="K210" i="3"/>
  <c r="M210" i="3" s="1"/>
  <c r="N210" i="3" s="1"/>
  <c r="K210" i="2" s="1"/>
  <c r="K190" i="3"/>
  <c r="M190" i="3" s="1"/>
  <c r="N190" i="3" s="1"/>
  <c r="K190" i="2" s="1"/>
  <c r="K170" i="3"/>
  <c r="M170" i="3" s="1"/>
  <c r="N170" i="3" s="1"/>
  <c r="K170" i="2" s="1"/>
  <c r="K150" i="3"/>
  <c r="M150" i="3" s="1"/>
  <c r="N150" i="3" s="1"/>
  <c r="K150" i="2" s="1"/>
  <c r="K130" i="3"/>
  <c r="M130" i="3" s="1"/>
  <c r="N130" i="3" s="1"/>
  <c r="K130" i="2" s="1"/>
  <c r="K110" i="3"/>
  <c r="M110" i="3" s="1"/>
  <c r="N110" i="3" s="1"/>
  <c r="K110" i="2" s="1"/>
  <c r="K90" i="3"/>
  <c r="M90" i="3" s="1"/>
  <c r="N90" i="3" s="1"/>
  <c r="K90" i="2" s="1"/>
  <c r="K70" i="3"/>
  <c r="M70" i="3" s="1"/>
  <c r="N70" i="3" s="1"/>
  <c r="K70" i="2" s="1"/>
  <c r="K166" i="3"/>
  <c r="M166" i="3" s="1"/>
  <c r="N166" i="3" s="1"/>
  <c r="K166" i="2" s="1"/>
  <c r="K146" i="3"/>
  <c r="M146" i="3" s="1"/>
  <c r="N146" i="3" s="1"/>
  <c r="K146" i="2" s="1"/>
  <c r="K126" i="3"/>
  <c r="M126" i="3" s="1"/>
  <c r="N126" i="3" s="1"/>
  <c r="K126" i="2" s="1"/>
  <c r="K265" i="3"/>
  <c r="M265" i="3" s="1"/>
  <c r="N265" i="3" s="1"/>
  <c r="K265" i="2" s="1"/>
  <c r="K245" i="3"/>
  <c r="M245" i="3" s="1"/>
  <c r="N245" i="3" s="1"/>
  <c r="K245" i="2" s="1"/>
  <c r="K225" i="3"/>
  <c r="M225" i="3" s="1"/>
  <c r="N225" i="3" s="1"/>
  <c r="K225" i="2" s="1"/>
  <c r="K185" i="3"/>
  <c r="M185" i="3" s="1"/>
  <c r="N185" i="3" s="1"/>
  <c r="K185" i="2" s="1"/>
  <c r="K105" i="3"/>
  <c r="M105" i="3" s="1"/>
  <c r="N105" i="3" s="1"/>
  <c r="K105" i="2" s="1"/>
  <c r="K264" i="3"/>
  <c r="M264" i="3" s="1"/>
  <c r="N264" i="3" s="1"/>
  <c r="K264" i="2" s="1"/>
  <c r="K244" i="3"/>
  <c r="M244" i="3" s="1"/>
  <c r="N244" i="3" s="1"/>
  <c r="K244" i="2" s="1"/>
  <c r="K260" i="3"/>
  <c r="M260" i="3" s="1"/>
  <c r="N260" i="3" s="1"/>
  <c r="K260" i="2" s="1"/>
  <c r="K240" i="3"/>
  <c r="M240" i="3" s="1"/>
  <c r="N240" i="3" s="1"/>
  <c r="K240" i="2" s="1"/>
  <c r="K220" i="3"/>
  <c r="M220" i="3" s="1"/>
  <c r="N220" i="3" s="1"/>
  <c r="K220" i="2" s="1"/>
  <c r="K200" i="3"/>
  <c r="M200" i="3" s="1"/>
  <c r="N200" i="3" s="1"/>
  <c r="K200" i="2" s="1"/>
  <c r="K180" i="3"/>
  <c r="M180" i="3" s="1"/>
  <c r="N180" i="3" s="1"/>
  <c r="K180" i="2" s="1"/>
  <c r="K160" i="3"/>
  <c r="M160" i="3" s="1"/>
  <c r="N160" i="3" s="1"/>
  <c r="K160" i="2" s="1"/>
  <c r="K140" i="3"/>
  <c r="M140" i="3" s="1"/>
  <c r="N140" i="3" s="1"/>
  <c r="K140" i="2" s="1"/>
  <c r="K120" i="3"/>
  <c r="M120" i="3" s="1"/>
  <c r="N120" i="3" s="1"/>
  <c r="K120" i="2" s="1"/>
  <c r="K100" i="3"/>
  <c r="M100" i="3" s="1"/>
  <c r="N100" i="3" s="1"/>
  <c r="K100" i="2" s="1"/>
  <c r="K80" i="3"/>
  <c r="M80" i="3" s="1"/>
  <c r="N80" i="3" s="1"/>
  <c r="K80" i="2" s="1"/>
  <c r="K256" i="3"/>
  <c r="M256" i="3" s="1"/>
  <c r="N256" i="3" s="1"/>
  <c r="K256" i="2" s="1"/>
  <c r="K236" i="3"/>
  <c r="M236" i="3" s="1"/>
  <c r="N236" i="3" s="1"/>
  <c r="K236" i="2" s="1"/>
  <c r="K216" i="3"/>
  <c r="M216" i="3" s="1"/>
  <c r="N216" i="3" s="1"/>
  <c r="K216" i="2" s="1"/>
  <c r="K196" i="3"/>
  <c r="M196" i="3" s="1"/>
  <c r="N196" i="3" s="1"/>
  <c r="K196" i="2" s="1"/>
  <c r="K176" i="3"/>
  <c r="M176" i="3" s="1"/>
  <c r="N176" i="3" s="1"/>
  <c r="K176" i="2" s="1"/>
  <c r="K156" i="3"/>
  <c r="M156" i="3" s="1"/>
  <c r="N156" i="3" s="1"/>
  <c r="K156" i="2" s="1"/>
  <c r="K136" i="3"/>
  <c r="M136" i="3" s="1"/>
  <c r="N136" i="3" s="1"/>
  <c r="K136" i="2" s="1"/>
  <c r="K116" i="3"/>
  <c r="M116" i="3" s="1"/>
  <c r="N116" i="3" s="1"/>
  <c r="K116" i="2" s="1"/>
  <c r="K96" i="3"/>
  <c r="M96" i="3" s="1"/>
  <c r="N96" i="3" s="1"/>
  <c r="K96" i="2" s="1"/>
  <c r="K76" i="3"/>
  <c r="M76" i="3" s="1"/>
  <c r="N76" i="3" s="1"/>
  <c r="K76" i="2" s="1"/>
  <c r="E5" i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1" i="2"/>
  <c r="J12" i="2"/>
  <c r="J13" i="2"/>
  <c r="J14" i="2"/>
  <c r="J15" i="2"/>
  <c r="J16" i="2"/>
  <c r="J10" i="2"/>
  <c r="C11" i="3"/>
  <c r="C18" i="3"/>
  <c r="C19" i="3"/>
  <c r="C20" i="3"/>
  <c r="C21" i="3"/>
  <c r="C24" i="3"/>
  <c r="C25" i="3"/>
  <c r="C26" i="3"/>
  <c r="C27" i="3"/>
  <c r="C28" i="3"/>
  <c r="C44" i="3"/>
  <c r="C47" i="3"/>
  <c r="C48" i="3"/>
  <c r="C49" i="3"/>
  <c r="C50" i="3"/>
  <c r="C51" i="3"/>
  <c r="C52" i="3"/>
  <c r="C53" i="3"/>
  <c r="C54" i="3"/>
  <c r="C55" i="3"/>
  <c r="C56" i="3"/>
  <c r="C57" i="3"/>
  <c r="C63" i="3"/>
  <c r="K64" i="3" s="1"/>
  <c r="M64" i="3" s="1"/>
  <c r="N64" i="3" s="1"/>
  <c r="K64" i="2" s="1"/>
  <c r="C42" i="3"/>
  <c r="C13" i="3"/>
  <c r="C12" i="3"/>
  <c r="B3" i="3"/>
  <c r="B2" i="3"/>
  <c r="E3" i="3" s="1"/>
  <c r="B2" i="1"/>
  <c r="N44" i="1" s="1"/>
  <c r="O44" i="1" s="1"/>
  <c r="B8" i="4" l="1"/>
  <c r="AB64" i="1"/>
  <c r="AB84" i="1"/>
  <c r="AB104" i="1"/>
  <c r="AB124" i="1"/>
  <c r="AB144" i="1"/>
  <c r="AB164" i="1"/>
  <c r="AB184" i="1"/>
  <c r="AB204" i="1"/>
  <c r="AB224" i="1"/>
  <c r="AB244" i="1"/>
  <c r="AB264" i="1"/>
  <c r="AB29" i="1"/>
  <c r="AB49" i="1"/>
  <c r="AB10" i="1"/>
  <c r="AB73" i="1"/>
  <c r="AB93" i="1"/>
  <c r="AB113" i="1"/>
  <c r="AB133" i="1"/>
  <c r="AB153" i="1"/>
  <c r="AB173" i="1"/>
  <c r="AB193" i="1"/>
  <c r="AB213" i="1"/>
  <c r="AB233" i="1"/>
  <c r="AB253" i="1"/>
  <c r="AB18" i="1"/>
  <c r="AB38" i="1"/>
  <c r="AB58" i="1"/>
  <c r="AB76" i="1"/>
  <c r="AB116" i="1"/>
  <c r="AB156" i="1"/>
  <c r="AB74" i="1"/>
  <c r="AB94" i="1"/>
  <c r="AB114" i="1"/>
  <c r="AB134" i="1"/>
  <c r="AB154" i="1"/>
  <c r="AB174" i="1"/>
  <c r="AB194" i="1"/>
  <c r="AB214" i="1"/>
  <c r="AB234" i="1"/>
  <c r="AB254" i="1"/>
  <c r="AB19" i="1"/>
  <c r="AB39" i="1"/>
  <c r="AB59" i="1"/>
  <c r="AB136" i="1"/>
  <c r="AB196" i="1"/>
  <c r="AB75" i="1"/>
  <c r="AB95" i="1"/>
  <c r="AB115" i="1"/>
  <c r="AB135" i="1"/>
  <c r="AB155" i="1"/>
  <c r="AB175" i="1"/>
  <c r="AB195" i="1"/>
  <c r="AB215" i="1"/>
  <c r="AB235" i="1"/>
  <c r="AB255" i="1"/>
  <c r="AB20" i="1"/>
  <c r="AB40" i="1"/>
  <c r="AB60" i="1"/>
  <c r="AB96" i="1"/>
  <c r="AB176" i="1"/>
  <c r="AB68" i="1"/>
  <c r="AB97" i="1"/>
  <c r="AB122" i="1"/>
  <c r="AB148" i="1"/>
  <c r="AB177" i="1"/>
  <c r="AB202" i="1"/>
  <c r="AB227" i="1"/>
  <c r="AB251" i="1"/>
  <c r="AB13" i="1"/>
  <c r="AB37" i="1"/>
  <c r="AB69" i="1"/>
  <c r="AB98" i="1"/>
  <c r="AB123" i="1"/>
  <c r="AB149" i="1"/>
  <c r="AB178" i="1"/>
  <c r="AB203" i="1"/>
  <c r="AB228" i="1"/>
  <c r="AB252" i="1"/>
  <c r="AB14" i="1"/>
  <c r="AB41" i="1"/>
  <c r="AB86" i="1"/>
  <c r="AB111" i="1"/>
  <c r="AB140" i="1"/>
  <c r="AB166" i="1"/>
  <c r="AB191" i="1"/>
  <c r="AB219" i="1"/>
  <c r="AB243" i="1"/>
  <c r="AB268" i="1"/>
  <c r="AB30" i="1"/>
  <c r="AB54" i="1"/>
  <c r="AB87" i="1"/>
  <c r="AB112" i="1"/>
  <c r="AB141" i="1"/>
  <c r="AB167" i="1"/>
  <c r="AB192" i="1"/>
  <c r="AB220" i="1"/>
  <c r="AB245" i="1"/>
  <c r="AB269" i="1"/>
  <c r="AB31" i="1"/>
  <c r="AB55" i="1"/>
  <c r="AB62" i="1"/>
  <c r="AB88" i="1"/>
  <c r="AB117" i="1"/>
  <c r="AB142" i="1"/>
  <c r="AB168" i="1"/>
  <c r="AB197" i="1"/>
  <c r="AB221" i="1"/>
  <c r="AB246" i="1"/>
  <c r="AB270" i="1"/>
  <c r="AB67" i="1"/>
  <c r="AB92" i="1"/>
  <c r="AB121" i="1"/>
  <c r="AB147" i="1"/>
  <c r="AB172" i="1"/>
  <c r="AB201" i="1"/>
  <c r="AB226" i="1"/>
  <c r="AB250" i="1"/>
  <c r="AB12" i="1"/>
  <c r="AB36" i="1"/>
  <c r="AB70" i="1"/>
  <c r="AB99" i="1"/>
  <c r="AB125" i="1"/>
  <c r="AB150" i="1"/>
  <c r="AB179" i="1"/>
  <c r="AB205" i="1"/>
  <c r="AB229" i="1"/>
  <c r="AB256" i="1"/>
  <c r="AB79" i="1"/>
  <c r="AB119" i="1"/>
  <c r="AB160" i="1"/>
  <c r="AB200" i="1"/>
  <c r="AB239" i="1"/>
  <c r="AB23" i="1"/>
  <c r="AB53" i="1"/>
  <c r="AB80" i="1"/>
  <c r="AB120" i="1"/>
  <c r="AB161" i="1"/>
  <c r="AB206" i="1"/>
  <c r="AB240" i="1"/>
  <c r="AB24" i="1"/>
  <c r="AB56" i="1"/>
  <c r="AB81" i="1"/>
  <c r="AB162" i="1"/>
  <c r="AB207" i="1"/>
  <c r="AB241" i="1"/>
  <c r="AB25" i="1"/>
  <c r="AB128" i="1"/>
  <c r="AB209" i="1"/>
  <c r="AB27" i="1"/>
  <c r="AB129" i="1"/>
  <c r="AB63" i="1"/>
  <c r="AB105" i="1"/>
  <c r="AB145" i="1"/>
  <c r="AB186" i="1"/>
  <c r="AB225" i="1"/>
  <c r="AB263" i="1"/>
  <c r="AB45" i="1"/>
  <c r="AB11" i="1"/>
  <c r="AB66" i="1"/>
  <c r="AB107" i="1"/>
  <c r="AB188" i="1"/>
  <c r="AB231" i="1"/>
  <c r="AB47" i="1"/>
  <c r="AB109" i="1"/>
  <c r="AB190" i="1"/>
  <c r="AB271" i="1"/>
  <c r="AB17" i="1"/>
  <c r="AB85" i="1"/>
  <c r="AB65" i="1"/>
  <c r="AB106" i="1"/>
  <c r="AB146" i="1"/>
  <c r="AB187" i="1"/>
  <c r="AB230" i="1"/>
  <c r="AB265" i="1"/>
  <c r="AB46" i="1"/>
  <c r="AB151" i="1"/>
  <c r="AB266" i="1"/>
  <c r="AB15" i="1"/>
  <c r="AB71" i="1"/>
  <c r="AB108" i="1"/>
  <c r="AB152" i="1"/>
  <c r="AB189" i="1"/>
  <c r="AB232" i="1"/>
  <c r="AB267" i="1"/>
  <c r="AB16" i="1"/>
  <c r="AB48" i="1"/>
  <c r="AB72" i="1"/>
  <c r="AB157" i="1"/>
  <c r="AB236" i="1"/>
  <c r="AB50" i="1"/>
  <c r="AB169" i="1"/>
  <c r="AB77" i="1"/>
  <c r="AB110" i="1"/>
  <c r="AB158" i="1"/>
  <c r="AB198" i="1"/>
  <c r="AB237" i="1"/>
  <c r="AB272" i="1"/>
  <c r="AB21" i="1"/>
  <c r="AB51" i="1"/>
  <c r="AB210" i="1"/>
  <c r="AB78" i="1"/>
  <c r="AB118" i="1"/>
  <c r="AB159" i="1"/>
  <c r="AB199" i="1"/>
  <c r="AB238" i="1"/>
  <c r="AB22" i="1"/>
  <c r="AB52" i="1"/>
  <c r="AB126" i="1"/>
  <c r="AB57" i="1"/>
  <c r="AB82" i="1"/>
  <c r="AB127" i="1"/>
  <c r="AB163" i="1"/>
  <c r="AB208" i="1"/>
  <c r="AB242" i="1"/>
  <c r="AB26" i="1"/>
  <c r="AB61" i="1"/>
  <c r="AB83" i="1"/>
  <c r="AB165" i="1"/>
  <c r="AB247" i="1"/>
  <c r="AB248" i="1"/>
  <c r="AB90" i="1"/>
  <c r="AB211" i="1"/>
  <c r="AB91" i="1"/>
  <c r="AB212" i="1"/>
  <c r="AB100" i="1"/>
  <c r="AB216" i="1"/>
  <c r="AB101" i="1"/>
  <c r="AB217" i="1"/>
  <c r="AB218" i="1"/>
  <c r="AB132" i="1"/>
  <c r="AB33" i="1"/>
  <c r="AB259" i="1"/>
  <c r="AB42" i="1"/>
  <c r="AB258" i="1"/>
  <c r="AB261" i="1"/>
  <c r="AB170" i="1"/>
  <c r="AB262" i="1"/>
  <c r="AB43" i="1"/>
  <c r="AB180" i="1"/>
  <c r="AB249" i="1"/>
  <c r="AB28" i="1"/>
  <c r="AB35" i="1"/>
  <c r="AB171" i="1"/>
  <c r="AB44" i="1"/>
  <c r="AB181" i="1"/>
  <c r="AB182" i="1"/>
  <c r="AB183" i="1"/>
  <c r="AB131" i="1"/>
  <c r="AB257" i="1"/>
  <c r="AB138" i="1"/>
  <c r="AB34" i="1"/>
  <c r="AB137" i="1"/>
  <c r="AB260" i="1"/>
  <c r="AB139" i="1"/>
  <c r="AB89" i="1"/>
  <c r="AB185" i="1"/>
  <c r="AB102" i="1"/>
  <c r="AB103" i="1"/>
  <c r="AB222" i="1"/>
  <c r="AB130" i="1"/>
  <c r="AB223" i="1"/>
  <c r="AB32" i="1"/>
  <c r="AB143" i="1"/>
  <c r="I108" i="1"/>
  <c r="I188" i="1"/>
  <c r="Q191" i="1"/>
  <c r="O191" i="1"/>
  <c r="O193" i="1"/>
  <c r="O214" i="1"/>
  <c r="O257" i="1"/>
  <c r="P257" i="1" s="1"/>
  <c r="O138" i="1"/>
  <c r="I32" i="1"/>
  <c r="O241" i="1"/>
  <c r="H118" i="1"/>
  <c r="N143" i="1"/>
  <c r="N23" i="1"/>
  <c r="O23" i="1" s="1"/>
  <c r="N270" i="1"/>
  <c r="H172" i="1"/>
  <c r="N238" i="1"/>
  <c r="H124" i="1"/>
  <c r="H178" i="1"/>
  <c r="H219" i="1"/>
  <c r="H40" i="1"/>
  <c r="O105" i="1"/>
  <c r="P105" i="1" s="1"/>
  <c r="O168" i="1"/>
  <c r="O229" i="1"/>
  <c r="I66" i="1"/>
  <c r="K66" i="1"/>
  <c r="O188" i="1"/>
  <c r="I228" i="1"/>
  <c r="O249" i="1"/>
  <c r="P249" i="1" s="1"/>
  <c r="I25" i="1"/>
  <c r="J25" i="1" s="1"/>
  <c r="K25" i="1" s="1"/>
  <c r="I86" i="1"/>
  <c r="O231" i="1"/>
  <c r="I148" i="1"/>
  <c r="O213" i="1"/>
  <c r="N254" i="1"/>
  <c r="N14" i="1"/>
  <c r="O14" i="1" s="1"/>
  <c r="N158" i="1"/>
  <c r="N79" i="1"/>
  <c r="H52" i="1"/>
  <c r="N261" i="1"/>
  <c r="N127" i="1"/>
  <c r="N163" i="1"/>
  <c r="N84" i="1"/>
  <c r="N85" i="1"/>
  <c r="N43" i="1"/>
  <c r="O43" i="1" s="1"/>
  <c r="H26" i="1"/>
  <c r="H192" i="1"/>
  <c r="N258" i="1"/>
  <c r="N179" i="1"/>
  <c r="H36" i="1"/>
  <c r="H239" i="1"/>
  <c r="H224" i="1"/>
  <c r="N207" i="1"/>
  <c r="I46" i="1"/>
  <c r="O192" i="1"/>
  <c r="O227" i="1"/>
  <c r="P227" i="1" s="1"/>
  <c r="Q248" i="1"/>
  <c r="O248" i="1"/>
  <c r="O144" i="1"/>
  <c r="I163" i="1"/>
  <c r="I166" i="1"/>
  <c r="N115" i="1"/>
  <c r="N76" i="1"/>
  <c r="N55" i="1"/>
  <c r="O55" i="1" s="1"/>
  <c r="N219" i="1"/>
  <c r="N80" i="1"/>
  <c r="H77" i="1"/>
  <c r="N243" i="1"/>
  <c r="N164" i="1"/>
  <c r="N145" i="1"/>
  <c r="H230" i="1"/>
  <c r="H210" i="1"/>
  <c r="H49" i="1"/>
  <c r="H114" i="1"/>
  <c r="H220" i="1"/>
  <c r="H84" i="1"/>
  <c r="H142" i="1"/>
  <c r="N247" i="1"/>
  <c r="Q208" i="1"/>
  <c r="O208" i="1"/>
  <c r="O234" i="1"/>
  <c r="P234" i="1" s="1"/>
  <c r="O104" i="1"/>
  <c r="P104" i="1" s="1"/>
  <c r="I102" i="1"/>
  <c r="J102" i="1" s="1"/>
  <c r="O159" i="1"/>
  <c r="I29" i="1"/>
  <c r="N25" i="1"/>
  <c r="O25" i="1" s="1"/>
  <c r="H85" i="1"/>
  <c r="H186" i="1"/>
  <c r="H88" i="1"/>
  <c r="H67" i="1"/>
  <c r="H69" i="1"/>
  <c r="N135" i="1"/>
  <c r="N96" i="1"/>
  <c r="N259" i="1"/>
  <c r="N100" i="1"/>
  <c r="H97" i="1"/>
  <c r="N102" i="1"/>
  <c r="N263" i="1"/>
  <c r="N184" i="1"/>
  <c r="N165" i="1"/>
  <c r="N87" i="1"/>
  <c r="H27" i="1"/>
  <c r="H270" i="1"/>
  <c r="H73" i="1"/>
  <c r="H134" i="1"/>
  <c r="H60" i="1"/>
  <c r="H158" i="1"/>
  <c r="H184" i="1"/>
  <c r="H162" i="1"/>
  <c r="O203" i="1"/>
  <c r="I146" i="1"/>
  <c r="I91" i="1"/>
  <c r="H168" i="1"/>
  <c r="H87" i="1"/>
  <c r="N92" i="1"/>
  <c r="H89" i="1"/>
  <c r="N155" i="1"/>
  <c r="N116" i="1"/>
  <c r="N16" i="1"/>
  <c r="O16" i="1" s="1"/>
  <c r="N120" i="1"/>
  <c r="H117" i="1"/>
  <c r="N122" i="1"/>
  <c r="N20" i="1"/>
  <c r="O20" i="1" s="1"/>
  <c r="P20" i="1" s="1"/>
  <c r="N204" i="1"/>
  <c r="N185" i="1"/>
  <c r="N167" i="1"/>
  <c r="H111" i="1"/>
  <c r="H47" i="1"/>
  <c r="H93" i="1"/>
  <c r="H154" i="1"/>
  <c r="H76" i="1"/>
  <c r="H198" i="1"/>
  <c r="H120" i="1"/>
  <c r="H182" i="1"/>
  <c r="N267" i="1"/>
  <c r="O199" i="1"/>
  <c r="O271" i="1"/>
  <c r="O125" i="1"/>
  <c r="I110" i="1"/>
  <c r="I183" i="1"/>
  <c r="J183" i="1" s="1"/>
  <c r="O268" i="1"/>
  <c r="P268" i="1" s="1"/>
  <c r="I65" i="1"/>
  <c r="I105" i="1"/>
  <c r="H125" i="1"/>
  <c r="H226" i="1"/>
  <c r="H248" i="1"/>
  <c r="H107" i="1"/>
  <c r="N132" i="1"/>
  <c r="H109" i="1"/>
  <c r="N175" i="1"/>
  <c r="N136" i="1"/>
  <c r="N36" i="1"/>
  <c r="O36" i="1" s="1"/>
  <c r="N140" i="1"/>
  <c r="H137" i="1"/>
  <c r="N107" i="1"/>
  <c r="N142" i="1"/>
  <c r="N40" i="1"/>
  <c r="O40" i="1" s="1"/>
  <c r="P40" i="1" s="1"/>
  <c r="N224" i="1"/>
  <c r="N205" i="1"/>
  <c r="H191" i="1"/>
  <c r="H131" i="1"/>
  <c r="H133" i="1"/>
  <c r="H174" i="1"/>
  <c r="H96" i="1"/>
  <c r="H218" i="1"/>
  <c r="H81" i="1"/>
  <c r="H202" i="1"/>
  <c r="I45" i="1"/>
  <c r="I62" i="1"/>
  <c r="O253" i="1"/>
  <c r="I74" i="1"/>
  <c r="J74" i="1" s="1"/>
  <c r="I130" i="1"/>
  <c r="H145" i="1"/>
  <c r="H246" i="1"/>
  <c r="H127" i="1"/>
  <c r="N172" i="1"/>
  <c r="H129" i="1"/>
  <c r="N94" i="1"/>
  <c r="N195" i="1"/>
  <c r="N156" i="1"/>
  <c r="H75" i="1"/>
  <c r="N160" i="1"/>
  <c r="H157" i="1"/>
  <c r="N72" i="1"/>
  <c r="N162" i="1"/>
  <c r="N60" i="1"/>
  <c r="O60" i="1" s="1"/>
  <c r="P60" i="1" s="1"/>
  <c r="N244" i="1"/>
  <c r="N225" i="1"/>
  <c r="N66" i="1"/>
  <c r="H28" i="1"/>
  <c r="H171" i="1"/>
  <c r="H153" i="1"/>
  <c r="H194" i="1"/>
  <c r="H136" i="1"/>
  <c r="H258" i="1"/>
  <c r="H121" i="1"/>
  <c r="H222" i="1"/>
  <c r="N24" i="1"/>
  <c r="O24" i="1" s="1"/>
  <c r="P24" i="1" s="1"/>
  <c r="O91" i="1"/>
  <c r="I252" i="1"/>
  <c r="O82" i="1"/>
  <c r="P82" i="1" s="1"/>
  <c r="I122" i="1"/>
  <c r="J122" i="1" s="1"/>
  <c r="H165" i="1"/>
  <c r="H266" i="1"/>
  <c r="H147" i="1"/>
  <c r="N212" i="1"/>
  <c r="H149" i="1"/>
  <c r="N134" i="1"/>
  <c r="N215" i="1"/>
  <c r="N176" i="1"/>
  <c r="H95" i="1"/>
  <c r="N180" i="1"/>
  <c r="H177" i="1"/>
  <c r="N182" i="1"/>
  <c r="H79" i="1"/>
  <c r="N264" i="1"/>
  <c r="N245" i="1"/>
  <c r="N86" i="1"/>
  <c r="H64" i="1"/>
  <c r="H231" i="1"/>
  <c r="H173" i="1"/>
  <c r="H214" i="1"/>
  <c r="H156" i="1"/>
  <c r="H15" i="1"/>
  <c r="H141" i="1"/>
  <c r="H242" i="1"/>
  <c r="O233" i="1"/>
  <c r="O99" i="1"/>
  <c r="P99" i="1" s="1"/>
  <c r="O62" i="1"/>
  <c r="P62" i="1" s="1"/>
  <c r="I57" i="1"/>
  <c r="J57" i="1" s="1"/>
  <c r="K57" i="1" s="1"/>
  <c r="O232" i="1"/>
  <c r="P232" i="1" s="1"/>
  <c r="M100" i="1"/>
  <c r="K100" i="1"/>
  <c r="I100" i="1"/>
  <c r="I206" i="1"/>
  <c r="H185" i="1"/>
  <c r="H23" i="1"/>
  <c r="H167" i="1"/>
  <c r="N272" i="1"/>
  <c r="H169" i="1"/>
  <c r="N154" i="1"/>
  <c r="N235" i="1"/>
  <c r="N196" i="1"/>
  <c r="N77" i="1"/>
  <c r="H115" i="1"/>
  <c r="N200" i="1"/>
  <c r="H197" i="1"/>
  <c r="N202" i="1"/>
  <c r="N21" i="1"/>
  <c r="O21" i="1" s="1"/>
  <c r="P21" i="1" s="1"/>
  <c r="N265" i="1"/>
  <c r="N106" i="1"/>
  <c r="N152" i="1"/>
  <c r="H48" i="1"/>
  <c r="H193" i="1"/>
  <c r="H234" i="1"/>
  <c r="H196" i="1"/>
  <c r="H55" i="1"/>
  <c r="H161" i="1"/>
  <c r="H262" i="1"/>
  <c r="I106" i="1"/>
  <c r="I16" i="1"/>
  <c r="I126" i="1"/>
  <c r="J126" i="1" s="1"/>
  <c r="O124" i="1"/>
  <c r="P124" i="1" s="1"/>
  <c r="O95" i="1"/>
  <c r="O223" i="1"/>
  <c r="I94" i="1"/>
  <c r="J94" i="1" s="1"/>
  <c r="P236" i="1"/>
  <c r="P138" i="1"/>
  <c r="P198" i="1"/>
  <c r="P218" i="1"/>
  <c r="P159" i="1"/>
  <c r="Q159" i="1" s="1"/>
  <c r="P199" i="1"/>
  <c r="H9" i="1"/>
  <c r="P241" i="1"/>
  <c r="P183" i="1"/>
  <c r="S183" i="1" s="1"/>
  <c r="P203" i="1"/>
  <c r="P223" i="1"/>
  <c r="P144" i="1"/>
  <c r="P125" i="1"/>
  <c r="P187" i="1"/>
  <c r="Q187" i="1" s="1"/>
  <c r="P168" i="1"/>
  <c r="P188" i="1"/>
  <c r="Q188" i="1" s="1"/>
  <c r="P208" i="1"/>
  <c r="S208" i="1" s="1"/>
  <c r="P248" i="1"/>
  <c r="S248" i="1" s="1"/>
  <c r="P253" i="1"/>
  <c r="Q253" i="1" s="1"/>
  <c r="P29" i="1"/>
  <c r="P49" i="1"/>
  <c r="P10" i="1"/>
  <c r="P30" i="1"/>
  <c r="P50" i="1"/>
  <c r="P213" i="1"/>
  <c r="Q213" i="1" s="1"/>
  <c r="P11" i="1"/>
  <c r="P51" i="1"/>
  <c r="P14" i="1"/>
  <c r="P34" i="1"/>
  <c r="P54" i="1"/>
  <c r="P229" i="1"/>
  <c r="Q229" i="1" s="1"/>
  <c r="P15" i="1"/>
  <c r="P35" i="1"/>
  <c r="P55" i="1"/>
  <c r="P16" i="1"/>
  <c r="P36" i="1"/>
  <c r="P56" i="1"/>
  <c r="Q56" i="1" s="1"/>
  <c r="P231" i="1"/>
  <c r="Q231" i="1" s="1"/>
  <c r="P17" i="1"/>
  <c r="P18" i="1"/>
  <c r="P38" i="1"/>
  <c r="P58" i="1"/>
  <c r="P89" i="1"/>
  <c r="Q89" i="1" s="1"/>
  <c r="P233" i="1"/>
  <c r="Q233" i="1" s="1"/>
  <c r="P271" i="1"/>
  <c r="Q271" i="1" s="1"/>
  <c r="P19" i="1"/>
  <c r="P39" i="1"/>
  <c r="P91" i="1"/>
  <c r="P191" i="1"/>
  <c r="S191" i="1" s="1"/>
  <c r="P41" i="1"/>
  <c r="P61" i="1"/>
  <c r="P192" i="1"/>
  <c r="Q192" i="1" s="1"/>
  <c r="P240" i="1"/>
  <c r="P22" i="1"/>
  <c r="P42" i="1"/>
  <c r="P193" i="1"/>
  <c r="Q193" i="1" s="1"/>
  <c r="P23" i="1"/>
  <c r="P43" i="1"/>
  <c r="P12" i="1"/>
  <c r="J91" i="1"/>
  <c r="K91" i="1" s="1"/>
  <c r="P210" i="1"/>
  <c r="Q210" i="1" s="1"/>
  <c r="P13" i="1"/>
  <c r="J232" i="1"/>
  <c r="J252" i="1"/>
  <c r="K252" i="1" s="1"/>
  <c r="J29" i="1"/>
  <c r="K29" i="1" s="1"/>
  <c r="P214" i="1"/>
  <c r="Q214" i="1" s="1"/>
  <c r="J30" i="1"/>
  <c r="K30" i="1" s="1"/>
  <c r="P25" i="1"/>
  <c r="P26" i="1"/>
  <c r="J155" i="1"/>
  <c r="J32" i="1"/>
  <c r="K32" i="1" s="1"/>
  <c r="P28" i="1"/>
  <c r="J16" i="1"/>
  <c r="K16" i="1" s="1"/>
  <c r="P44" i="1"/>
  <c r="J100" i="1"/>
  <c r="P45" i="1"/>
  <c r="J201" i="1"/>
  <c r="M201" i="1" s="1"/>
  <c r="P46" i="1"/>
  <c r="Q46" i="1" s="1"/>
  <c r="J62" i="1"/>
  <c r="P47" i="1"/>
  <c r="J163" i="1"/>
  <c r="K163" i="1" s="1"/>
  <c r="P48" i="1"/>
  <c r="P52" i="1"/>
  <c r="J65" i="1"/>
  <c r="K65" i="1" s="1"/>
  <c r="J105" i="1"/>
  <c r="J66" i="1"/>
  <c r="M66" i="1" s="1"/>
  <c r="J86" i="1"/>
  <c r="K86" i="1" s="1"/>
  <c r="J106" i="1"/>
  <c r="J146" i="1"/>
  <c r="K146" i="1" s="1"/>
  <c r="J166" i="1"/>
  <c r="K166" i="1" s="1"/>
  <c r="J206" i="1"/>
  <c r="P95" i="1"/>
  <c r="J148" i="1"/>
  <c r="H35" i="1"/>
  <c r="J228" i="1"/>
  <c r="J17" i="1"/>
  <c r="K17" i="1" s="1"/>
  <c r="H238" i="1"/>
  <c r="N190" i="1"/>
  <c r="J70" i="1"/>
  <c r="K70" i="1" s="1"/>
  <c r="H80" i="1"/>
  <c r="H113" i="1"/>
  <c r="H176" i="1"/>
  <c r="H204" i="1"/>
  <c r="H61" i="1"/>
  <c r="N211" i="1"/>
  <c r="J236" i="1"/>
  <c r="K236" i="1" s="1"/>
  <c r="H82" i="1"/>
  <c r="H116" i="1"/>
  <c r="H179" i="1"/>
  <c r="H240" i="1"/>
  <c r="H272" i="1"/>
  <c r="H37" i="1"/>
  <c r="H119" i="1"/>
  <c r="H180" i="1"/>
  <c r="H212" i="1"/>
  <c r="H241" i="1"/>
  <c r="H10" i="1"/>
  <c r="H38" i="1"/>
  <c r="H56" i="1"/>
  <c r="H199" i="1"/>
  <c r="J33" i="1"/>
  <c r="K33" i="1" s="1"/>
  <c r="J108" i="1"/>
  <c r="J188" i="1"/>
  <c r="J110" i="1"/>
  <c r="J190" i="1"/>
  <c r="N131" i="1"/>
  <c r="J208" i="1"/>
  <c r="J45" i="1"/>
  <c r="K45" i="1" s="1"/>
  <c r="J130" i="1"/>
  <c r="K130" i="1" s="1"/>
  <c r="H170" i="1"/>
  <c r="H260" i="1"/>
  <c r="N130" i="1"/>
  <c r="J46" i="1"/>
  <c r="K46" i="1" s="1"/>
  <c r="H164" i="1"/>
  <c r="H138" i="1"/>
  <c r="N69" i="1"/>
  <c r="H205" i="1"/>
  <c r="N90" i="1"/>
  <c r="H43" i="1"/>
  <c r="H187" i="1"/>
  <c r="H128" i="1"/>
  <c r="H189" i="1"/>
  <c r="N194" i="1"/>
  <c r="N255" i="1"/>
  <c r="N216" i="1"/>
  <c r="N97" i="1"/>
  <c r="H135" i="1"/>
  <c r="N220" i="1"/>
  <c r="N81" i="1"/>
  <c r="H217" i="1"/>
  <c r="N222" i="1"/>
  <c r="N41" i="1"/>
  <c r="O41" i="1" s="1"/>
  <c r="N22" i="1"/>
  <c r="O22" i="1" s="1"/>
  <c r="N126" i="1"/>
  <c r="H90" i="1"/>
  <c r="H244" i="1"/>
  <c r="H213" i="1"/>
  <c r="H254" i="1"/>
  <c r="H216" i="1"/>
  <c r="H160" i="1"/>
  <c r="H181" i="1"/>
  <c r="H19" i="1"/>
  <c r="H63" i="1"/>
  <c r="O236" i="1"/>
  <c r="O117" i="1"/>
  <c r="P117" i="1" s="1"/>
  <c r="I155" i="1"/>
  <c r="O242" i="1"/>
  <c r="P242" i="1" s="1"/>
  <c r="O146" i="1"/>
  <c r="P146" i="1" s="1"/>
  <c r="I190" i="1"/>
  <c r="I150" i="1"/>
  <c r="J150" i="1" s="1"/>
  <c r="I233" i="1"/>
  <c r="J233" i="1" s="1"/>
  <c r="I11" i="1"/>
  <c r="J11" i="1" s="1"/>
  <c r="K11" i="1" s="1"/>
  <c r="I236" i="1"/>
  <c r="I17" i="1"/>
  <c r="I201" i="1"/>
  <c r="K201" i="1"/>
  <c r="I39" i="1"/>
  <c r="J39" i="1" s="1"/>
  <c r="K39" i="1" s="1"/>
  <c r="I83" i="1"/>
  <c r="J83" i="1" s="1"/>
  <c r="O269" i="1"/>
  <c r="P269" i="1" s="1"/>
  <c r="Q183" i="1"/>
  <c r="O183" i="1"/>
  <c r="N109" i="1"/>
  <c r="H245" i="1"/>
  <c r="N170" i="1"/>
  <c r="H227" i="1"/>
  <c r="H268" i="1"/>
  <c r="H229" i="1"/>
  <c r="N32" i="1"/>
  <c r="O32" i="1" s="1"/>
  <c r="P32" i="1" s="1"/>
  <c r="N256" i="1"/>
  <c r="N137" i="1"/>
  <c r="H175" i="1"/>
  <c r="N260" i="1"/>
  <c r="N121" i="1"/>
  <c r="H257" i="1"/>
  <c r="N262" i="1"/>
  <c r="N93" i="1"/>
  <c r="N67" i="1"/>
  <c r="N9" i="1"/>
  <c r="O9" i="1" s="1"/>
  <c r="P9" i="1" s="1"/>
  <c r="N166" i="1"/>
  <c r="H250" i="1"/>
  <c r="H251" i="1"/>
  <c r="H253" i="1"/>
  <c r="H31" i="1"/>
  <c r="H256" i="1"/>
  <c r="H221" i="1"/>
  <c r="H223" i="1"/>
  <c r="H103" i="1"/>
  <c r="O251" i="1"/>
  <c r="P251" i="1" s="1"/>
  <c r="O218" i="1"/>
  <c r="O110" i="1"/>
  <c r="P110" i="1" s="1"/>
  <c r="O73" i="1"/>
  <c r="P73" i="1" s="1"/>
  <c r="O157" i="1"/>
  <c r="P157" i="1" s="1"/>
  <c r="I195" i="1"/>
  <c r="J195" i="1" s="1"/>
  <c r="I14" i="1"/>
  <c r="J14" i="1" s="1"/>
  <c r="K14" i="1" s="1"/>
  <c r="O63" i="1"/>
  <c r="P63" i="1" s="1"/>
  <c r="I72" i="1"/>
  <c r="J72" i="1" s="1"/>
  <c r="N88" i="1"/>
  <c r="N149" i="1"/>
  <c r="H22" i="1"/>
  <c r="N230" i="1"/>
  <c r="H267" i="1"/>
  <c r="N113" i="1"/>
  <c r="H269" i="1"/>
  <c r="N33" i="1"/>
  <c r="O33" i="1" s="1"/>
  <c r="P33" i="1" s="1"/>
  <c r="N177" i="1"/>
  <c r="H215" i="1"/>
  <c r="N37" i="1"/>
  <c r="O37" i="1" s="1"/>
  <c r="P37" i="1" s="1"/>
  <c r="N161" i="1"/>
  <c r="H34" i="1"/>
  <c r="N39" i="1"/>
  <c r="O39" i="1" s="1"/>
  <c r="N119" i="1"/>
  <c r="N206" i="1"/>
  <c r="H151" i="1"/>
  <c r="H92" i="1"/>
  <c r="H50" i="1"/>
  <c r="H259" i="1"/>
  <c r="H53" i="1"/>
  <c r="H264" i="1"/>
  <c r="H18" i="1"/>
  <c r="H104" i="1"/>
  <c r="H203" i="1"/>
  <c r="O70" i="1"/>
  <c r="P70" i="1" s="1"/>
  <c r="I70" i="1"/>
  <c r="O89" i="1"/>
  <c r="I207" i="1"/>
  <c r="J207" i="1" s="1"/>
  <c r="O240" i="1"/>
  <c r="O68" i="1"/>
  <c r="P68" i="1" s="1"/>
  <c r="I265" i="1"/>
  <c r="J265" i="1" s="1"/>
  <c r="O141" i="1"/>
  <c r="P141" i="1" s="1"/>
  <c r="I30" i="1"/>
  <c r="N108" i="1"/>
  <c r="N169" i="1"/>
  <c r="H42" i="1"/>
  <c r="N250" i="1"/>
  <c r="N111" i="1"/>
  <c r="H24" i="1"/>
  <c r="N133" i="1"/>
  <c r="N74" i="1"/>
  <c r="N53" i="1"/>
  <c r="O53" i="1" s="1"/>
  <c r="P53" i="1" s="1"/>
  <c r="N197" i="1"/>
  <c r="N78" i="1"/>
  <c r="H235" i="1"/>
  <c r="N57" i="1"/>
  <c r="O57" i="1" s="1"/>
  <c r="P57" i="1" s="1"/>
  <c r="N181" i="1"/>
  <c r="H54" i="1"/>
  <c r="N59" i="1"/>
  <c r="O59" i="1" s="1"/>
  <c r="P59" i="1" s="1"/>
  <c r="N83" i="1"/>
  <c r="H101" i="1"/>
  <c r="N226" i="1"/>
  <c r="H211" i="1"/>
  <c r="H112" i="1"/>
  <c r="H140" i="1"/>
  <c r="H99" i="1"/>
  <c r="H58" i="1"/>
  <c r="N150" i="1"/>
  <c r="H20" i="1"/>
  <c r="O198" i="1"/>
  <c r="I200" i="1"/>
  <c r="J200" i="1" s="1"/>
  <c r="O75" i="1"/>
  <c r="P75" i="1" s="1"/>
  <c r="I225" i="1"/>
  <c r="J225" i="1" s="1"/>
  <c r="I208" i="1"/>
  <c r="O101" i="1"/>
  <c r="P101" i="1" s="1"/>
  <c r="O210" i="1"/>
  <c r="I249" i="1"/>
  <c r="J249" i="1" s="1"/>
  <c r="O187" i="1"/>
  <c r="I71" i="1"/>
  <c r="J71" i="1" s="1"/>
  <c r="H13" i="1"/>
  <c r="H243" i="1"/>
  <c r="N128" i="1"/>
  <c r="N189" i="1"/>
  <c r="N27" i="1"/>
  <c r="O27" i="1" s="1"/>
  <c r="P27" i="1" s="1"/>
  <c r="N151" i="1"/>
  <c r="H44" i="1"/>
  <c r="N153" i="1"/>
  <c r="N114" i="1"/>
  <c r="N239" i="1"/>
  <c r="N217" i="1"/>
  <c r="N98" i="1"/>
  <c r="H255" i="1"/>
  <c r="N71" i="1"/>
  <c r="N201" i="1"/>
  <c r="H78" i="1"/>
  <c r="N103" i="1"/>
  <c r="N246" i="1"/>
  <c r="H271" i="1"/>
  <c r="H132" i="1"/>
  <c r="H123" i="1"/>
  <c r="H263" i="1"/>
  <c r="H139" i="1"/>
  <c r="H59" i="1"/>
  <c r="I232" i="1"/>
  <c r="O228" i="1"/>
  <c r="P228" i="1" s="1"/>
  <c r="O139" i="1"/>
  <c r="P139" i="1" s="1"/>
  <c r="I33" i="1"/>
  <c r="I209" i="1"/>
  <c r="J209" i="1" s="1"/>
  <c r="I237" i="1"/>
  <c r="J237" i="1" s="1"/>
  <c r="O129" i="1"/>
  <c r="P129" i="1" s="1"/>
  <c r="I247" i="1"/>
  <c r="J247" i="1" s="1"/>
  <c r="O186" i="1"/>
  <c r="P186" i="1" s="1"/>
  <c r="I51" i="1"/>
  <c r="J51" i="1" s="1"/>
  <c r="K51" i="1" s="1"/>
  <c r="H261" i="1"/>
  <c r="N148" i="1"/>
  <c r="N252" i="1"/>
  <c r="N209" i="1"/>
  <c r="H68" i="1"/>
  <c r="N47" i="1"/>
  <c r="O47" i="1" s="1"/>
  <c r="N171" i="1"/>
  <c r="N112" i="1"/>
  <c r="N173" i="1"/>
  <c r="N174" i="1"/>
  <c r="N237" i="1"/>
  <c r="N118" i="1"/>
  <c r="H12" i="1"/>
  <c r="N31" i="1"/>
  <c r="O31" i="1" s="1"/>
  <c r="P31" i="1" s="1"/>
  <c r="N221" i="1"/>
  <c r="H98" i="1"/>
  <c r="N123" i="1"/>
  <c r="N64" i="1"/>
  <c r="N65" i="1"/>
  <c r="N266" i="1"/>
  <c r="H21" i="1"/>
  <c r="H152" i="1"/>
  <c r="N178" i="1"/>
  <c r="H143" i="1"/>
  <c r="H41" i="1"/>
  <c r="H159" i="1"/>
  <c r="N147" i="1"/>
  <c r="H144" i="1"/>
  <c r="K21" i="3"/>
  <c r="M21" i="3" s="1"/>
  <c r="K53" i="3"/>
  <c r="M53" i="3" s="1"/>
  <c r="K57" i="3"/>
  <c r="M57" i="3" s="1"/>
  <c r="K54" i="3"/>
  <c r="M54" i="3" s="1"/>
  <c r="K51" i="3"/>
  <c r="M51" i="3" s="1"/>
  <c r="K25" i="3"/>
  <c r="M25" i="3" s="1"/>
  <c r="K56" i="3"/>
  <c r="M56" i="3" s="1"/>
  <c r="K52" i="3"/>
  <c r="M52" i="3" s="1"/>
  <c r="K50" i="3"/>
  <c r="M50" i="3" s="1"/>
  <c r="K49" i="3"/>
  <c r="M49" i="3" s="1"/>
  <c r="K48" i="3"/>
  <c r="M48" i="3" s="1"/>
  <c r="K28" i="3"/>
  <c r="M28" i="3" s="1"/>
  <c r="K26" i="3"/>
  <c r="M26" i="3" s="1"/>
  <c r="K20" i="3"/>
  <c r="M20" i="3" s="1"/>
  <c r="K55" i="3"/>
  <c r="M55" i="3" s="1"/>
  <c r="K27" i="3"/>
  <c r="M27" i="3" s="1"/>
  <c r="K12" i="3"/>
  <c r="M12" i="3" s="1"/>
  <c r="K19" i="3"/>
  <c r="M19" i="3" s="1"/>
  <c r="K13" i="3"/>
  <c r="M13" i="3" s="1"/>
  <c r="C14" i="3"/>
  <c r="C58" i="3"/>
  <c r="C15" i="3"/>
  <c r="C46" i="3"/>
  <c r="C45" i="3"/>
  <c r="C43" i="3"/>
  <c r="C10" i="3"/>
  <c r="C9" i="3"/>
  <c r="C29" i="3"/>
  <c r="C30" i="3"/>
  <c r="C31" i="3"/>
  <c r="C32" i="3"/>
  <c r="C59" i="3"/>
  <c r="C60" i="3"/>
  <c r="C62" i="3"/>
  <c r="C22" i="3"/>
  <c r="C23" i="3"/>
  <c r="C61" i="3"/>
  <c r="C35" i="3"/>
  <c r="C33" i="3"/>
  <c r="C34" i="3"/>
  <c r="C36" i="3"/>
  <c r="C37" i="3"/>
  <c r="C16" i="3"/>
  <c r="C17" i="3"/>
  <c r="C40" i="3"/>
  <c r="C39" i="3"/>
  <c r="C41" i="3"/>
  <c r="C38" i="3"/>
  <c r="E2" i="3"/>
  <c r="Q36" i="1"/>
  <c r="Q61" i="1"/>
  <c r="Q29" i="1"/>
  <c r="E3" i="1"/>
  <c r="E2" i="1"/>
  <c r="H2" i="1"/>
  <c r="B9" i="4" l="1"/>
  <c r="Q242" i="1"/>
  <c r="Q141" i="1"/>
  <c r="Q110" i="1"/>
  <c r="M150" i="1"/>
  <c r="K150" i="1"/>
  <c r="K265" i="1"/>
  <c r="M265" i="1"/>
  <c r="V146" i="1"/>
  <c r="M106" i="1"/>
  <c r="Q68" i="1"/>
  <c r="S68" i="1"/>
  <c r="S232" i="1"/>
  <c r="Q232" i="1"/>
  <c r="Q101" i="1"/>
  <c r="S62" i="1"/>
  <c r="Q62" i="1"/>
  <c r="M110" i="1"/>
  <c r="Q70" i="1"/>
  <c r="Q99" i="1"/>
  <c r="S91" i="1"/>
  <c r="S227" i="1"/>
  <c r="Q227" i="1"/>
  <c r="Q186" i="1"/>
  <c r="K225" i="1"/>
  <c r="V163" i="1"/>
  <c r="T163" i="1"/>
  <c r="K247" i="1"/>
  <c r="Q75" i="1"/>
  <c r="K94" i="1"/>
  <c r="S251" i="1"/>
  <c r="Q251" i="1"/>
  <c r="Q129" i="1"/>
  <c r="K200" i="1"/>
  <c r="M200" i="1"/>
  <c r="Q269" i="1"/>
  <c r="V70" i="1"/>
  <c r="T70" i="1"/>
  <c r="M62" i="1"/>
  <c r="M207" i="1"/>
  <c r="K207" i="1"/>
  <c r="K83" i="1"/>
  <c r="M83" i="1"/>
  <c r="K209" i="1"/>
  <c r="Q124" i="1"/>
  <c r="Q257" i="1"/>
  <c r="K72" i="1"/>
  <c r="M72" i="1"/>
  <c r="K126" i="1"/>
  <c r="K122" i="1"/>
  <c r="Q146" i="1"/>
  <c r="T146" i="1" s="1"/>
  <c r="S146" i="1"/>
  <c r="M74" i="1"/>
  <c r="K74" i="1"/>
  <c r="Q139" i="1"/>
  <c r="Q228" i="1"/>
  <c r="S228" i="1"/>
  <c r="K237" i="1"/>
  <c r="K195" i="1"/>
  <c r="M195" i="1"/>
  <c r="Q268" i="1"/>
  <c r="K102" i="1"/>
  <c r="K71" i="1"/>
  <c r="M249" i="1"/>
  <c r="K249" i="1"/>
  <c r="Q82" i="1"/>
  <c r="Q157" i="1"/>
  <c r="S157" i="1"/>
  <c r="S95" i="1"/>
  <c r="K183" i="1"/>
  <c r="Q104" i="1"/>
  <c r="S104" i="1"/>
  <c r="Q117" i="1"/>
  <c r="S117" i="1"/>
  <c r="Q249" i="1"/>
  <c r="Q63" i="1"/>
  <c r="S63" i="1"/>
  <c r="M228" i="1"/>
  <c r="S73" i="1"/>
  <c r="Q73" i="1"/>
  <c r="K233" i="1"/>
  <c r="Q234" i="1"/>
  <c r="S105" i="1"/>
  <c r="Q105" i="1"/>
  <c r="I113" i="1"/>
  <c r="J113" i="1" s="1"/>
  <c r="M113" i="1" s="1"/>
  <c r="K113" i="1"/>
  <c r="O239" i="1"/>
  <c r="P239" i="1" s="1"/>
  <c r="O174" i="1"/>
  <c r="P174" i="1" s="1"/>
  <c r="Q174" i="1" s="1"/>
  <c r="K263" i="1"/>
  <c r="I263" i="1"/>
  <c r="J263" i="1" s="1"/>
  <c r="M263" i="1" s="1"/>
  <c r="I243" i="1"/>
  <c r="J243" i="1" s="1"/>
  <c r="K243" i="1" s="1"/>
  <c r="I101" i="1"/>
  <c r="J101" i="1" s="1"/>
  <c r="M70" i="1"/>
  <c r="O177" i="1"/>
  <c r="P177" i="1" s="1"/>
  <c r="Q177" i="1" s="1"/>
  <c r="I253" i="1"/>
  <c r="J253" i="1" s="1"/>
  <c r="K253" i="1" s="1"/>
  <c r="O109" i="1"/>
  <c r="P109" i="1" s="1"/>
  <c r="Q109" i="1" s="1"/>
  <c r="O81" i="1"/>
  <c r="P81" i="1" s="1"/>
  <c r="O130" i="1"/>
  <c r="P130" i="1" s="1"/>
  <c r="Q130" i="1" s="1"/>
  <c r="I37" i="1"/>
  <c r="J37" i="1" s="1"/>
  <c r="K37" i="1" s="1"/>
  <c r="I204" i="1"/>
  <c r="J204" i="1" s="1"/>
  <c r="K204" i="1" s="1"/>
  <c r="Q95" i="1"/>
  <c r="O106" i="1"/>
  <c r="P106" i="1" s="1"/>
  <c r="T100" i="1"/>
  <c r="V100" i="1"/>
  <c r="I214" i="1"/>
  <c r="J214" i="1" s="1"/>
  <c r="I28" i="1"/>
  <c r="J28" i="1" s="1"/>
  <c r="K28" i="1"/>
  <c r="M130" i="1"/>
  <c r="O205" i="1"/>
  <c r="P205" i="1" s="1"/>
  <c r="S205" i="1" s="1"/>
  <c r="Q205" i="1"/>
  <c r="O267" i="1"/>
  <c r="P267" i="1" s="1"/>
  <c r="Q267" i="1" s="1"/>
  <c r="O92" i="1"/>
  <c r="P92" i="1" s="1"/>
  <c r="Q92" i="1" s="1"/>
  <c r="O87" i="1"/>
  <c r="P87" i="1" s="1"/>
  <c r="Q87" i="1" s="1"/>
  <c r="S159" i="1"/>
  <c r="I230" i="1"/>
  <c r="J230" i="1" s="1"/>
  <c r="O84" i="1"/>
  <c r="P84" i="1" s="1"/>
  <c r="Q84" i="1" s="1"/>
  <c r="M86" i="1"/>
  <c r="Q168" i="1"/>
  <c r="S168" i="1" s="1"/>
  <c r="Q138" i="1"/>
  <c r="S138" i="1" s="1"/>
  <c r="O225" i="1"/>
  <c r="P225" i="1" s="1"/>
  <c r="Q225" i="1"/>
  <c r="I64" i="1"/>
  <c r="J64" i="1" s="1"/>
  <c r="K64" i="1" s="1"/>
  <c r="O173" i="1"/>
  <c r="P173" i="1" s="1"/>
  <c r="Q173" i="1" s="1"/>
  <c r="I123" i="1"/>
  <c r="J123" i="1" s="1"/>
  <c r="K13" i="1"/>
  <c r="I13" i="1"/>
  <c r="J13" i="1" s="1"/>
  <c r="O83" i="1"/>
  <c r="P83" i="1" s="1"/>
  <c r="Q83" i="1" s="1"/>
  <c r="I251" i="1"/>
  <c r="J251" i="1" s="1"/>
  <c r="O220" i="1"/>
  <c r="P220" i="1" s="1"/>
  <c r="S220" i="1" s="1"/>
  <c r="Q220" i="1"/>
  <c r="I260" i="1"/>
  <c r="J260" i="1" s="1"/>
  <c r="K260" i="1" s="1"/>
  <c r="I56" i="1"/>
  <c r="J56" i="1" s="1"/>
  <c r="K56" i="1" s="1"/>
  <c r="I272" i="1"/>
  <c r="J272" i="1" s="1"/>
  <c r="M272" i="1" s="1"/>
  <c r="K272" i="1"/>
  <c r="K176" i="1"/>
  <c r="M176" i="1"/>
  <c r="I176" i="1"/>
  <c r="J176" i="1" s="1"/>
  <c r="O265" i="1"/>
  <c r="P265" i="1" s="1"/>
  <c r="S265" i="1" s="1"/>
  <c r="Q265" i="1"/>
  <c r="I173" i="1"/>
  <c r="J173" i="1" s="1"/>
  <c r="O66" i="1"/>
  <c r="P66" i="1" s="1"/>
  <c r="Q224" i="1"/>
  <c r="O224" i="1"/>
  <c r="P224" i="1" s="1"/>
  <c r="M65" i="1"/>
  <c r="I182" i="1"/>
  <c r="J182" i="1" s="1"/>
  <c r="K87" i="1"/>
  <c r="I87" i="1"/>
  <c r="J87" i="1" s="1"/>
  <c r="O165" i="1"/>
  <c r="P165" i="1" s="1"/>
  <c r="S165" i="1" s="1"/>
  <c r="Q165" i="1"/>
  <c r="O145" i="1"/>
  <c r="P145" i="1" s="1"/>
  <c r="Q145" i="1" s="1"/>
  <c r="O163" i="1"/>
  <c r="P163" i="1" s="1"/>
  <c r="Q163" i="1"/>
  <c r="K54" i="1"/>
  <c r="I54" i="1"/>
  <c r="J54" i="1" s="1"/>
  <c r="S202" i="1"/>
  <c r="O202" i="1"/>
  <c r="P202" i="1" s="1"/>
  <c r="Q202" i="1"/>
  <c r="O246" i="1"/>
  <c r="P246" i="1" s="1"/>
  <c r="K197" i="1"/>
  <c r="M197" i="1"/>
  <c r="I197" i="1"/>
  <c r="J197" i="1" s="1"/>
  <c r="O86" i="1"/>
  <c r="P86" i="1" s="1"/>
  <c r="Q86" i="1" s="1"/>
  <c r="K77" i="1"/>
  <c r="I77" i="1"/>
  <c r="J77" i="1" s="1"/>
  <c r="M77" i="1" s="1"/>
  <c r="I52" i="1"/>
  <c r="J52" i="1" s="1"/>
  <c r="K52" i="1" s="1"/>
  <c r="I40" i="1"/>
  <c r="J40" i="1" s="1"/>
  <c r="K40" i="1" s="1"/>
  <c r="K135" i="1"/>
  <c r="I135" i="1"/>
  <c r="J135" i="1" s="1"/>
  <c r="O166" i="1"/>
  <c r="P166" i="1" s="1"/>
  <c r="O261" i="1"/>
  <c r="P261" i="1" s="1"/>
  <c r="S261" i="1" s="1"/>
  <c r="Q261" i="1"/>
  <c r="I116" i="1"/>
  <c r="J116" i="1" s="1"/>
  <c r="Q107" i="1"/>
  <c r="O107" i="1"/>
  <c r="P107" i="1" s="1"/>
  <c r="I41" i="1"/>
  <c r="J41" i="1" s="1"/>
  <c r="K41" i="1" s="1"/>
  <c r="I68" i="1"/>
  <c r="J68" i="1" s="1"/>
  <c r="M68" i="1" s="1"/>
  <c r="U68" i="1" s="1"/>
  <c r="K68" i="1"/>
  <c r="O103" i="1"/>
  <c r="P103" i="1" s="1"/>
  <c r="Q103" i="1" s="1"/>
  <c r="I104" i="1"/>
  <c r="J104" i="1" s="1"/>
  <c r="O230" i="1"/>
  <c r="P230" i="1" s="1"/>
  <c r="Q230" i="1" s="1"/>
  <c r="O67" i="1"/>
  <c r="P67" i="1" s="1"/>
  <c r="Q67" i="1" s="1"/>
  <c r="Q236" i="1"/>
  <c r="T236" i="1" s="1"/>
  <c r="Q255" i="1"/>
  <c r="O255" i="1"/>
  <c r="P255" i="1" s="1"/>
  <c r="S255" i="1" s="1"/>
  <c r="I82" i="1"/>
  <c r="J82" i="1" s="1"/>
  <c r="O200" i="1"/>
  <c r="P200" i="1" s="1"/>
  <c r="Q200" i="1" s="1"/>
  <c r="O245" i="1"/>
  <c r="P245" i="1" s="1"/>
  <c r="O162" i="1"/>
  <c r="P162" i="1" s="1"/>
  <c r="Q162" i="1"/>
  <c r="I137" i="1"/>
  <c r="J137" i="1" s="1"/>
  <c r="K137" i="1" s="1"/>
  <c r="K154" i="1"/>
  <c r="I154" i="1"/>
  <c r="J154" i="1" s="1"/>
  <c r="I97" i="1"/>
  <c r="J97" i="1" s="1"/>
  <c r="K97" i="1" s="1"/>
  <c r="O80" i="1"/>
  <c r="P80" i="1" s="1"/>
  <c r="S192" i="1"/>
  <c r="O79" i="1"/>
  <c r="P79" i="1" s="1"/>
  <c r="Q79" i="1" s="1"/>
  <c r="I219" i="1"/>
  <c r="J219" i="1" s="1"/>
  <c r="M219" i="1" s="1"/>
  <c r="K219" i="1"/>
  <c r="S214" i="1"/>
  <c r="O102" i="1"/>
  <c r="P102" i="1" s="1"/>
  <c r="Q102" i="1"/>
  <c r="K143" i="1"/>
  <c r="M143" i="1"/>
  <c r="I143" i="1"/>
  <c r="J143" i="1" s="1"/>
  <c r="O209" i="1"/>
  <c r="P209" i="1" s="1"/>
  <c r="Q209" i="1" s="1"/>
  <c r="I78" i="1"/>
  <c r="J78" i="1" s="1"/>
  <c r="K78" i="1" s="1"/>
  <c r="S187" i="1"/>
  <c r="K235" i="1"/>
  <c r="I235" i="1"/>
  <c r="J235" i="1" s="1"/>
  <c r="M235" i="1" s="1"/>
  <c r="I18" i="1"/>
  <c r="J18" i="1" s="1"/>
  <c r="K18" i="1"/>
  <c r="I22" i="1"/>
  <c r="J22" i="1" s="1"/>
  <c r="K22" i="1" s="1"/>
  <c r="Q93" i="1"/>
  <c r="O93" i="1"/>
  <c r="P93" i="1" s="1"/>
  <c r="S93" i="1"/>
  <c r="K63" i="1"/>
  <c r="M63" i="1"/>
  <c r="U63" i="1" s="1"/>
  <c r="I63" i="1"/>
  <c r="J63" i="1" s="1"/>
  <c r="O194" i="1"/>
  <c r="P194" i="1" s="1"/>
  <c r="Q194" i="1" s="1"/>
  <c r="O190" i="1"/>
  <c r="P190" i="1" s="1"/>
  <c r="Q190" i="1" s="1"/>
  <c r="K115" i="1"/>
  <c r="I115" i="1"/>
  <c r="J115" i="1" s="1"/>
  <c r="O264" i="1"/>
  <c r="P264" i="1" s="1"/>
  <c r="Q264" i="1"/>
  <c r="M252" i="1"/>
  <c r="O72" i="1"/>
  <c r="P72" i="1" s="1"/>
  <c r="Q72" i="1" s="1"/>
  <c r="O140" i="1"/>
  <c r="P140" i="1" s="1"/>
  <c r="Q140" i="1" s="1"/>
  <c r="I93" i="1"/>
  <c r="J93" i="1" s="1"/>
  <c r="K93" i="1" s="1"/>
  <c r="S100" i="1"/>
  <c r="U100" i="1" s="1"/>
  <c r="O100" i="1"/>
  <c r="P100" i="1" s="1"/>
  <c r="Q100" i="1"/>
  <c r="S219" i="1"/>
  <c r="Q219" i="1"/>
  <c r="O219" i="1"/>
  <c r="P219" i="1" s="1"/>
  <c r="Q158" i="1"/>
  <c r="O158" i="1"/>
  <c r="P158" i="1" s="1"/>
  <c r="S158" i="1" s="1"/>
  <c r="K228" i="1"/>
  <c r="I178" i="1"/>
  <c r="J178" i="1" s="1"/>
  <c r="K178" i="1" s="1"/>
  <c r="O216" i="1"/>
  <c r="P216" i="1" s="1"/>
  <c r="Q216" i="1" s="1"/>
  <c r="Q252" i="1"/>
  <c r="V252" i="1" s="1"/>
  <c r="O252" i="1"/>
  <c r="P252" i="1" s="1"/>
  <c r="S252" i="1" s="1"/>
  <c r="Q78" i="1"/>
  <c r="O78" i="1"/>
  <c r="P78" i="1" s="1"/>
  <c r="K264" i="1"/>
  <c r="I264" i="1"/>
  <c r="J264" i="1" s="1"/>
  <c r="M264" i="1" s="1"/>
  <c r="K19" i="1"/>
  <c r="I19" i="1"/>
  <c r="J19" i="1" s="1"/>
  <c r="I189" i="1"/>
  <c r="J189" i="1" s="1"/>
  <c r="K189" i="1"/>
  <c r="O77" i="1"/>
  <c r="P77" i="1" s="1"/>
  <c r="Q77" i="1" s="1"/>
  <c r="I79" i="1"/>
  <c r="J79" i="1" s="1"/>
  <c r="K79" i="1" s="1"/>
  <c r="M157" i="1"/>
  <c r="U157" i="1" s="1"/>
  <c r="K157" i="1"/>
  <c r="I157" i="1"/>
  <c r="J157" i="1" s="1"/>
  <c r="I47" i="1"/>
  <c r="J47" i="1" s="1"/>
  <c r="K47" i="1"/>
  <c r="M146" i="1"/>
  <c r="Q259" i="1"/>
  <c r="O259" i="1"/>
  <c r="P259" i="1" s="1"/>
  <c r="S259" i="1" s="1"/>
  <c r="I124" i="1"/>
  <c r="J124" i="1" s="1"/>
  <c r="K124" i="1" s="1"/>
  <c r="O112" i="1"/>
  <c r="P112" i="1" s="1"/>
  <c r="Q112" i="1" s="1"/>
  <c r="O262" i="1"/>
  <c r="P262" i="1" s="1"/>
  <c r="Q262" i="1" s="1"/>
  <c r="I152" i="1"/>
  <c r="J152" i="1" s="1"/>
  <c r="K152" i="1"/>
  <c r="Q148" i="1"/>
  <c r="O148" i="1"/>
  <c r="P148" i="1" s="1"/>
  <c r="S148" i="1" s="1"/>
  <c r="Q71" i="1"/>
  <c r="O71" i="1"/>
  <c r="P71" i="1" s="1"/>
  <c r="S71" i="1" s="1"/>
  <c r="Q197" i="1"/>
  <c r="O197" i="1"/>
  <c r="P197" i="1" s="1"/>
  <c r="S197" i="1" s="1"/>
  <c r="I53" i="1"/>
  <c r="J53" i="1" s="1"/>
  <c r="K53" i="1" s="1"/>
  <c r="O88" i="1"/>
  <c r="P88" i="1" s="1"/>
  <c r="Q88" i="1" s="1"/>
  <c r="K257" i="1"/>
  <c r="I257" i="1"/>
  <c r="J257" i="1" s="1"/>
  <c r="K190" i="1"/>
  <c r="I181" i="1"/>
  <c r="J181" i="1" s="1"/>
  <c r="I128" i="1"/>
  <c r="J128" i="1" s="1"/>
  <c r="M128" i="1" s="1"/>
  <c r="K128" i="1"/>
  <c r="I238" i="1"/>
  <c r="J238" i="1" s="1"/>
  <c r="K238" i="1" s="1"/>
  <c r="Q196" i="1"/>
  <c r="O196" i="1"/>
  <c r="P196" i="1" s="1"/>
  <c r="S182" i="1"/>
  <c r="O182" i="1"/>
  <c r="P182" i="1" s="1"/>
  <c r="Q182" i="1"/>
  <c r="O160" i="1"/>
  <c r="P160" i="1" s="1"/>
  <c r="S160" i="1" s="1"/>
  <c r="Q160" i="1"/>
  <c r="K62" i="1"/>
  <c r="O136" i="1"/>
  <c r="P136" i="1" s="1"/>
  <c r="K110" i="1"/>
  <c r="I111" i="1"/>
  <c r="J111" i="1" s="1"/>
  <c r="K111" i="1"/>
  <c r="O96" i="1"/>
  <c r="P96" i="1" s="1"/>
  <c r="Q96" i="1" s="1"/>
  <c r="Q76" i="1"/>
  <c r="O76" i="1"/>
  <c r="P76" i="1" s="1"/>
  <c r="Q254" i="1"/>
  <c r="O254" i="1"/>
  <c r="P254" i="1" s="1"/>
  <c r="O238" i="1"/>
  <c r="P238" i="1" s="1"/>
  <c r="S193" i="1"/>
  <c r="I132" i="1"/>
  <c r="J132" i="1" s="1"/>
  <c r="K132" i="1"/>
  <c r="K240" i="1"/>
  <c r="I240" i="1"/>
  <c r="J240" i="1" s="1"/>
  <c r="M240" i="1" s="1"/>
  <c r="O263" i="1"/>
  <c r="P263" i="1" s="1"/>
  <c r="Q263" i="1" s="1"/>
  <c r="O181" i="1"/>
  <c r="P181" i="1" s="1"/>
  <c r="Q181" i="1" s="1"/>
  <c r="S253" i="1"/>
  <c r="O178" i="1"/>
  <c r="P178" i="1" s="1"/>
  <c r="Q178" i="1" s="1"/>
  <c r="I21" i="1"/>
  <c r="J21" i="1" s="1"/>
  <c r="K21" i="1" s="1"/>
  <c r="I261" i="1"/>
  <c r="J261" i="1" s="1"/>
  <c r="K261" i="1" s="1"/>
  <c r="K255" i="1"/>
  <c r="M255" i="1"/>
  <c r="I255" i="1"/>
  <c r="J255" i="1" s="1"/>
  <c r="I259" i="1"/>
  <c r="J259" i="1" s="1"/>
  <c r="M259" i="1" s="1"/>
  <c r="K259" i="1"/>
  <c r="O121" i="1"/>
  <c r="P121" i="1" s="1"/>
  <c r="S121" i="1" s="1"/>
  <c r="Q121" i="1"/>
  <c r="M160" i="1"/>
  <c r="K160" i="1"/>
  <c r="I160" i="1"/>
  <c r="J160" i="1" s="1"/>
  <c r="K187" i="1"/>
  <c r="I187" i="1"/>
  <c r="J187" i="1" s="1"/>
  <c r="M187" i="1" s="1"/>
  <c r="O235" i="1"/>
  <c r="P235" i="1" s="1"/>
  <c r="Q235" i="1" s="1"/>
  <c r="I177" i="1"/>
  <c r="J177" i="1" s="1"/>
  <c r="K177" i="1" s="1"/>
  <c r="K75" i="1"/>
  <c r="I75" i="1"/>
  <c r="J75" i="1" s="1"/>
  <c r="Q175" i="1"/>
  <c r="S175" i="1"/>
  <c r="O175" i="1"/>
  <c r="P175" i="1" s="1"/>
  <c r="O167" i="1"/>
  <c r="P167" i="1" s="1"/>
  <c r="Q167" i="1" s="1"/>
  <c r="Q203" i="1"/>
  <c r="S203" i="1" s="1"/>
  <c r="O135" i="1"/>
  <c r="P135" i="1" s="1"/>
  <c r="Q135" i="1" s="1"/>
  <c r="O115" i="1"/>
  <c r="P115" i="1" s="1"/>
  <c r="Q115" i="1" s="1"/>
  <c r="S213" i="1"/>
  <c r="I172" i="1"/>
  <c r="J172" i="1" s="1"/>
  <c r="K172" i="1"/>
  <c r="K144" i="1"/>
  <c r="I144" i="1"/>
  <c r="J144" i="1" s="1"/>
  <c r="I170" i="1"/>
  <c r="J170" i="1" s="1"/>
  <c r="O127" i="1"/>
  <c r="P127" i="1" s="1"/>
  <c r="Q127" i="1" s="1"/>
  <c r="Q147" i="1"/>
  <c r="O147" i="1"/>
  <c r="P147" i="1" s="1"/>
  <c r="S147" i="1" s="1"/>
  <c r="O97" i="1"/>
  <c r="P97" i="1" s="1"/>
  <c r="Q97" i="1" s="1"/>
  <c r="Q266" i="1"/>
  <c r="O266" i="1"/>
  <c r="P266" i="1" s="1"/>
  <c r="O98" i="1"/>
  <c r="P98" i="1" s="1"/>
  <c r="Q98" i="1" s="1"/>
  <c r="Q198" i="1"/>
  <c r="S198" i="1" s="1"/>
  <c r="O74" i="1"/>
  <c r="P74" i="1" s="1"/>
  <c r="Q74" i="1" s="1"/>
  <c r="Q240" i="1"/>
  <c r="S240" i="1" s="1"/>
  <c r="I50" i="1"/>
  <c r="J50" i="1" s="1"/>
  <c r="K50" i="1"/>
  <c r="Q218" i="1"/>
  <c r="S218" i="1" s="1"/>
  <c r="S260" i="1"/>
  <c r="O260" i="1"/>
  <c r="P260" i="1" s="1"/>
  <c r="Q260" i="1"/>
  <c r="I216" i="1"/>
  <c r="J216" i="1" s="1"/>
  <c r="K216" i="1" s="1"/>
  <c r="I43" i="1"/>
  <c r="J43" i="1" s="1"/>
  <c r="K43" i="1" s="1"/>
  <c r="I38" i="1"/>
  <c r="J38" i="1" s="1"/>
  <c r="K38" i="1"/>
  <c r="Q211" i="1"/>
  <c r="O211" i="1"/>
  <c r="P211" i="1" s="1"/>
  <c r="I9" i="1"/>
  <c r="J9" i="1" s="1"/>
  <c r="K106" i="1"/>
  <c r="O154" i="1"/>
  <c r="P154" i="1" s="1"/>
  <c r="Q154" i="1" s="1"/>
  <c r="O180" i="1"/>
  <c r="P180" i="1" s="1"/>
  <c r="Q180" i="1" s="1"/>
  <c r="Q91" i="1"/>
  <c r="V91" i="1" s="1"/>
  <c r="O156" i="1"/>
  <c r="P156" i="1" s="1"/>
  <c r="Q156" i="1" s="1"/>
  <c r="I109" i="1"/>
  <c r="J109" i="1" s="1"/>
  <c r="K109" i="1"/>
  <c r="Q185" i="1"/>
  <c r="O185" i="1"/>
  <c r="P185" i="1" s="1"/>
  <c r="I69" i="1"/>
  <c r="J69" i="1" s="1"/>
  <c r="O207" i="1"/>
  <c r="P207" i="1" s="1"/>
  <c r="Q207" i="1" s="1"/>
  <c r="S188" i="1"/>
  <c r="Q270" i="1"/>
  <c r="O270" i="1"/>
  <c r="P270" i="1" s="1"/>
  <c r="S270" i="1" s="1"/>
  <c r="I120" i="1"/>
  <c r="J120" i="1" s="1"/>
  <c r="K120" i="1" s="1"/>
  <c r="I76" i="1"/>
  <c r="J76" i="1" s="1"/>
  <c r="O201" i="1"/>
  <c r="P201" i="1" s="1"/>
  <c r="S201" i="1" s="1"/>
  <c r="U201" i="1" s="1"/>
  <c r="Q201" i="1"/>
  <c r="T201" i="1" s="1"/>
  <c r="Q149" i="1"/>
  <c r="O149" i="1"/>
  <c r="P149" i="1" s="1"/>
  <c r="S149" i="1" s="1"/>
  <c r="Q9" i="1"/>
  <c r="O65" i="1"/>
  <c r="P65" i="1" s="1"/>
  <c r="Q217" i="1"/>
  <c r="O217" i="1"/>
  <c r="P217" i="1" s="1"/>
  <c r="O133" i="1"/>
  <c r="P133" i="1" s="1"/>
  <c r="Q133" i="1" s="1"/>
  <c r="I92" i="1"/>
  <c r="J92" i="1" s="1"/>
  <c r="K92" i="1" s="1"/>
  <c r="I175" i="1"/>
  <c r="J175" i="1" s="1"/>
  <c r="K175" i="1" s="1"/>
  <c r="I254" i="1"/>
  <c r="J254" i="1" s="1"/>
  <c r="K254" i="1" s="1"/>
  <c r="Q90" i="1"/>
  <c r="O90" i="1"/>
  <c r="P90" i="1" s="1"/>
  <c r="S90" i="1" s="1"/>
  <c r="I10" i="1"/>
  <c r="J10" i="1" s="1"/>
  <c r="K10" i="1" s="1"/>
  <c r="M169" i="1"/>
  <c r="I169" i="1"/>
  <c r="J169" i="1" s="1"/>
  <c r="K169" i="1"/>
  <c r="I95" i="1"/>
  <c r="J95" i="1" s="1"/>
  <c r="K95" i="1" s="1"/>
  <c r="Q195" i="1"/>
  <c r="S195" i="1"/>
  <c r="O195" i="1"/>
  <c r="P195" i="1" s="1"/>
  <c r="O132" i="1"/>
  <c r="P132" i="1" s="1"/>
  <c r="Q132" i="1" s="1"/>
  <c r="Q125" i="1"/>
  <c r="S125" i="1" s="1"/>
  <c r="O204" i="1"/>
  <c r="P204" i="1" s="1"/>
  <c r="S204" i="1" s="1"/>
  <c r="Q204" i="1"/>
  <c r="I67" i="1"/>
  <c r="J67" i="1" s="1"/>
  <c r="M67" i="1" s="1"/>
  <c r="K67" i="1"/>
  <c r="K224" i="1"/>
  <c r="I224" i="1"/>
  <c r="J224" i="1" s="1"/>
  <c r="I159" i="1"/>
  <c r="J159" i="1" s="1"/>
  <c r="O94" i="1"/>
  <c r="P94" i="1" s="1"/>
  <c r="Q94" i="1" s="1"/>
  <c r="I107" i="1"/>
  <c r="J107" i="1" s="1"/>
  <c r="M162" i="1"/>
  <c r="K162" i="1"/>
  <c r="I162" i="1"/>
  <c r="J162" i="1" s="1"/>
  <c r="I88" i="1"/>
  <c r="J88" i="1" s="1"/>
  <c r="M166" i="1"/>
  <c r="K239" i="1"/>
  <c r="I239" i="1"/>
  <c r="J239" i="1" s="1"/>
  <c r="K148" i="1"/>
  <c r="M148" i="1" s="1"/>
  <c r="O143" i="1"/>
  <c r="P143" i="1" s="1"/>
  <c r="M231" i="1"/>
  <c r="I231" i="1"/>
  <c r="J231" i="1" s="1"/>
  <c r="K231" i="1"/>
  <c r="Q244" i="1"/>
  <c r="O244" i="1"/>
  <c r="P244" i="1" s="1"/>
  <c r="O137" i="1"/>
  <c r="P137" i="1" s="1"/>
  <c r="Q137" i="1" s="1"/>
  <c r="O123" i="1"/>
  <c r="P123" i="1" s="1"/>
  <c r="Q114" i="1"/>
  <c r="O114" i="1"/>
  <c r="P114" i="1" s="1"/>
  <c r="S114" i="1" s="1"/>
  <c r="O150" i="1"/>
  <c r="P150" i="1" s="1"/>
  <c r="Q150" i="1" s="1"/>
  <c r="O111" i="1"/>
  <c r="P111" i="1" s="1"/>
  <c r="O206" i="1"/>
  <c r="P206" i="1" s="1"/>
  <c r="S206" i="1" s="1"/>
  <c r="Q206" i="1"/>
  <c r="Q256" i="1"/>
  <c r="O256" i="1"/>
  <c r="P256" i="1" s="1"/>
  <c r="K244" i="1"/>
  <c r="M244" i="1"/>
  <c r="I244" i="1"/>
  <c r="J244" i="1" s="1"/>
  <c r="O69" i="1"/>
  <c r="P69" i="1" s="1"/>
  <c r="Q69" i="1" s="1"/>
  <c r="I212" i="1"/>
  <c r="J212" i="1" s="1"/>
  <c r="I161" i="1"/>
  <c r="J161" i="1" s="1"/>
  <c r="K161" i="1"/>
  <c r="K167" i="1"/>
  <c r="I167" i="1"/>
  <c r="J167" i="1" s="1"/>
  <c r="O215" i="1"/>
  <c r="P215" i="1" s="1"/>
  <c r="K222" i="1"/>
  <c r="I222" i="1"/>
  <c r="J222" i="1" s="1"/>
  <c r="M222" i="1" s="1"/>
  <c r="U222" i="1" s="1"/>
  <c r="I129" i="1"/>
  <c r="J129" i="1" s="1"/>
  <c r="K129" i="1" s="1"/>
  <c r="K81" i="1"/>
  <c r="I81" i="1"/>
  <c r="J81" i="1" s="1"/>
  <c r="I248" i="1"/>
  <c r="J248" i="1" s="1"/>
  <c r="Q122" i="1"/>
  <c r="O122" i="1"/>
  <c r="P122" i="1" s="1"/>
  <c r="S122" i="1"/>
  <c r="I184" i="1"/>
  <c r="J184" i="1" s="1"/>
  <c r="K186" i="1"/>
  <c r="I186" i="1"/>
  <c r="J186" i="1" s="1"/>
  <c r="O247" i="1"/>
  <c r="P247" i="1" s="1"/>
  <c r="Q247" i="1" s="1"/>
  <c r="M163" i="1"/>
  <c r="I36" i="1"/>
  <c r="J36" i="1" s="1"/>
  <c r="K36" i="1"/>
  <c r="M118" i="1"/>
  <c r="K118" i="1"/>
  <c r="I118" i="1"/>
  <c r="J118" i="1" s="1"/>
  <c r="Q153" i="1"/>
  <c r="O153" i="1"/>
  <c r="P153" i="1" s="1"/>
  <c r="S153" i="1"/>
  <c r="I58" i="1"/>
  <c r="J58" i="1" s="1"/>
  <c r="K58" i="1" s="1"/>
  <c r="O250" i="1"/>
  <c r="P250" i="1" s="1"/>
  <c r="O119" i="1"/>
  <c r="P119" i="1" s="1"/>
  <c r="Q119" i="1" s="1"/>
  <c r="I90" i="1"/>
  <c r="J90" i="1" s="1"/>
  <c r="K90" i="1" s="1"/>
  <c r="K138" i="1"/>
  <c r="I138" i="1"/>
  <c r="J138" i="1" s="1"/>
  <c r="K180" i="1"/>
  <c r="I180" i="1"/>
  <c r="J180" i="1" s="1"/>
  <c r="M180" i="1" s="1"/>
  <c r="K55" i="1"/>
  <c r="I55" i="1"/>
  <c r="J55" i="1" s="1"/>
  <c r="I23" i="1"/>
  <c r="J23" i="1" s="1"/>
  <c r="S233" i="1"/>
  <c r="O134" i="1"/>
  <c r="P134" i="1" s="1"/>
  <c r="M121" i="1"/>
  <c r="I121" i="1"/>
  <c r="J121" i="1" s="1"/>
  <c r="K121" i="1"/>
  <c r="Q172" i="1"/>
  <c r="O172" i="1"/>
  <c r="P172" i="1" s="1"/>
  <c r="S172" i="1" s="1"/>
  <c r="K218" i="1"/>
  <c r="M218" i="1"/>
  <c r="I218" i="1"/>
  <c r="J218" i="1" s="1"/>
  <c r="I226" i="1"/>
  <c r="J226" i="1" s="1"/>
  <c r="K226" i="1" s="1"/>
  <c r="I117" i="1"/>
  <c r="J117" i="1" s="1"/>
  <c r="K117" i="1" s="1"/>
  <c r="I158" i="1"/>
  <c r="J158" i="1" s="1"/>
  <c r="K85" i="1"/>
  <c r="I85" i="1"/>
  <c r="J85" i="1" s="1"/>
  <c r="I142" i="1"/>
  <c r="J142" i="1" s="1"/>
  <c r="K142" i="1" s="1"/>
  <c r="O179" i="1"/>
  <c r="P179" i="1" s="1"/>
  <c r="K188" i="1"/>
  <c r="M269" i="1"/>
  <c r="I269" i="1"/>
  <c r="J269" i="1" s="1"/>
  <c r="K269" i="1"/>
  <c r="Q184" i="1"/>
  <c r="O184" i="1"/>
  <c r="P184" i="1" s="1"/>
  <c r="S184" i="1" s="1"/>
  <c r="I271" i="1"/>
  <c r="J271" i="1" s="1"/>
  <c r="K271" i="1" s="1"/>
  <c r="I80" i="1"/>
  <c r="J80" i="1" s="1"/>
  <c r="K80" i="1" s="1"/>
  <c r="O243" i="1"/>
  <c r="P243" i="1" s="1"/>
  <c r="Q243" i="1" s="1"/>
  <c r="O64" i="1"/>
  <c r="P64" i="1" s="1"/>
  <c r="Q64" i="1" s="1"/>
  <c r="I24" i="1"/>
  <c r="J24" i="1" s="1"/>
  <c r="K24" i="1" s="1"/>
  <c r="I213" i="1"/>
  <c r="J213" i="1" s="1"/>
  <c r="K213" i="1" s="1"/>
  <c r="Q40" i="1"/>
  <c r="Q59" i="1"/>
  <c r="O221" i="1"/>
  <c r="P221" i="1" s="1"/>
  <c r="S221" i="1" s="1"/>
  <c r="Q221" i="1"/>
  <c r="K232" i="1"/>
  <c r="I44" i="1"/>
  <c r="J44" i="1" s="1"/>
  <c r="K44" i="1" s="1"/>
  <c r="I99" i="1"/>
  <c r="J99" i="1" s="1"/>
  <c r="K99" i="1" s="1"/>
  <c r="I42" i="1"/>
  <c r="J42" i="1" s="1"/>
  <c r="K42" i="1" s="1"/>
  <c r="I103" i="1"/>
  <c r="J103" i="1" s="1"/>
  <c r="I229" i="1"/>
  <c r="J229" i="1" s="1"/>
  <c r="K229" i="1" s="1"/>
  <c r="O126" i="1"/>
  <c r="P126" i="1" s="1"/>
  <c r="Q126" i="1"/>
  <c r="I164" i="1"/>
  <c r="J164" i="1" s="1"/>
  <c r="K164" i="1" s="1"/>
  <c r="I119" i="1"/>
  <c r="J119" i="1" s="1"/>
  <c r="K196" i="1"/>
  <c r="I196" i="1"/>
  <c r="J196" i="1" s="1"/>
  <c r="K185" i="1"/>
  <c r="M185" i="1"/>
  <c r="I185" i="1"/>
  <c r="J185" i="1" s="1"/>
  <c r="I149" i="1"/>
  <c r="J149" i="1" s="1"/>
  <c r="M149" i="1" s="1"/>
  <c r="K149" i="1"/>
  <c r="I258" i="1"/>
  <c r="J258" i="1" s="1"/>
  <c r="K258" i="1" s="1"/>
  <c r="K127" i="1"/>
  <c r="I127" i="1"/>
  <c r="J127" i="1" s="1"/>
  <c r="M127" i="1" s="1"/>
  <c r="K96" i="1"/>
  <c r="I96" i="1"/>
  <c r="J96" i="1" s="1"/>
  <c r="I125" i="1"/>
  <c r="J125" i="1" s="1"/>
  <c r="S271" i="1"/>
  <c r="O120" i="1"/>
  <c r="P120" i="1" s="1"/>
  <c r="S120" i="1" s="1"/>
  <c r="Q120" i="1"/>
  <c r="K60" i="1"/>
  <c r="I60" i="1"/>
  <c r="J60" i="1" s="1"/>
  <c r="K84" i="1"/>
  <c r="I84" i="1"/>
  <c r="J84" i="1" s="1"/>
  <c r="Q258" i="1"/>
  <c r="O258" i="1"/>
  <c r="P258" i="1" s="1"/>
  <c r="S258" i="1" s="1"/>
  <c r="Q241" i="1"/>
  <c r="S241" i="1" s="1"/>
  <c r="I250" i="1"/>
  <c r="J250" i="1" s="1"/>
  <c r="M250" i="1" s="1"/>
  <c r="K250" i="1"/>
  <c r="I168" i="1"/>
  <c r="J168" i="1" s="1"/>
  <c r="M168" i="1" s="1"/>
  <c r="K168" i="1"/>
  <c r="K198" i="1"/>
  <c r="I198" i="1"/>
  <c r="J198" i="1" s="1"/>
  <c r="M198" i="1" s="1"/>
  <c r="I203" i="1"/>
  <c r="J203" i="1" s="1"/>
  <c r="K203" i="1" s="1"/>
  <c r="I20" i="1"/>
  <c r="J20" i="1" s="1"/>
  <c r="K20" i="1" s="1"/>
  <c r="Q272" i="1"/>
  <c r="O272" i="1"/>
  <c r="P272" i="1" s="1"/>
  <c r="S272" i="1" s="1"/>
  <c r="O151" i="1"/>
  <c r="P151" i="1" s="1"/>
  <c r="I140" i="1"/>
  <c r="J140" i="1" s="1"/>
  <c r="K140" i="1" s="1"/>
  <c r="O169" i="1"/>
  <c r="P169" i="1" s="1"/>
  <c r="Q169" i="1" s="1"/>
  <c r="S89" i="1"/>
  <c r="K34" i="1"/>
  <c r="I34" i="1"/>
  <c r="J34" i="1" s="1"/>
  <c r="I223" i="1"/>
  <c r="J223" i="1" s="1"/>
  <c r="K223" i="1" s="1"/>
  <c r="I268" i="1"/>
  <c r="J268" i="1" s="1"/>
  <c r="M268" i="1" s="1"/>
  <c r="K268" i="1"/>
  <c r="I199" i="1"/>
  <c r="J199" i="1" s="1"/>
  <c r="K199" i="1" s="1"/>
  <c r="I35" i="1"/>
  <c r="J35" i="1" s="1"/>
  <c r="K35" i="1" s="1"/>
  <c r="Q223" i="1"/>
  <c r="S223" i="1" s="1"/>
  <c r="K234" i="1"/>
  <c r="I234" i="1"/>
  <c r="J234" i="1" s="1"/>
  <c r="I242" i="1"/>
  <c r="J242" i="1" s="1"/>
  <c r="K242" i="1" s="1"/>
  <c r="Q212" i="1"/>
  <c r="O212" i="1"/>
  <c r="P212" i="1" s="1"/>
  <c r="K136" i="1"/>
  <c r="I136" i="1"/>
  <c r="J136" i="1" s="1"/>
  <c r="K246" i="1"/>
  <c r="M246" i="1"/>
  <c r="I246" i="1"/>
  <c r="J246" i="1" s="1"/>
  <c r="K174" i="1"/>
  <c r="I174" i="1"/>
  <c r="J174" i="1" s="1"/>
  <c r="M174" i="1" s="1"/>
  <c r="I134" i="1"/>
  <c r="J134" i="1" s="1"/>
  <c r="I220" i="1"/>
  <c r="J220" i="1" s="1"/>
  <c r="K220" i="1" s="1"/>
  <c r="I192" i="1"/>
  <c r="J192" i="1" s="1"/>
  <c r="K192" i="1" s="1"/>
  <c r="S231" i="1"/>
  <c r="S229" i="1"/>
  <c r="O164" i="1"/>
  <c r="P164" i="1" s="1"/>
  <c r="Q164" i="1" s="1"/>
  <c r="Q171" i="1"/>
  <c r="S171" i="1"/>
  <c r="O171" i="1"/>
  <c r="P171" i="1" s="1"/>
  <c r="M91" i="1"/>
  <c r="U91" i="1" s="1"/>
  <c r="I267" i="1"/>
  <c r="J267" i="1" s="1"/>
  <c r="S210" i="1"/>
  <c r="I241" i="1"/>
  <c r="J241" i="1" s="1"/>
  <c r="I202" i="1"/>
  <c r="J202" i="1" s="1"/>
  <c r="K202" i="1" s="1"/>
  <c r="I98" i="1"/>
  <c r="J98" i="1" s="1"/>
  <c r="K98" i="1" s="1"/>
  <c r="K12" i="1"/>
  <c r="I12" i="1"/>
  <c r="J12" i="1" s="1"/>
  <c r="K208" i="1"/>
  <c r="M208" i="1" s="1"/>
  <c r="U208" i="1" s="1"/>
  <c r="I112" i="1"/>
  <c r="J112" i="1" s="1"/>
  <c r="K112" i="1" s="1"/>
  <c r="O108" i="1"/>
  <c r="P108" i="1" s="1"/>
  <c r="Q108" i="1" s="1"/>
  <c r="O161" i="1"/>
  <c r="P161" i="1" s="1"/>
  <c r="Q161" i="1"/>
  <c r="I221" i="1"/>
  <c r="J221" i="1" s="1"/>
  <c r="K221" i="1"/>
  <c r="I227" i="1"/>
  <c r="J227" i="1" s="1"/>
  <c r="K227" i="1" s="1"/>
  <c r="I193" i="1"/>
  <c r="J193" i="1" s="1"/>
  <c r="M193" i="1" s="1"/>
  <c r="U193" i="1" s="1"/>
  <c r="K193" i="1"/>
  <c r="K206" i="1"/>
  <c r="I141" i="1"/>
  <c r="J141" i="1" s="1"/>
  <c r="M141" i="1" s="1"/>
  <c r="K141" i="1"/>
  <c r="K147" i="1"/>
  <c r="I147" i="1"/>
  <c r="J147" i="1" s="1"/>
  <c r="K194" i="1"/>
  <c r="I194" i="1"/>
  <c r="J194" i="1" s="1"/>
  <c r="M194" i="1" s="1"/>
  <c r="K145" i="1"/>
  <c r="M145" i="1"/>
  <c r="I145" i="1"/>
  <c r="J145" i="1" s="1"/>
  <c r="I133" i="1"/>
  <c r="J133" i="1" s="1"/>
  <c r="K133" i="1" s="1"/>
  <c r="K105" i="1"/>
  <c r="O116" i="1"/>
  <c r="P116" i="1" s="1"/>
  <c r="Q116" i="1" s="1"/>
  <c r="I73" i="1"/>
  <c r="J73" i="1" s="1"/>
  <c r="M114" i="1"/>
  <c r="K114" i="1"/>
  <c r="I114" i="1"/>
  <c r="J114" i="1" s="1"/>
  <c r="Q144" i="1"/>
  <c r="S144" i="1" s="1"/>
  <c r="I26" i="1"/>
  <c r="J26" i="1" s="1"/>
  <c r="K26" i="1"/>
  <c r="K108" i="1"/>
  <c r="O113" i="1"/>
  <c r="P113" i="1" s="1"/>
  <c r="Q113" i="1" s="1"/>
  <c r="I151" i="1"/>
  <c r="J151" i="1" s="1"/>
  <c r="K151" i="1"/>
  <c r="I205" i="1"/>
  <c r="J205" i="1" s="1"/>
  <c r="K205" i="1" s="1"/>
  <c r="M262" i="1"/>
  <c r="K262" i="1"/>
  <c r="I262" i="1"/>
  <c r="J262" i="1" s="1"/>
  <c r="Q57" i="1"/>
  <c r="O118" i="1"/>
  <c r="P118" i="1" s="1"/>
  <c r="Q118" i="1" s="1"/>
  <c r="I59" i="1"/>
  <c r="J59" i="1" s="1"/>
  <c r="K59" i="1" s="1"/>
  <c r="T59" i="1" s="1"/>
  <c r="O189" i="1"/>
  <c r="P189" i="1" s="1"/>
  <c r="I211" i="1"/>
  <c r="J211" i="1" s="1"/>
  <c r="K211" i="1"/>
  <c r="M256" i="1"/>
  <c r="K256" i="1"/>
  <c r="I256" i="1"/>
  <c r="J256" i="1" s="1"/>
  <c r="O170" i="1"/>
  <c r="P170" i="1" s="1"/>
  <c r="Q170" i="1" s="1"/>
  <c r="M236" i="1"/>
  <c r="K155" i="1"/>
  <c r="M155" i="1" s="1"/>
  <c r="Q222" i="1"/>
  <c r="O222" i="1"/>
  <c r="P222" i="1" s="1"/>
  <c r="S222" i="1" s="1"/>
  <c r="O131" i="1"/>
  <c r="P131" i="1" s="1"/>
  <c r="Q131" i="1" s="1"/>
  <c r="I48" i="1"/>
  <c r="J48" i="1" s="1"/>
  <c r="K48" i="1"/>
  <c r="K15" i="1"/>
  <c r="I15" i="1"/>
  <c r="J15" i="1" s="1"/>
  <c r="I266" i="1"/>
  <c r="J266" i="1" s="1"/>
  <c r="M153" i="1"/>
  <c r="U153" i="1" s="1"/>
  <c r="I153" i="1"/>
  <c r="J153" i="1" s="1"/>
  <c r="K153" i="1"/>
  <c r="I131" i="1"/>
  <c r="J131" i="1" s="1"/>
  <c r="Q199" i="1"/>
  <c r="S199" i="1" s="1"/>
  <c r="Q155" i="1"/>
  <c r="O155" i="1"/>
  <c r="P155" i="1" s="1"/>
  <c r="I270" i="1"/>
  <c r="J270" i="1" s="1"/>
  <c r="K270" i="1"/>
  <c r="I49" i="1"/>
  <c r="J49" i="1" s="1"/>
  <c r="K49" i="1"/>
  <c r="I179" i="1"/>
  <c r="J179" i="1" s="1"/>
  <c r="K179" i="1" s="1"/>
  <c r="Q142" i="1"/>
  <c r="O142" i="1"/>
  <c r="P142" i="1" s="1"/>
  <c r="O176" i="1"/>
  <c r="P176" i="1" s="1"/>
  <c r="Q176" i="1" s="1"/>
  <c r="Q237" i="1"/>
  <c r="O237" i="1"/>
  <c r="P237" i="1" s="1"/>
  <c r="S237" i="1"/>
  <c r="I139" i="1"/>
  <c r="J139" i="1" s="1"/>
  <c r="K139" i="1" s="1"/>
  <c r="O128" i="1"/>
  <c r="P128" i="1" s="1"/>
  <c r="Q128" i="1" s="1"/>
  <c r="O226" i="1"/>
  <c r="P226" i="1" s="1"/>
  <c r="S226" i="1" s="1"/>
  <c r="Q226" i="1"/>
  <c r="I215" i="1"/>
  <c r="J215" i="1" s="1"/>
  <c r="K31" i="1"/>
  <c r="I31" i="1"/>
  <c r="J31" i="1" s="1"/>
  <c r="I245" i="1"/>
  <c r="J245" i="1" s="1"/>
  <c r="K245" i="1" s="1"/>
  <c r="I217" i="1"/>
  <c r="J217" i="1" s="1"/>
  <c r="K217" i="1" s="1"/>
  <c r="K61" i="1"/>
  <c r="I61" i="1"/>
  <c r="J61" i="1" s="1"/>
  <c r="O152" i="1"/>
  <c r="P152" i="1" s="1"/>
  <c r="Q152" i="1" s="1"/>
  <c r="I156" i="1"/>
  <c r="J156" i="1" s="1"/>
  <c r="I165" i="1"/>
  <c r="J165" i="1" s="1"/>
  <c r="I171" i="1"/>
  <c r="J171" i="1" s="1"/>
  <c r="K171" i="1" s="1"/>
  <c r="I191" i="1"/>
  <c r="J191" i="1" s="1"/>
  <c r="K191" i="1"/>
  <c r="I89" i="1"/>
  <c r="J89" i="1" s="1"/>
  <c r="K89" i="1"/>
  <c r="I27" i="1"/>
  <c r="J27" i="1" s="1"/>
  <c r="K27" i="1" s="1"/>
  <c r="I210" i="1"/>
  <c r="J210" i="1" s="1"/>
  <c r="O85" i="1"/>
  <c r="P85" i="1" s="1"/>
  <c r="K10" i="3"/>
  <c r="K43" i="3"/>
  <c r="M43" i="3" s="1"/>
  <c r="K45" i="3"/>
  <c r="M45" i="3" s="1"/>
  <c r="K29" i="3"/>
  <c r="M29" i="3" s="1"/>
  <c r="K58" i="3"/>
  <c r="M58" i="3" s="1"/>
  <c r="K17" i="3"/>
  <c r="M17" i="3" s="1"/>
  <c r="K15" i="3"/>
  <c r="M15" i="3" s="1"/>
  <c r="K59" i="3"/>
  <c r="M59" i="3" s="1"/>
  <c r="K36" i="3"/>
  <c r="M36" i="3" s="1"/>
  <c r="K60" i="3"/>
  <c r="M60" i="3" s="1"/>
  <c r="K37" i="3"/>
  <c r="M37" i="3" s="1"/>
  <c r="K30" i="3"/>
  <c r="M30" i="3" s="1"/>
  <c r="K23" i="3"/>
  <c r="M23" i="3" s="1"/>
  <c r="K34" i="3"/>
  <c r="M34" i="3" s="1"/>
  <c r="K39" i="3"/>
  <c r="M39" i="3" s="1"/>
  <c r="K61" i="3"/>
  <c r="M61" i="3" s="1"/>
  <c r="K46" i="3"/>
  <c r="M46" i="3" s="1"/>
  <c r="K31" i="3"/>
  <c r="M31" i="3" s="1"/>
  <c r="K62" i="3"/>
  <c r="M62" i="3" s="1"/>
  <c r="K38" i="3"/>
  <c r="M38" i="3" s="1"/>
  <c r="K33" i="3"/>
  <c r="M33" i="3" s="1"/>
  <c r="K14" i="3"/>
  <c r="M14" i="3" s="1"/>
  <c r="K41" i="3"/>
  <c r="M41" i="3" s="1"/>
  <c r="K35" i="3"/>
  <c r="M35" i="3" s="1"/>
  <c r="K32" i="3"/>
  <c r="M32" i="3" s="1"/>
  <c r="K18" i="3"/>
  <c r="M18" i="3" s="1"/>
  <c r="K24" i="3"/>
  <c r="M24" i="3" s="1"/>
  <c r="K11" i="3"/>
  <c r="M11" i="3" s="1"/>
  <c r="K63" i="3"/>
  <c r="M63" i="3" s="1"/>
  <c r="K42" i="3"/>
  <c r="M42" i="3" s="1"/>
  <c r="K44" i="3"/>
  <c r="M44" i="3" s="1"/>
  <c r="K40" i="3"/>
  <c r="M40" i="3" s="1"/>
  <c r="K22" i="3"/>
  <c r="M22" i="3" s="1"/>
  <c r="K16" i="3"/>
  <c r="M16" i="3" s="1"/>
  <c r="K47" i="3"/>
  <c r="M47" i="3" s="1"/>
  <c r="M25" i="1"/>
  <c r="M18" i="1"/>
  <c r="M39" i="1"/>
  <c r="M50" i="1"/>
  <c r="N54" i="3"/>
  <c r="K54" i="2" s="1"/>
  <c r="N27" i="3"/>
  <c r="K27" i="2" s="1"/>
  <c r="N49" i="3"/>
  <c r="K49" i="2" s="1"/>
  <c r="N26" i="3"/>
  <c r="K26" i="2" s="1"/>
  <c r="N53" i="3"/>
  <c r="K53" i="2" s="1"/>
  <c r="N51" i="3"/>
  <c r="K51" i="2" s="1"/>
  <c r="N28" i="3"/>
  <c r="K28" i="2" s="1"/>
  <c r="N25" i="3"/>
  <c r="K25" i="2" s="1"/>
  <c r="N57" i="3"/>
  <c r="K57" i="2" s="1"/>
  <c r="N13" i="3"/>
  <c r="K13" i="2" s="1"/>
  <c r="N20" i="3"/>
  <c r="K20" i="2" s="1"/>
  <c r="N19" i="3"/>
  <c r="K19" i="2" s="1"/>
  <c r="N55" i="3"/>
  <c r="K55" i="2" s="1"/>
  <c r="N52" i="3"/>
  <c r="K52" i="2" s="1"/>
  <c r="N48" i="3"/>
  <c r="K48" i="2" s="1"/>
  <c r="N12" i="3"/>
  <c r="K12" i="2" s="1"/>
  <c r="N21" i="3"/>
  <c r="K21" i="2" s="1"/>
  <c r="Q31" i="1"/>
  <c r="Q33" i="1"/>
  <c r="N50" i="3"/>
  <c r="K50" i="2" s="1"/>
  <c r="N56" i="3"/>
  <c r="K56" i="2" s="1"/>
  <c r="M38" i="1"/>
  <c r="M46" i="1"/>
  <c r="Q32" i="1"/>
  <c r="S59" i="1"/>
  <c r="Q58" i="1"/>
  <c r="Q30" i="1"/>
  <c r="Q50" i="1"/>
  <c r="Q37" i="1"/>
  <c r="Q24" i="1"/>
  <c r="S46" i="1"/>
  <c r="S56" i="1"/>
  <c r="S36" i="1"/>
  <c r="Q34" i="1"/>
  <c r="S9" i="1"/>
  <c r="Q53" i="1"/>
  <c r="Q52" i="1"/>
  <c r="Q45" i="1"/>
  <c r="Q48" i="1"/>
  <c r="Q17" i="1"/>
  <c r="Q38" i="1"/>
  <c r="Q19" i="1"/>
  <c r="Q21" i="1"/>
  <c r="Q51" i="1"/>
  <c r="Q18" i="1"/>
  <c r="Q11" i="1"/>
  <c r="Q13" i="1"/>
  <c r="Q14" i="1"/>
  <c r="Q15" i="1"/>
  <c r="S29" i="1"/>
  <c r="S61" i="1"/>
  <c r="Q41" i="1"/>
  <c r="Q22" i="1"/>
  <c r="Q54" i="1"/>
  <c r="Q35" i="1"/>
  <c r="Q12" i="1"/>
  <c r="Q39" i="1"/>
  <c r="Q55" i="1"/>
  <c r="Q26" i="1"/>
  <c r="Q20" i="1"/>
  <c r="Q47" i="1"/>
  <c r="Q23" i="1"/>
  <c r="Q16" i="1"/>
  <c r="S40" i="1"/>
  <c r="Q25" i="1"/>
  <c r="Q43" i="1"/>
  <c r="Q49" i="1"/>
  <c r="Q27" i="1"/>
  <c r="Q28" i="1"/>
  <c r="M47" i="1"/>
  <c r="M17" i="1"/>
  <c r="M14" i="1"/>
  <c r="M33" i="1"/>
  <c r="M29" i="1"/>
  <c r="M13" i="1"/>
  <c r="U240" i="1" l="1"/>
  <c r="U149" i="1"/>
  <c r="U228" i="1"/>
  <c r="U62" i="1"/>
  <c r="U219" i="1"/>
  <c r="U198" i="1"/>
  <c r="U231" i="1"/>
  <c r="U168" i="1"/>
  <c r="U148" i="1"/>
  <c r="U187" i="1"/>
  <c r="W201" i="1"/>
  <c r="B10" i="4"/>
  <c r="V205" i="1"/>
  <c r="T205" i="1"/>
  <c r="V223" i="1"/>
  <c r="T223" i="1"/>
  <c r="T261" i="1"/>
  <c r="V261" i="1"/>
  <c r="V124" i="1"/>
  <c r="T124" i="1"/>
  <c r="S246" i="1"/>
  <c r="U246" i="1" s="1"/>
  <c r="M123" i="1"/>
  <c r="V112" i="1"/>
  <c r="T112" i="1"/>
  <c r="T97" i="1"/>
  <c r="V97" i="1"/>
  <c r="T98" i="1"/>
  <c r="V98" i="1"/>
  <c r="V142" i="1"/>
  <c r="T142" i="1"/>
  <c r="V254" i="1"/>
  <c r="T254" i="1"/>
  <c r="V175" i="1"/>
  <c r="T175" i="1"/>
  <c r="V78" i="1"/>
  <c r="T78" i="1"/>
  <c r="V64" i="1"/>
  <c r="T64" i="1"/>
  <c r="M241" i="1"/>
  <c r="U241" i="1" s="1"/>
  <c r="V216" i="1"/>
  <c r="T216" i="1"/>
  <c r="V117" i="1"/>
  <c r="T117" i="1"/>
  <c r="V90" i="1"/>
  <c r="T90" i="1"/>
  <c r="V92" i="1"/>
  <c r="T92" i="1"/>
  <c r="V177" i="1"/>
  <c r="T177" i="1"/>
  <c r="T199" i="1"/>
  <c r="V199" i="1"/>
  <c r="V86" i="1"/>
  <c r="T86" i="1"/>
  <c r="T226" i="1"/>
  <c r="W226" i="1" s="1"/>
  <c r="V226" i="1"/>
  <c r="S143" i="1"/>
  <c r="U143" i="1" s="1"/>
  <c r="S245" i="1"/>
  <c r="V258" i="1"/>
  <c r="T258" i="1"/>
  <c r="V227" i="1"/>
  <c r="T227" i="1"/>
  <c r="V164" i="1"/>
  <c r="T164" i="1"/>
  <c r="V178" i="1"/>
  <c r="T178" i="1"/>
  <c r="V204" i="1"/>
  <c r="T204" i="1"/>
  <c r="T220" i="1"/>
  <c r="V220" i="1"/>
  <c r="T120" i="1"/>
  <c r="W120" i="1" s="1"/>
  <c r="V120" i="1"/>
  <c r="V213" i="1"/>
  <c r="T213" i="1"/>
  <c r="V243" i="1"/>
  <c r="T243" i="1"/>
  <c r="T139" i="1"/>
  <c r="V139" i="1"/>
  <c r="T217" i="1"/>
  <c r="V217" i="1"/>
  <c r="M182" i="1"/>
  <c r="U182" i="1" s="1"/>
  <c r="V171" i="1"/>
  <c r="T171" i="1"/>
  <c r="V242" i="1"/>
  <c r="T242" i="1"/>
  <c r="T79" i="1"/>
  <c r="V79" i="1"/>
  <c r="U272" i="1"/>
  <c r="V130" i="1"/>
  <c r="T130" i="1"/>
  <c r="M159" i="1"/>
  <c r="U159" i="1" s="1"/>
  <c r="T140" i="1"/>
  <c r="V140" i="1"/>
  <c r="M165" i="1"/>
  <c r="U165" i="1" s="1"/>
  <c r="V203" i="1"/>
  <c r="T203" i="1"/>
  <c r="V229" i="1"/>
  <c r="T229" i="1"/>
  <c r="V133" i="1"/>
  <c r="T133" i="1"/>
  <c r="V271" i="1"/>
  <c r="T271" i="1"/>
  <c r="V129" i="1"/>
  <c r="T129" i="1"/>
  <c r="T260" i="1"/>
  <c r="V260" i="1"/>
  <c r="M230" i="1"/>
  <c r="U230" i="1" s="1"/>
  <c r="M103" i="1"/>
  <c r="S111" i="1"/>
  <c r="V95" i="1"/>
  <c r="T95" i="1"/>
  <c r="V253" i="1"/>
  <c r="T253" i="1"/>
  <c r="V137" i="1"/>
  <c r="T137" i="1"/>
  <c r="V202" i="1"/>
  <c r="T202" i="1"/>
  <c r="V192" i="1"/>
  <c r="T192" i="1"/>
  <c r="V93" i="1"/>
  <c r="T93" i="1"/>
  <c r="U127" i="1"/>
  <c r="T179" i="1"/>
  <c r="V179" i="1"/>
  <c r="T99" i="1"/>
  <c r="V99" i="1"/>
  <c r="U259" i="1"/>
  <c r="M171" i="1"/>
  <c r="U171" i="1" s="1"/>
  <c r="V152" i="1"/>
  <c r="T152" i="1"/>
  <c r="K125" i="1"/>
  <c r="M175" i="1"/>
  <c r="U175" i="1" s="1"/>
  <c r="S216" i="1"/>
  <c r="M112" i="1"/>
  <c r="V188" i="1"/>
  <c r="T188" i="1"/>
  <c r="V256" i="1"/>
  <c r="T256" i="1"/>
  <c r="M205" i="1"/>
  <c r="U205" i="1" s="1"/>
  <c r="V105" i="1"/>
  <c r="T105" i="1"/>
  <c r="M227" i="1"/>
  <c r="U227" i="1" s="1"/>
  <c r="M98" i="1"/>
  <c r="M196" i="1"/>
  <c r="S243" i="1"/>
  <c r="U121" i="1"/>
  <c r="S119" i="1"/>
  <c r="V222" i="1"/>
  <c r="T222" i="1"/>
  <c r="W222" i="1" s="1"/>
  <c r="S256" i="1"/>
  <c r="U256" i="1" s="1"/>
  <c r="V162" i="1"/>
  <c r="T162" i="1"/>
  <c r="M254" i="1"/>
  <c r="M144" i="1"/>
  <c r="U144" i="1" s="1"/>
  <c r="M75" i="1"/>
  <c r="T240" i="1"/>
  <c r="W240" i="1" s="1"/>
  <c r="V240" i="1"/>
  <c r="V110" i="1"/>
  <c r="T110" i="1"/>
  <c r="K181" i="1"/>
  <c r="M181" i="1" s="1"/>
  <c r="T157" i="1"/>
  <c r="W157" i="1" s="1"/>
  <c r="V157" i="1"/>
  <c r="M93" i="1"/>
  <c r="U93" i="1" s="1"/>
  <c r="S107" i="1"/>
  <c r="T77" i="1"/>
  <c r="V77" i="1"/>
  <c r="S145" i="1"/>
  <c r="U86" i="1"/>
  <c r="Q81" i="1"/>
  <c r="S81" i="1" s="1"/>
  <c r="U249" i="1"/>
  <c r="V74" i="1"/>
  <c r="T74" i="1"/>
  <c r="M247" i="1"/>
  <c r="V236" i="1"/>
  <c r="K266" i="1"/>
  <c r="M179" i="1"/>
  <c r="S169" i="1"/>
  <c r="K119" i="1"/>
  <c r="M119" i="1" s="1"/>
  <c r="M80" i="1"/>
  <c r="Q250" i="1"/>
  <c r="V250" i="1" s="1"/>
  <c r="K107" i="1"/>
  <c r="V109" i="1"/>
  <c r="T109" i="1"/>
  <c r="M172" i="1"/>
  <c r="U172" i="1" s="1"/>
  <c r="M261" i="1"/>
  <c r="U261" i="1" s="1"/>
  <c r="Q136" i="1"/>
  <c r="V136" i="1" s="1"/>
  <c r="V190" i="1"/>
  <c r="T190" i="1"/>
  <c r="M79" i="1"/>
  <c r="S140" i="1"/>
  <c r="K116" i="1"/>
  <c r="S86" i="1"/>
  <c r="S83" i="1"/>
  <c r="S84" i="1"/>
  <c r="V102" i="1"/>
  <c r="T102" i="1"/>
  <c r="M21" i="1"/>
  <c r="M99" i="1"/>
  <c r="U255" i="1"/>
  <c r="M242" i="1"/>
  <c r="U242" i="1" s="1"/>
  <c r="Q134" i="1"/>
  <c r="S134" i="1" s="1"/>
  <c r="Q215" i="1"/>
  <c r="S215" i="1" s="1"/>
  <c r="V231" i="1"/>
  <c r="T231" i="1"/>
  <c r="W231" i="1" s="1"/>
  <c r="X231" i="1" s="1"/>
  <c r="Y231" i="1" s="1"/>
  <c r="F231" i="1" s="1"/>
  <c r="S98" i="1"/>
  <c r="K165" i="1"/>
  <c r="K215" i="1"/>
  <c r="M215" i="1" s="1"/>
  <c r="U215" i="1" s="1"/>
  <c r="S113" i="1"/>
  <c r="U113" i="1" s="1"/>
  <c r="K241" i="1"/>
  <c r="M220" i="1"/>
  <c r="U220" i="1" s="1"/>
  <c r="V232" i="1"/>
  <c r="T232" i="1"/>
  <c r="K158" i="1"/>
  <c r="K184" i="1"/>
  <c r="K76" i="1"/>
  <c r="V62" i="1"/>
  <c r="T62" i="1"/>
  <c r="W62" i="1" s="1"/>
  <c r="X62" i="1" s="1"/>
  <c r="Y62" i="1" s="1"/>
  <c r="F62" i="1" s="1"/>
  <c r="S72" i="1"/>
  <c r="U72" i="1" s="1"/>
  <c r="M137" i="1"/>
  <c r="U137" i="1" s="1"/>
  <c r="K230" i="1"/>
  <c r="K214" i="1"/>
  <c r="S109" i="1"/>
  <c r="S249" i="1"/>
  <c r="M102" i="1"/>
  <c r="M122" i="1"/>
  <c r="U122" i="1" s="1"/>
  <c r="S269" i="1"/>
  <c r="S236" i="1"/>
  <c r="T151" i="1"/>
  <c r="V167" i="1"/>
  <c r="T167" i="1"/>
  <c r="S94" i="1"/>
  <c r="M92" i="1"/>
  <c r="M109" i="1"/>
  <c r="U109" i="1" s="1"/>
  <c r="V257" i="1"/>
  <c r="T257" i="1"/>
  <c r="S262" i="1"/>
  <c r="U262" i="1" s="1"/>
  <c r="M178" i="1"/>
  <c r="S102" i="1"/>
  <c r="U197" i="1"/>
  <c r="V87" i="1"/>
  <c r="T87" i="1"/>
  <c r="U176" i="1"/>
  <c r="V122" i="1"/>
  <c r="T122" i="1"/>
  <c r="M140" i="1"/>
  <c r="M96" i="1"/>
  <c r="M167" i="1"/>
  <c r="Q111" i="1"/>
  <c r="S266" i="1"/>
  <c r="S235" i="1"/>
  <c r="U235" i="1" s="1"/>
  <c r="Q238" i="1"/>
  <c r="S238" i="1" s="1"/>
  <c r="M257" i="1"/>
  <c r="S77" i="1"/>
  <c r="U77" i="1" s="1"/>
  <c r="S230" i="1"/>
  <c r="T197" i="1"/>
  <c r="V197" i="1"/>
  <c r="M87" i="1"/>
  <c r="V176" i="1"/>
  <c r="T176" i="1"/>
  <c r="Q239" i="1"/>
  <c r="S239" i="1" s="1"/>
  <c r="S268" i="1"/>
  <c r="U268" i="1" s="1"/>
  <c r="T126" i="1"/>
  <c r="V126" i="1"/>
  <c r="U265" i="1"/>
  <c r="T198" i="1"/>
  <c r="W198" i="1" s="1"/>
  <c r="V198" i="1"/>
  <c r="V144" i="1"/>
  <c r="T144" i="1"/>
  <c r="V154" i="1"/>
  <c r="T154" i="1"/>
  <c r="V263" i="1"/>
  <c r="T263" i="1"/>
  <c r="M151" i="1"/>
  <c r="M177" i="1"/>
  <c r="U177" i="1" s="1"/>
  <c r="V63" i="1"/>
  <c r="T63" i="1"/>
  <c r="W63" i="1" s="1"/>
  <c r="M271" i="1"/>
  <c r="U271" i="1" s="1"/>
  <c r="Q85" i="1"/>
  <c r="S85" i="1" s="1"/>
  <c r="K156" i="1"/>
  <c r="M156" i="1" s="1"/>
  <c r="U156" i="1" s="1"/>
  <c r="Q189" i="1"/>
  <c r="S189" i="1" s="1"/>
  <c r="V108" i="1"/>
  <c r="T108" i="1"/>
  <c r="K134" i="1"/>
  <c r="M134" i="1" s="1"/>
  <c r="U134" i="1" s="1"/>
  <c r="M164" i="1"/>
  <c r="M117" i="1"/>
  <c r="U117" i="1" s="1"/>
  <c r="M161" i="1"/>
  <c r="Q143" i="1"/>
  <c r="M120" i="1"/>
  <c r="U120" i="1" s="1"/>
  <c r="S156" i="1"/>
  <c r="S97" i="1"/>
  <c r="S115" i="1"/>
  <c r="S112" i="1"/>
  <c r="U252" i="1"/>
  <c r="T219" i="1"/>
  <c r="W219" i="1" s="1"/>
  <c r="X219" i="1" s="1"/>
  <c r="Y219" i="1" s="1"/>
  <c r="F219" i="1" s="1"/>
  <c r="V219" i="1"/>
  <c r="S162" i="1"/>
  <c r="U162" i="1" s="1"/>
  <c r="V272" i="1"/>
  <c r="T272" i="1"/>
  <c r="K123" i="1"/>
  <c r="W100" i="1"/>
  <c r="X100" i="1" s="1"/>
  <c r="Y100" i="1" s="1"/>
  <c r="F100" i="1" s="1"/>
  <c r="M253" i="1"/>
  <c r="U253" i="1" s="1"/>
  <c r="M126" i="1"/>
  <c r="T200" i="1"/>
  <c r="V200" i="1"/>
  <c r="V225" i="1"/>
  <c r="T225" i="1"/>
  <c r="M232" i="1"/>
  <c r="U232" i="1" s="1"/>
  <c r="V265" i="1"/>
  <c r="T265" i="1"/>
  <c r="V85" i="1"/>
  <c r="T85" i="1"/>
  <c r="S244" i="1"/>
  <c r="U244" i="1" s="1"/>
  <c r="M71" i="1"/>
  <c r="U71" i="1" s="1"/>
  <c r="M133" i="1"/>
  <c r="U133" i="1" s="1"/>
  <c r="V234" i="1"/>
  <c r="T234" i="1"/>
  <c r="V145" i="1"/>
  <c r="T145" i="1"/>
  <c r="V270" i="1"/>
  <c r="T270" i="1"/>
  <c r="V194" i="1"/>
  <c r="T194" i="1"/>
  <c r="S161" i="1"/>
  <c r="V127" i="1"/>
  <c r="T127" i="1"/>
  <c r="T161" i="1"/>
  <c r="V161" i="1"/>
  <c r="M95" i="1"/>
  <c r="U95" i="1" s="1"/>
  <c r="S133" i="1"/>
  <c r="M216" i="1"/>
  <c r="U216" i="1" s="1"/>
  <c r="S254" i="1"/>
  <c r="S88" i="1"/>
  <c r="V189" i="1"/>
  <c r="V228" i="1"/>
  <c r="T228" i="1"/>
  <c r="W228" i="1" s="1"/>
  <c r="Q246" i="1"/>
  <c r="K182" i="1"/>
  <c r="Q106" i="1"/>
  <c r="S106" i="1" s="1"/>
  <c r="U106" i="1" s="1"/>
  <c r="V113" i="1"/>
  <c r="T113" i="1"/>
  <c r="M225" i="1"/>
  <c r="M188" i="1"/>
  <c r="U188" i="1" s="1"/>
  <c r="M192" i="1"/>
  <c r="U192" i="1" s="1"/>
  <c r="S185" i="1"/>
  <c r="U185" i="1" s="1"/>
  <c r="M152" i="1"/>
  <c r="U152" i="1" s="1"/>
  <c r="M154" i="1"/>
  <c r="U154" i="1" s="1"/>
  <c r="M211" i="1"/>
  <c r="U211" i="1" s="1"/>
  <c r="M10" i="3"/>
  <c r="N10" i="3" s="1"/>
  <c r="K10" i="2" s="1"/>
  <c r="U145" i="1"/>
  <c r="V96" i="1"/>
  <c r="T96" i="1"/>
  <c r="S57" i="1"/>
  <c r="M234" i="1"/>
  <c r="K23" i="1"/>
  <c r="M23" i="1" s="1"/>
  <c r="K210" i="1"/>
  <c r="M210" i="1" s="1"/>
  <c r="U210" i="1" s="1"/>
  <c r="S152" i="1"/>
  <c r="S128" i="1"/>
  <c r="U128" i="1" s="1"/>
  <c r="S131" i="1"/>
  <c r="K267" i="1"/>
  <c r="M267" i="1" s="1"/>
  <c r="Q151" i="1"/>
  <c r="S151" i="1" s="1"/>
  <c r="M226" i="1"/>
  <c r="U226" i="1" s="1"/>
  <c r="V201" i="1"/>
  <c r="X201" i="1" s="1"/>
  <c r="Y201" i="1" s="1"/>
  <c r="F201" i="1" s="1"/>
  <c r="K248" i="1"/>
  <c r="S150" i="1"/>
  <c r="K159" i="1"/>
  <c r="K104" i="1"/>
  <c r="Q166" i="1"/>
  <c r="S173" i="1"/>
  <c r="S87" i="1"/>
  <c r="V72" i="1"/>
  <c r="T72" i="1"/>
  <c r="S129" i="1"/>
  <c r="V132" i="1"/>
  <c r="T132" i="1"/>
  <c r="S211" i="1"/>
  <c r="S174" i="1"/>
  <c r="U174" i="1" s="1"/>
  <c r="M270" i="1"/>
  <c r="U270" i="1" s="1"/>
  <c r="M147" i="1"/>
  <c r="U147" i="1" s="1"/>
  <c r="S108" i="1"/>
  <c r="V174" i="1"/>
  <c r="T174" i="1"/>
  <c r="S126" i="1"/>
  <c r="V269" i="1"/>
  <c r="T269" i="1"/>
  <c r="T180" i="1"/>
  <c r="V180" i="1"/>
  <c r="K212" i="1"/>
  <c r="M212" i="1" s="1"/>
  <c r="V169" i="1"/>
  <c r="T169" i="1"/>
  <c r="S217" i="1"/>
  <c r="S135" i="1"/>
  <c r="V187" i="1"/>
  <c r="T187" i="1"/>
  <c r="W187" i="1" s="1"/>
  <c r="X187" i="1" s="1"/>
  <c r="Y187" i="1" s="1"/>
  <c r="F187" i="1" s="1"/>
  <c r="S178" i="1"/>
  <c r="M189" i="1"/>
  <c r="S264" i="1"/>
  <c r="U264" i="1" s="1"/>
  <c r="Q245" i="1"/>
  <c r="V245" i="1" s="1"/>
  <c r="S177" i="1"/>
  <c r="V183" i="1"/>
  <c r="T183" i="1"/>
  <c r="U195" i="1"/>
  <c r="S186" i="1"/>
  <c r="S101" i="1"/>
  <c r="V168" i="1"/>
  <c r="T168" i="1"/>
  <c r="W168" i="1" s="1"/>
  <c r="X168" i="1" s="1"/>
  <c r="Y168" i="1" s="1"/>
  <c r="F168" i="1" s="1"/>
  <c r="M132" i="1"/>
  <c r="U132" i="1" s="1"/>
  <c r="V143" i="1"/>
  <c r="T143" i="1"/>
  <c r="T221" i="1"/>
  <c r="V221" i="1"/>
  <c r="M221" i="1"/>
  <c r="U221" i="1" s="1"/>
  <c r="M27" i="1"/>
  <c r="V148" i="1"/>
  <c r="T148" i="1"/>
  <c r="S92" i="1"/>
  <c r="M183" i="1"/>
  <c r="U183" i="1" s="1"/>
  <c r="V195" i="1"/>
  <c r="T195" i="1"/>
  <c r="S257" i="1"/>
  <c r="S155" i="1"/>
  <c r="U155" i="1" s="1"/>
  <c r="S118" i="1"/>
  <c r="U118" i="1" s="1"/>
  <c r="V114" i="1"/>
  <c r="T114" i="1"/>
  <c r="V147" i="1"/>
  <c r="T147" i="1"/>
  <c r="M199" i="1"/>
  <c r="U199" i="1" s="1"/>
  <c r="M258" i="1"/>
  <c r="U258" i="1" s="1"/>
  <c r="M213" i="1"/>
  <c r="U213" i="1" s="1"/>
  <c r="U269" i="1"/>
  <c r="T118" i="1"/>
  <c r="V118" i="1"/>
  <c r="M224" i="1"/>
  <c r="U169" i="1"/>
  <c r="S180" i="1"/>
  <c r="U180" i="1" s="1"/>
  <c r="T160" i="1"/>
  <c r="V160" i="1"/>
  <c r="S76" i="1"/>
  <c r="S196" i="1"/>
  <c r="M124" i="1"/>
  <c r="M115" i="1"/>
  <c r="V235" i="1"/>
  <c r="T235" i="1"/>
  <c r="S79" i="1"/>
  <c r="M135" i="1"/>
  <c r="U135" i="1" s="1"/>
  <c r="M237" i="1"/>
  <c r="U237" i="1" s="1"/>
  <c r="S124" i="1"/>
  <c r="V150" i="1"/>
  <c r="T150" i="1"/>
  <c r="M239" i="1"/>
  <c r="V224" i="1"/>
  <c r="T224" i="1"/>
  <c r="Q65" i="1"/>
  <c r="S65" i="1" s="1"/>
  <c r="U65" i="1" s="1"/>
  <c r="S154" i="1"/>
  <c r="U160" i="1"/>
  <c r="V115" i="1"/>
  <c r="T115" i="1"/>
  <c r="S103" i="1"/>
  <c r="V135" i="1"/>
  <c r="T135" i="1"/>
  <c r="S224" i="1"/>
  <c r="K101" i="1"/>
  <c r="S234" i="1"/>
  <c r="T237" i="1"/>
  <c r="V237" i="1"/>
  <c r="M190" i="1"/>
  <c r="U150" i="1"/>
  <c r="M202" i="1"/>
  <c r="U202" i="1" s="1"/>
  <c r="S67" i="1"/>
  <c r="U67" i="1" s="1"/>
  <c r="V67" i="1"/>
  <c r="T67" i="1"/>
  <c r="S127" i="1"/>
  <c r="V264" i="1"/>
  <c r="T264" i="1"/>
  <c r="M260" i="1"/>
  <c r="U260" i="1" s="1"/>
  <c r="M64" i="1"/>
  <c r="M204" i="1"/>
  <c r="U204" i="1" s="1"/>
  <c r="V94" i="1"/>
  <c r="T94" i="1"/>
  <c r="T186" i="1"/>
  <c r="V186" i="1"/>
  <c r="S142" i="1"/>
  <c r="V84" i="1"/>
  <c r="T84" i="1"/>
  <c r="S69" i="1"/>
  <c r="M217" i="1"/>
  <c r="U217" i="1" s="1"/>
  <c r="K131" i="1"/>
  <c r="M131" i="1" s="1"/>
  <c r="U131" i="1" s="1"/>
  <c r="U236" i="1"/>
  <c r="W236" i="1" s="1"/>
  <c r="X236" i="1" s="1"/>
  <c r="Y236" i="1" s="1"/>
  <c r="F236" i="1" s="1"/>
  <c r="K73" i="1"/>
  <c r="V208" i="1"/>
  <c r="T208" i="1"/>
  <c r="W208" i="1" s="1"/>
  <c r="X208" i="1" s="1"/>
  <c r="Y208" i="1" s="1"/>
  <c r="F208" i="1" s="1"/>
  <c r="K103" i="1"/>
  <c r="Q179" i="1"/>
  <c r="S179" i="1" s="1"/>
  <c r="Q123" i="1"/>
  <c r="S123" i="1" s="1"/>
  <c r="S207" i="1"/>
  <c r="U207" i="1" s="1"/>
  <c r="S96" i="1"/>
  <c r="M238" i="1"/>
  <c r="S190" i="1"/>
  <c r="M78" i="1"/>
  <c r="Q80" i="1"/>
  <c r="S80" i="1" s="1"/>
  <c r="Q66" i="1"/>
  <c r="S66" i="1" s="1"/>
  <c r="U66" i="1" s="1"/>
  <c r="S267" i="1"/>
  <c r="V209" i="1"/>
  <c r="T209" i="1"/>
  <c r="M94" i="1"/>
  <c r="U94" i="1" s="1"/>
  <c r="S110" i="1"/>
  <c r="U110" i="1" s="1"/>
  <c r="M85" i="1"/>
  <c r="M139" i="1"/>
  <c r="V89" i="1"/>
  <c r="T89" i="1"/>
  <c r="T218" i="1"/>
  <c r="V218" i="1"/>
  <c r="S181" i="1"/>
  <c r="M89" i="1"/>
  <c r="U89" i="1" s="1"/>
  <c r="V262" i="1"/>
  <c r="T262" i="1"/>
  <c r="T206" i="1"/>
  <c r="V206" i="1"/>
  <c r="M136" i="1"/>
  <c r="K88" i="1"/>
  <c r="V106" i="1"/>
  <c r="K170" i="1"/>
  <c r="U146" i="1"/>
  <c r="W146" i="1" s="1"/>
  <c r="X146" i="1" s="1"/>
  <c r="Y146" i="1" s="1"/>
  <c r="F146" i="1" s="1"/>
  <c r="K82" i="1"/>
  <c r="M206" i="1"/>
  <c r="U206" i="1" s="1"/>
  <c r="M209" i="1"/>
  <c r="T91" i="1"/>
  <c r="W91" i="1" s="1"/>
  <c r="X91" i="1" s="1"/>
  <c r="Y91" i="1" s="1"/>
  <c r="F91" i="1" s="1"/>
  <c r="S99" i="1"/>
  <c r="V172" i="1"/>
  <c r="T172" i="1"/>
  <c r="T141" i="1"/>
  <c r="V141" i="1"/>
  <c r="V149" i="1"/>
  <c r="T149" i="1"/>
  <c r="W149" i="1" s="1"/>
  <c r="X149" i="1" s="1"/>
  <c r="Y149" i="1" s="1"/>
  <c r="F149" i="1" s="1"/>
  <c r="T81" i="1"/>
  <c r="V81" i="1"/>
  <c r="V155" i="1"/>
  <c r="T155" i="1"/>
  <c r="T246" i="1"/>
  <c r="V246" i="1"/>
  <c r="V239" i="1"/>
  <c r="T239" i="1"/>
  <c r="V191" i="1"/>
  <c r="T191" i="1"/>
  <c r="S176" i="1"/>
  <c r="S170" i="1"/>
  <c r="V193" i="1"/>
  <c r="T193" i="1"/>
  <c r="W193" i="1" s="1"/>
  <c r="X193" i="1" s="1"/>
  <c r="Y193" i="1" s="1"/>
  <c r="F193" i="1" s="1"/>
  <c r="S164" i="1"/>
  <c r="M223" i="1"/>
  <c r="U223" i="1" s="1"/>
  <c r="M203" i="1"/>
  <c r="U203" i="1" s="1"/>
  <c r="S64" i="1"/>
  <c r="M90" i="1"/>
  <c r="U90" i="1" s="1"/>
  <c r="M129" i="1"/>
  <c r="S137" i="1"/>
  <c r="S74" i="1"/>
  <c r="U74" i="1" s="1"/>
  <c r="V259" i="1"/>
  <c r="T259" i="1"/>
  <c r="S263" i="1"/>
  <c r="U263" i="1" s="1"/>
  <c r="V111" i="1"/>
  <c r="T111" i="1"/>
  <c r="V128" i="1"/>
  <c r="T128" i="1"/>
  <c r="S194" i="1"/>
  <c r="U194" i="1" s="1"/>
  <c r="S163" i="1"/>
  <c r="U163" i="1" s="1"/>
  <c r="W163" i="1" s="1"/>
  <c r="X163" i="1" s="1"/>
  <c r="Y163" i="1" s="1"/>
  <c r="F163" i="1" s="1"/>
  <c r="S225" i="1"/>
  <c r="M243" i="1"/>
  <c r="U243" i="1" s="1"/>
  <c r="V233" i="1"/>
  <c r="T233" i="1"/>
  <c r="S82" i="1"/>
  <c r="U83" i="1"/>
  <c r="T252" i="1"/>
  <c r="S141" i="1"/>
  <c r="U141" i="1" s="1"/>
  <c r="V75" i="1"/>
  <c r="T75" i="1"/>
  <c r="V247" i="1"/>
  <c r="T247" i="1"/>
  <c r="V211" i="1"/>
  <c r="T211" i="1"/>
  <c r="M186" i="1"/>
  <c r="V255" i="1"/>
  <c r="T255" i="1"/>
  <c r="U114" i="1"/>
  <c r="V268" i="1"/>
  <c r="T268" i="1"/>
  <c r="U218" i="1"/>
  <c r="M81" i="1"/>
  <c r="V68" i="1"/>
  <c r="T68" i="1"/>
  <c r="W68" i="1" s="1"/>
  <c r="X68" i="1" s="1"/>
  <c r="Y68" i="1" s="1"/>
  <c r="F68" i="1" s="1"/>
  <c r="M191" i="1"/>
  <c r="U191" i="1" s="1"/>
  <c r="M245" i="1"/>
  <c r="V153" i="1"/>
  <c r="T153" i="1"/>
  <c r="W153" i="1" s="1"/>
  <c r="X153" i="1" s="1"/>
  <c r="Y153" i="1" s="1"/>
  <c r="F153" i="1" s="1"/>
  <c r="S116" i="1"/>
  <c r="S212" i="1"/>
  <c r="V185" i="1"/>
  <c r="T185" i="1"/>
  <c r="M142" i="1"/>
  <c r="T121" i="1"/>
  <c r="W121" i="1" s="1"/>
  <c r="V121" i="1"/>
  <c r="S247" i="1"/>
  <c r="V244" i="1"/>
  <c r="T244" i="1"/>
  <c r="K69" i="1"/>
  <c r="M69" i="1" s="1"/>
  <c r="U69" i="1" s="1"/>
  <c r="K9" i="1"/>
  <c r="V9" i="1" s="1"/>
  <c r="M111" i="1"/>
  <c r="S78" i="1"/>
  <c r="S209" i="1"/>
  <c r="M97" i="1"/>
  <c r="U97" i="1" s="1"/>
  <c r="K173" i="1"/>
  <c r="K251" i="1"/>
  <c r="S130" i="1"/>
  <c r="U130" i="1" s="1"/>
  <c r="M233" i="1"/>
  <c r="U233" i="1" s="1"/>
  <c r="M105" i="1"/>
  <c r="U105" i="1" s="1"/>
  <c r="V83" i="1"/>
  <c r="T83" i="1"/>
  <c r="M108" i="1"/>
  <c r="V196" i="1"/>
  <c r="T196" i="1"/>
  <c r="S132" i="1"/>
  <c r="V71" i="1"/>
  <c r="T71" i="1"/>
  <c r="M229" i="1"/>
  <c r="U229" i="1" s="1"/>
  <c r="T138" i="1"/>
  <c r="V138" i="1"/>
  <c r="M84" i="1"/>
  <c r="U84" i="1" s="1"/>
  <c r="M138" i="1"/>
  <c r="U138" i="1" s="1"/>
  <c r="S167" i="1"/>
  <c r="S200" i="1"/>
  <c r="U200" i="1" s="1"/>
  <c r="V249" i="1"/>
  <c r="T249" i="1"/>
  <c r="W249" i="1" s="1"/>
  <c r="X249" i="1" s="1"/>
  <c r="Y249" i="1" s="1"/>
  <c r="F249" i="1" s="1"/>
  <c r="S139" i="1"/>
  <c r="V207" i="1"/>
  <c r="T207" i="1"/>
  <c r="S75" i="1"/>
  <c r="S70" i="1"/>
  <c r="U70" i="1" s="1"/>
  <c r="W70" i="1" s="1"/>
  <c r="X70" i="1" s="1"/>
  <c r="Y70" i="1" s="1"/>
  <c r="F70" i="1" s="1"/>
  <c r="S242" i="1"/>
  <c r="N42" i="3"/>
  <c r="K42" i="2" s="1"/>
  <c r="N46" i="3"/>
  <c r="K46" i="2" s="1"/>
  <c r="N58" i="3"/>
  <c r="K58" i="2" s="1"/>
  <c r="S11" i="1"/>
  <c r="S38" i="1"/>
  <c r="S52" i="1"/>
  <c r="S45" i="1"/>
  <c r="S41" i="1"/>
  <c r="S35" i="1"/>
  <c r="S22" i="1"/>
  <c r="S24" i="1"/>
  <c r="S49" i="1"/>
  <c r="S54" i="1"/>
  <c r="S28" i="1"/>
  <c r="S15" i="1"/>
  <c r="S27" i="1"/>
  <c r="S20" i="1"/>
  <c r="S43" i="1"/>
  <c r="T38" i="1"/>
  <c r="S16" i="1"/>
  <c r="S23" i="1"/>
  <c r="S26" i="1"/>
  <c r="S55" i="1"/>
  <c r="S58" i="1"/>
  <c r="S34" i="1"/>
  <c r="S30" i="1"/>
  <c r="S33" i="1"/>
  <c r="S25" i="1"/>
  <c r="S47" i="1"/>
  <c r="N44" i="3"/>
  <c r="K44" i="2" s="1"/>
  <c r="N31" i="3"/>
  <c r="K31" i="2" s="1"/>
  <c r="N36" i="3"/>
  <c r="K36" i="2" s="1"/>
  <c r="N47" i="3"/>
  <c r="K47" i="2" s="1"/>
  <c r="N33" i="3"/>
  <c r="K33" i="2" s="1"/>
  <c r="N34" i="3"/>
  <c r="K34" i="2" s="1"/>
  <c r="N40" i="3"/>
  <c r="K40" i="2" s="1"/>
  <c r="N41" i="3"/>
  <c r="K41" i="2" s="1"/>
  <c r="N35" i="3"/>
  <c r="K35" i="2" s="1"/>
  <c r="N39" i="3"/>
  <c r="K39" i="2" s="1"/>
  <c r="N38" i="3"/>
  <c r="K38" i="2" s="1"/>
  <c r="N17" i="3"/>
  <c r="K17" i="2" s="1"/>
  <c r="N22" i="3"/>
  <c r="K22" i="2" s="1"/>
  <c r="N29" i="3"/>
  <c r="K29" i="2" s="1"/>
  <c r="N16" i="3"/>
  <c r="K16" i="2" s="1"/>
  <c r="N63" i="3"/>
  <c r="K63" i="2" s="1"/>
  <c r="N11" i="3"/>
  <c r="K11" i="2" s="1"/>
  <c r="N32" i="3"/>
  <c r="K32" i="2" s="1"/>
  <c r="S31" i="1"/>
  <c r="N61" i="3"/>
  <c r="K61" i="2" s="1"/>
  <c r="N60" i="3"/>
  <c r="K60" i="2" s="1"/>
  <c r="N59" i="3"/>
  <c r="K59" i="2" s="1"/>
  <c r="N37" i="3"/>
  <c r="K37" i="2" s="1"/>
  <c r="N23" i="3"/>
  <c r="K23" i="2" s="1"/>
  <c r="N45" i="3"/>
  <c r="K45" i="2" s="1"/>
  <c r="N43" i="3"/>
  <c r="K43" i="2" s="1"/>
  <c r="N18" i="3"/>
  <c r="K18" i="2" s="1"/>
  <c r="N24" i="3"/>
  <c r="K24" i="2" s="1"/>
  <c r="N30" i="3"/>
  <c r="K30" i="2" s="1"/>
  <c r="N62" i="3"/>
  <c r="K62" i="2" s="1"/>
  <c r="N14" i="3"/>
  <c r="K14" i="2" s="1"/>
  <c r="N15" i="3"/>
  <c r="K15" i="2" s="1"/>
  <c r="T39" i="1"/>
  <c r="M42" i="1"/>
  <c r="T52" i="1"/>
  <c r="M52" i="1"/>
  <c r="M44" i="1"/>
  <c r="M61" i="1"/>
  <c r="M48" i="1"/>
  <c r="T48" i="1"/>
  <c r="M31" i="1"/>
  <c r="M34" i="1"/>
  <c r="T34" i="1"/>
  <c r="M60" i="1"/>
  <c r="M40" i="1"/>
  <c r="V28" i="1"/>
  <c r="M28" i="1"/>
  <c r="T30" i="1"/>
  <c r="M30" i="1"/>
  <c r="M15" i="1"/>
  <c r="T15" i="1"/>
  <c r="M26" i="1"/>
  <c r="M58" i="1"/>
  <c r="M53" i="1"/>
  <c r="T51" i="1"/>
  <c r="M51" i="1"/>
  <c r="M43" i="1"/>
  <c r="V43" i="1"/>
  <c r="M19" i="1"/>
  <c r="V59" i="1"/>
  <c r="S19" i="1"/>
  <c r="T32" i="1"/>
  <c r="M16" i="1"/>
  <c r="M32" i="1"/>
  <c r="S32" i="1"/>
  <c r="M55" i="1"/>
  <c r="M37" i="1"/>
  <c r="S50" i="1"/>
  <c r="S53" i="1"/>
  <c r="S51" i="1"/>
  <c r="S48" i="1"/>
  <c r="S37" i="1"/>
  <c r="S21" i="1"/>
  <c r="S18" i="1"/>
  <c r="S17" i="1"/>
  <c r="S14" i="1"/>
  <c r="S13" i="1"/>
  <c r="V32" i="1"/>
  <c r="T55" i="1"/>
  <c r="V55" i="1"/>
  <c r="V37" i="1"/>
  <c r="T37" i="1"/>
  <c r="V16" i="1"/>
  <c r="V38" i="1"/>
  <c r="V20" i="1"/>
  <c r="T22" i="1"/>
  <c r="V22" i="1"/>
  <c r="T35" i="1"/>
  <c r="V35" i="1"/>
  <c r="T24" i="1"/>
  <c r="V24" i="1"/>
  <c r="T19" i="1"/>
  <c r="V19" i="1"/>
  <c r="T16" i="1"/>
  <c r="T20" i="1"/>
  <c r="T9" i="1"/>
  <c r="Q60" i="1"/>
  <c r="S39" i="1"/>
  <c r="M10" i="1"/>
  <c r="Q44" i="1"/>
  <c r="Q42" i="1"/>
  <c r="Q10" i="1"/>
  <c r="V46" i="1"/>
  <c r="M20" i="1"/>
  <c r="M22" i="1"/>
  <c r="M35" i="1"/>
  <c r="M24" i="1"/>
  <c r="W172" i="1" l="1"/>
  <c r="X172" i="1" s="1"/>
  <c r="Y172" i="1" s="1"/>
  <c r="F172" i="1" s="1"/>
  <c r="U190" i="1"/>
  <c r="U119" i="1"/>
  <c r="U245" i="1"/>
  <c r="U224" i="1"/>
  <c r="U196" i="1"/>
  <c r="U103" i="1"/>
  <c r="U267" i="1"/>
  <c r="U99" i="1"/>
  <c r="W271" i="1"/>
  <c r="X271" i="1" s="1"/>
  <c r="Y271" i="1" s="1"/>
  <c r="F271" i="1" s="1"/>
  <c r="AC271" i="1" s="1"/>
  <c r="W246" i="1"/>
  <c r="U212" i="1"/>
  <c r="W220" i="1"/>
  <c r="X220" i="1" s="1"/>
  <c r="Y220" i="1" s="1"/>
  <c r="F220" i="1" s="1"/>
  <c r="U108" i="1"/>
  <c r="U186" i="1"/>
  <c r="W186" i="1" s="1"/>
  <c r="X186" i="1" s="1"/>
  <c r="Y186" i="1" s="1"/>
  <c r="F186" i="1" s="1"/>
  <c r="W206" i="1"/>
  <c r="X206" i="1" s="1"/>
  <c r="Y206" i="1" s="1"/>
  <c r="F206" i="1" s="1"/>
  <c r="W84" i="1"/>
  <c r="X84" i="1" s="1"/>
  <c r="Y84" i="1" s="1"/>
  <c r="F84" i="1" s="1"/>
  <c r="L85" i="2" s="1"/>
  <c r="W229" i="1"/>
  <c r="X229" i="1" s="1"/>
  <c r="Y229" i="1" s="1"/>
  <c r="F229" i="1" s="1"/>
  <c r="W224" i="1"/>
  <c r="X224" i="1" s="1"/>
  <c r="Y224" i="1" s="1"/>
  <c r="F224" i="1" s="1"/>
  <c r="U129" i="1"/>
  <c r="W129" i="1" s="1"/>
  <c r="X129" i="1" s="1"/>
  <c r="Y129" i="1" s="1"/>
  <c r="F129" i="1" s="1"/>
  <c r="W197" i="1"/>
  <c r="X197" i="1" s="1"/>
  <c r="Y197" i="1" s="1"/>
  <c r="F197" i="1" s="1"/>
  <c r="L198" i="2" s="1"/>
  <c r="U181" i="1"/>
  <c r="U140" i="1"/>
  <c r="W140" i="1" s="1"/>
  <c r="X140" i="1" s="1"/>
  <c r="Y140" i="1" s="1"/>
  <c r="F140" i="1" s="1"/>
  <c r="W148" i="1"/>
  <c r="X148" i="1" s="1"/>
  <c r="Y148" i="1" s="1"/>
  <c r="F148" i="1" s="1"/>
  <c r="W175" i="1"/>
  <c r="X175" i="1" s="1"/>
  <c r="Y175" i="1" s="1"/>
  <c r="F175" i="1" s="1"/>
  <c r="AA175" i="1" s="1"/>
  <c r="W221" i="1"/>
  <c r="X221" i="1" s="1"/>
  <c r="Y221" i="1" s="1"/>
  <c r="F221" i="1" s="1"/>
  <c r="L222" i="2" s="1"/>
  <c r="W89" i="1"/>
  <c r="X89" i="1" s="1"/>
  <c r="Y89" i="1" s="1"/>
  <c r="F89" i="1" s="1"/>
  <c r="L90" i="2" s="1"/>
  <c r="W97" i="1"/>
  <c r="X97" i="1" s="1"/>
  <c r="Y97" i="1" s="1"/>
  <c r="F97" i="1" s="1"/>
  <c r="AC97" i="1" s="1"/>
  <c r="W185" i="1"/>
  <c r="X185" i="1"/>
  <c r="Y185" i="1" s="1"/>
  <c r="F185" i="1" s="1"/>
  <c r="AE185" i="1" s="1"/>
  <c r="W105" i="1"/>
  <c r="X105" i="1" s="1"/>
  <c r="Y105" i="1" s="1"/>
  <c r="F105" i="1" s="1"/>
  <c r="L106" i="2" s="1"/>
  <c r="W144" i="1"/>
  <c r="X144" i="1" s="1"/>
  <c r="Y144" i="1" s="1"/>
  <c r="F144" i="1" s="1"/>
  <c r="L145" i="2" s="1"/>
  <c r="W138" i="1"/>
  <c r="X138" i="1" s="1"/>
  <c r="Y138" i="1" s="1"/>
  <c r="F138" i="1" s="1"/>
  <c r="W117" i="1"/>
  <c r="W259" i="1"/>
  <c r="W83" i="1"/>
  <c r="X83" i="1" s="1"/>
  <c r="Y83" i="1" s="1"/>
  <c r="F83" i="1" s="1"/>
  <c r="W147" i="1"/>
  <c r="X147" i="1" s="1"/>
  <c r="Y147" i="1" s="1"/>
  <c r="F147" i="1" s="1"/>
  <c r="B11" i="4"/>
  <c r="L173" i="2"/>
  <c r="AE172" i="1"/>
  <c r="AC172" i="1"/>
  <c r="AA172" i="1"/>
  <c r="L147" i="2"/>
  <c r="AE146" i="1"/>
  <c r="AC146" i="1"/>
  <c r="AA146" i="1"/>
  <c r="L272" i="2"/>
  <c r="L194" i="2"/>
  <c r="AC193" i="1"/>
  <c r="AA193" i="1"/>
  <c r="AE193" i="1"/>
  <c r="L237" i="2"/>
  <c r="AE236" i="1"/>
  <c r="AC236" i="1"/>
  <c r="AA236" i="1"/>
  <c r="L139" i="2"/>
  <c r="AE138" i="1"/>
  <c r="AA138" i="1"/>
  <c r="AC138" i="1"/>
  <c r="L169" i="2"/>
  <c r="AA168" i="1"/>
  <c r="AE168" i="1"/>
  <c r="AC168" i="1"/>
  <c r="L232" i="2"/>
  <c r="AE231" i="1"/>
  <c r="AA231" i="1"/>
  <c r="AC231" i="1"/>
  <c r="L202" i="2"/>
  <c r="AC201" i="1"/>
  <c r="AA201" i="1"/>
  <c r="AE201" i="1"/>
  <c r="L101" i="2"/>
  <c r="AE100" i="1"/>
  <c r="AA100" i="1"/>
  <c r="AC100" i="1"/>
  <c r="L71" i="2"/>
  <c r="AA70" i="1"/>
  <c r="AC70" i="1"/>
  <c r="AE70" i="1"/>
  <c r="L92" i="2"/>
  <c r="AE91" i="1"/>
  <c r="AA91" i="1"/>
  <c r="AC91" i="1"/>
  <c r="L164" i="2"/>
  <c r="AA163" i="1"/>
  <c r="AC163" i="1"/>
  <c r="AE163" i="1"/>
  <c r="L148" i="2"/>
  <c r="AE147" i="1"/>
  <c r="AC147" i="1"/>
  <c r="AA147" i="1"/>
  <c r="AF147" i="1" s="1"/>
  <c r="AE84" i="1"/>
  <c r="AA84" i="1"/>
  <c r="L230" i="2"/>
  <c r="AA229" i="1"/>
  <c r="AE229" i="1"/>
  <c r="AC229" i="1"/>
  <c r="L154" i="2"/>
  <c r="AE153" i="1"/>
  <c r="AA153" i="1"/>
  <c r="AC153" i="1"/>
  <c r="L220" i="2"/>
  <c r="AA219" i="1"/>
  <c r="AC219" i="1"/>
  <c r="AE219" i="1"/>
  <c r="L250" i="2"/>
  <c r="AA249" i="1"/>
  <c r="AE249" i="1"/>
  <c r="AC249" i="1"/>
  <c r="L150" i="2"/>
  <c r="AE149" i="1"/>
  <c r="AA149" i="1"/>
  <c r="AC149" i="1"/>
  <c r="L188" i="2"/>
  <c r="AE187" i="1"/>
  <c r="AC187" i="1"/>
  <c r="AA187" i="1"/>
  <c r="L63" i="2"/>
  <c r="AA62" i="1"/>
  <c r="AE62" i="1"/>
  <c r="AC62" i="1"/>
  <c r="L225" i="2"/>
  <c r="AC224" i="1"/>
  <c r="AE224" i="1"/>
  <c r="AA224" i="1"/>
  <c r="L69" i="2"/>
  <c r="AA68" i="1"/>
  <c r="AE68" i="1"/>
  <c r="AC68" i="1"/>
  <c r="L209" i="2"/>
  <c r="AA208" i="1"/>
  <c r="AE208" i="1"/>
  <c r="AC208" i="1"/>
  <c r="X259" i="1"/>
  <c r="Y259" i="1" s="1"/>
  <c r="F259" i="1" s="1"/>
  <c r="V82" i="1"/>
  <c r="T82" i="1"/>
  <c r="V73" i="1"/>
  <c r="T73" i="1"/>
  <c r="W150" i="1"/>
  <c r="X150" i="1" s="1"/>
  <c r="Y150" i="1" s="1"/>
  <c r="F150" i="1" s="1"/>
  <c r="W72" i="1"/>
  <c r="X72" i="1" s="1"/>
  <c r="Y72" i="1" s="1"/>
  <c r="F72" i="1" s="1"/>
  <c r="X63" i="1"/>
  <c r="Y63" i="1" s="1"/>
  <c r="F63" i="1" s="1"/>
  <c r="U87" i="1"/>
  <c r="W87" i="1" s="1"/>
  <c r="X87" i="1" s="1"/>
  <c r="Y87" i="1" s="1"/>
  <c r="F87" i="1" s="1"/>
  <c r="V214" i="1"/>
  <c r="T214" i="1"/>
  <c r="U123" i="1"/>
  <c r="U85" i="1"/>
  <c r="W85" i="1" s="1"/>
  <c r="X85" i="1" s="1"/>
  <c r="Y85" i="1" s="1"/>
  <c r="F85" i="1" s="1"/>
  <c r="W143" i="1"/>
  <c r="X143" i="1" s="1"/>
  <c r="Y143" i="1" s="1"/>
  <c r="F143" i="1" s="1"/>
  <c r="W169" i="1"/>
  <c r="X169" i="1" s="1"/>
  <c r="Y169" i="1" s="1"/>
  <c r="F169" i="1" s="1"/>
  <c r="T189" i="1"/>
  <c r="U178" i="1"/>
  <c r="W178" i="1" s="1"/>
  <c r="X178" i="1" s="1"/>
  <c r="Y178" i="1" s="1"/>
  <c r="F178" i="1" s="1"/>
  <c r="V230" i="1"/>
  <c r="T230" i="1"/>
  <c r="W230" i="1" s="1"/>
  <c r="X230" i="1" s="1"/>
  <c r="Y230" i="1" s="1"/>
  <c r="F230" i="1" s="1"/>
  <c r="V107" i="1"/>
  <c r="T107" i="1"/>
  <c r="U98" i="1"/>
  <c r="W98" i="1" s="1"/>
  <c r="X98" i="1" s="1"/>
  <c r="Y98" i="1" s="1"/>
  <c r="F98" i="1" s="1"/>
  <c r="W99" i="1"/>
  <c r="X99" i="1" s="1"/>
  <c r="Y99" i="1" s="1"/>
  <c r="F99" i="1" s="1"/>
  <c r="X120" i="1"/>
  <c r="Y120" i="1" s="1"/>
  <c r="F120" i="1" s="1"/>
  <c r="X117" i="1"/>
  <c r="Y117" i="1" s="1"/>
  <c r="F117" i="1" s="1"/>
  <c r="W263" i="1"/>
  <c r="X263" i="1" s="1"/>
  <c r="Y263" i="1" s="1"/>
  <c r="F263" i="1" s="1"/>
  <c r="W155" i="1"/>
  <c r="X155" i="1" s="1"/>
  <c r="Y155" i="1" s="1"/>
  <c r="F155" i="1" s="1"/>
  <c r="V88" i="1"/>
  <c r="T88" i="1"/>
  <c r="W237" i="1"/>
  <c r="X237" i="1" s="1"/>
  <c r="Y237" i="1" s="1"/>
  <c r="F237" i="1" s="1"/>
  <c r="W180" i="1"/>
  <c r="X180" i="1" s="1"/>
  <c r="Y180" i="1" s="1"/>
  <c r="F180" i="1" s="1"/>
  <c r="V104" i="1"/>
  <c r="T104" i="1"/>
  <c r="U257" i="1"/>
  <c r="W257" i="1" s="1"/>
  <c r="X257" i="1" s="1"/>
  <c r="Y257" i="1" s="1"/>
  <c r="F257" i="1" s="1"/>
  <c r="W110" i="1"/>
  <c r="X110" i="1" s="1"/>
  <c r="Y110" i="1" s="1"/>
  <c r="F110" i="1" s="1"/>
  <c r="M214" i="1"/>
  <c r="U214" i="1" s="1"/>
  <c r="W260" i="1"/>
  <c r="X260" i="1" s="1"/>
  <c r="Y260" i="1" s="1"/>
  <c r="F260" i="1" s="1"/>
  <c r="S250" i="1"/>
  <c r="U250" i="1" s="1"/>
  <c r="U80" i="1"/>
  <c r="X246" i="1"/>
  <c r="Y246" i="1" s="1"/>
  <c r="F246" i="1" s="1"/>
  <c r="X226" i="1"/>
  <c r="Y226" i="1" s="1"/>
  <c r="F226" i="1" s="1"/>
  <c r="V251" i="1"/>
  <c r="T251" i="1"/>
  <c r="W252" i="1"/>
  <c r="X252" i="1" s="1"/>
  <c r="Y252" i="1" s="1"/>
  <c r="F252" i="1" s="1"/>
  <c r="W114" i="1"/>
  <c r="X114" i="1" s="1"/>
  <c r="Y114" i="1" s="1"/>
  <c r="F114" i="1" s="1"/>
  <c r="W269" i="1"/>
  <c r="X269" i="1" s="1"/>
  <c r="Y269" i="1" s="1"/>
  <c r="F269" i="1" s="1"/>
  <c r="T159" i="1"/>
  <c r="W159" i="1" s="1"/>
  <c r="V159" i="1"/>
  <c r="W154" i="1"/>
  <c r="X154" i="1" s="1"/>
  <c r="Y154" i="1" s="1"/>
  <c r="F154" i="1" s="1"/>
  <c r="U92" i="1"/>
  <c r="W92" i="1" s="1"/>
  <c r="X92" i="1" s="1"/>
  <c r="Y92" i="1" s="1"/>
  <c r="F92" i="1" s="1"/>
  <c r="V76" i="1"/>
  <c r="T76" i="1"/>
  <c r="U179" i="1"/>
  <c r="W179" i="1" s="1"/>
  <c r="X179" i="1" s="1"/>
  <c r="Y179" i="1" s="1"/>
  <c r="F179" i="1" s="1"/>
  <c r="W256" i="1"/>
  <c r="X256" i="1" s="1"/>
  <c r="Y256" i="1" s="1"/>
  <c r="F256" i="1" s="1"/>
  <c r="M73" i="1"/>
  <c r="U73" i="1" s="1"/>
  <c r="W204" i="1"/>
  <c r="X204" i="1" s="1"/>
  <c r="Y204" i="1" s="1"/>
  <c r="F204" i="1" s="1"/>
  <c r="V170" i="1"/>
  <c r="T170" i="1"/>
  <c r="V173" i="1"/>
  <c r="T173" i="1"/>
  <c r="T66" i="1"/>
  <c r="W66" i="1" s="1"/>
  <c r="V66" i="1"/>
  <c r="T101" i="1"/>
  <c r="V101" i="1"/>
  <c r="W235" i="1"/>
  <c r="X235" i="1" s="1"/>
  <c r="Y235" i="1" s="1"/>
  <c r="F235" i="1" s="1"/>
  <c r="W265" i="1"/>
  <c r="X265" i="1" s="1"/>
  <c r="Y265" i="1" s="1"/>
  <c r="F265" i="1" s="1"/>
  <c r="V184" i="1"/>
  <c r="T184" i="1"/>
  <c r="T266" i="1"/>
  <c r="V266" i="1"/>
  <c r="W93" i="1"/>
  <c r="X93" i="1" s="1"/>
  <c r="Y93" i="1" s="1"/>
  <c r="F93" i="1" s="1"/>
  <c r="M88" i="1"/>
  <c r="U88" i="1" s="1"/>
  <c r="W130" i="1"/>
  <c r="X130" i="1" s="1"/>
  <c r="Y130" i="1" s="1"/>
  <c r="F130" i="1" s="1"/>
  <c r="M266" i="1"/>
  <c r="U266" i="1" s="1"/>
  <c r="T238" i="1"/>
  <c r="M251" i="1"/>
  <c r="U251" i="1" s="1"/>
  <c r="W261" i="1"/>
  <c r="X261" i="1" s="1"/>
  <c r="Y261" i="1" s="1"/>
  <c r="F261" i="1" s="1"/>
  <c r="M59" i="1"/>
  <c r="U59" i="1" s="1"/>
  <c r="W59" i="1" s="1"/>
  <c r="X59" i="1" s="1"/>
  <c r="W217" i="1"/>
  <c r="X217" i="1" s="1"/>
  <c r="Y217" i="1" s="1"/>
  <c r="F217" i="1" s="1"/>
  <c r="V119" i="1"/>
  <c r="T119" i="1"/>
  <c r="W119" i="1" s="1"/>
  <c r="W81" i="1"/>
  <c r="X81" i="1" s="1"/>
  <c r="Y81" i="1" s="1"/>
  <c r="F81" i="1" s="1"/>
  <c r="V248" i="1"/>
  <c r="T248" i="1"/>
  <c r="T158" i="1"/>
  <c r="V158" i="1"/>
  <c r="X240" i="1"/>
  <c r="Y240" i="1" s="1"/>
  <c r="F240" i="1" s="1"/>
  <c r="W188" i="1"/>
  <c r="X188" i="1" s="1"/>
  <c r="Y188" i="1" s="1"/>
  <c r="F188" i="1" s="1"/>
  <c r="V238" i="1"/>
  <c r="W233" i="1"/>
  <c r="X233" i="1" s="1"/>
  <c r="Y233" i="1" s="1"/>
  <c r="F233" i="1" s="1"/>
  <c r="U78" i="1"/>
  <c r="W78" i="1" s="1"/>
  <c r="X78" i="1" s="1"/>
  <c r="Y78" i="1" s="1"/>
  <c r="F78" i="1" s="1"/>
  <c r="W135" i="1"/>
  <c r="X135" i="1" s="1"/>
  <c r="Y135" i="1" s="1"/>
  <c r="F135" i="1" s="1"/>
  <c r="U115" i="1"/>
  <c r="W115" i="1" s="1"/>
  <c r="X115" i="1" s="1"/>
  <c r="Y115" i="1" s="1"/>
  <c r="F115" i="1" s="1"/>
  <c r="W183" i="1"/>
  <c r="X183" i="1" s="1"/>
  <c r="Y183" i="1" s="1"/>
  <c r="F183" i="1" s="1"/>
  <c r="W174" i="1"/>
  <c r="X174" i="1" s="1"/>
  <c r="Y174" i="1" s="1"/>
  <c r="F174" i="1" s="1"/>
  <c r="W232" i="1"/>
  <c r="X232" i="1" s="1"/>
  <c r="Y232" i="1" s="1"/>
  <c r="F232" i="1" s="1"/>
  <c r="U247" i="1"/>
  <c r="W247" i="1" s="1"/>
  <c r="X247" i="1" s="1"/>
  <c r="Y247" i="1" s="1"/>
  <c r="F247" i="1" s="1"/>
  <c r="U75" i="1"/>
  <c r="W75" i="1" s="1"/>
  <c r="X75" i="1" s="1"/>
  <c r="Y75" i="1" s="1"/>
  <c r="F75" i="1" s="1"/>
  <c r="W192" i="1"/>
  <c r="X192" i="1" s="1"/>
  <c r="Y192" i="1" s="1"/>
  <c r="F192" i="1" s="1"/>
  <c r="W86" i="1"/>
  <c r="X86" i="1" s="1"/>
  <c r="Y86" i="1" s="1"/>
  <c r="F86" i="1" s="1"/>
  <c r="M170" i="1"/>
  <c r="U170" i="1" s="1"/>
  <c r="W223" i="1"/>
  <c r="X223" i="1" s="1"/>
  <c r="Y223" i="1" s="1"/>
  <c r="F223" i="1" s="1"/>
  <c r="X157" i="1"/>
  <c r="Y157" i="1" s="1"/>
  <c r="F157" i="1" s="1"/>
  <c r="T106" i="1"/>
  <c r="W106" i="1" s="1"/>
  <c r="X106" i="1" s="1"/>
  <c r="Y106" i="1" s="1"/>
  <c r="F106" i="1" s="1"/>
  <c r="U81" i="1"/>
  <c r="W262" i="1"/>
  <c r="X262" i="1" s="1"/>
  <c r="Y262" i="1" s="1"/>
  <c r="F262" i="1" s="1"/>
  <c r="W94" i="1"/>
  <c r="X94" i="1" s="1"/>
  <c r="Y94" i="1" s="1"/>
  <c r="F94" i="1" s="1"/>
  <c r="U124" i="1"/>
  <c r="W127" i="1"/>
  <c r="X127" i="1" s="1"/>
  <c r="Y127" i="1" s="1"/>
  <c r="F127" i="1" s="1"/>
  <c r="W225" i="1"/>
  <c r="X225" i="1" s="1"/>
  <c r="Y225" i="1" s="1"/>
  <c r="F225" i="1" s="1"/>
  <c r="U161" i="1"/>
  <c r="W161" i="1" s="1"/>
  <c r="X161" i="1" s="1"/>
  <c r="Y161" i="1" s="1"/>
  <c r="F161" i="1" s="1"/>
  <c r="U167" i="1"/>
  <c r="W167" i="1" s="1"/>
  <c r="X167" i="1" s="1"/>
  <c r="Y167" i="1" s="1"/>
  <c r="F167" i="1" s="1"/>
  <c r="T250" i="1"/>
  <c r="U112" i="1"/>
  <c r="W112" i="1" s="1"/>
  <c r="X112" i="1" s="1"/>
  <c r="Y112" i="1" s="1"/>
  <c r="F112" i="1" s="1"/>
  <c r="S136" i="1"/>
  <c r="U136" i="1" s="1"/>
  <c r="W216" i="1"/>
  <c r="X216" i="1" s="1"/>
  <c r="Y216" i="1" s="1"/>
  <c r="F216" i="1" s="1"/>
  <c r="T166" i="1"/>
  <c r="V166" i="1"/>
  <c r="T181" i="1"/>
  <c r="V181" i="1"/>
  <c r="M82" i="1"/>
  <c r="U82" i="1" s="1"/>
  <c r="U111" i="1"/>
  <c r="W111" i="1" s="1"/>
  <c r="X111" i="1" s="1"/>
  <c r="Y111" i="1" s="1"/>
  <c r="F111" i="1" s="1"/>
  <c r="T136" i="1"/>
  <c r="U238" i="1"/>
  <c r="W195" i="1"/>
  <c r="X195" i="1" s="1"/>
  <c r="Y195" i="1" s="1"/>
  <c r="F195" i="1" s="1"/>
  <c r="X198" i="1"/>
  <c r="Y198" i="1" s="1"/>
  <c r="F198" i="1" s="1"/>
  <c r="U96" i="1"/>
  <c r="W96" i="1" s="1"/>
  <c r="X96" i="1" s="1"/>
  <c r="Y96" i="1" s="1"/>
  <c r="F96" i="1" s="1"/>
  <c r="V116" i="1"/>
  <c r="T116" i="1"/>
  <c r="W74" i="1"/>
  <c r="X74" i="1" s="1"/>
  <c r="Y74" i="1" s="1"/>
  <c r="F74" i="1" s="1"/>
  <c r="U254" i="1"/>
  <c r="W254" i="1" s="1"/>
  <c r="X254" i="1" s="1"/>
  <c r="Y254" i="1" s="1"/>
  <c r="F254" i="1" s="1"/>
  <c r="W243" i="1"/>
  <c r="X243" i="1" s="1"/>
  <c r="Y243" i="1" s="1"/>
  <c r="F243" i="1" s="1"/>
  <c r="W268" i="1"/>
  <c r="X268" i="1" s="1"/>
  <c r="Y268" i="1" s="1"/>
  <c r="F268" i="1" s="1"/>
  <c r="W141" i="1"/>
  <c r="X141" i="1" s="1"/>
  <c r="Y141" i="1" s="1"/>
  <c r="F141" i="1" s="1"/>
  <c r="V267" i="1"/>
  <c r="T267" i="1"/>
  <c r="W267" i="1" s="1"/>
  <c r="U225" i="1"/>
  <c r="U164" i="1"/>
  <c r="W164" i="1" s="1"/>
  <c r="X164" i="1" s="1"/>
  <c r="Y164" i="1" s="1"/>
  <c r="F164" i="1" s="1"/>
  <c r="T241" i="1"/>
  <c r="W241" i="1" s="1"/>
  <c r="X241" i="1" s="1"/>
  <c r="Y241" i="1" s="1"/>
  <c r="F241" i="1" s="1"/>
  <c r="V241" i="1"/>
  <c r="W162" i="1"/>
  <c r="X162" i="1" s="1"/>
  <c r="Y162" i="1" s="1"/>
  <c r="F162" i="1" s="1"/>
  <c r="W133" i="1"/>
  <c r="X133" i="1" s="1"/>
  <c r="Y133" i="1" s="1"/>
  <c r="F133" i="1" s="1"/>
  <c r="V80" i="1"/>
  <c r="W199" i="1"/>
  <c r="X199" i="1" s="1"/>
  <c r="Y199" i="1" s="1"/>
  <c r="F199" i="1" s="1"/>
  <c r="V69" i="1"/>
  <c r="T69" i="1"/>
  <c r="W69" i="1" s="1"/>
  <c r="X69" i="1" s="1"/>
  <c r="Y69" i="1" s="1"/>
  <c r="F69" i="1" s="1"/>
  <c r="U64" i="1"/>
  <c r="W64" i="1" s="1"/>
  <c r="X64" i="1" s="1"/>
  <c r="Y64" i="1" s="1"/>
  <c r="F64" i="1" s="1"/>
  <c r="W194" i="1"/>
  <c r="X194" i="1" s="1"/>
  <c r="Y194" i="1" s="1"/>
  <c r="F194" i="1" s="1"/>
  <c r="W200" i="1"/>
  <c r="X200" i="1" s="1"/>
  <c r="Y200" i="1" s="1"/>
  <c r="F200" i="1" s="1"/>
  <c r="V134" i="1"/>
  <c r="T134" i="1"/>
  <c r="W134" i="1" s="1"/>
  <c r="X134" i="1" s="1"/>
  <c r="Y134" i="1" s="1"/>
  <c r="F134" i="1" s="1"/>
  <c r="V151" i="1"/>
  <c r="U79" i="1"/>
  <c r="W79" i="1" s="1"/>
  <c r="X79" i="1" s="1"/>
  <c r="Y79" i="1" s="1"/>
  <c r="F79" i="1" s="1"/>
  <c r="V125" i="1"/>
  <c r="T125" i="1"/>
  <c r="W202" i="1"/>
  <c r="X202" i="1" s="1"/>
  <c r="Y202" i="1" s="1"/>
  <c r="F202" i="1" s="1"/>
  <c r="T80" i="1"/>
  <c r="W160" i="1"/>
  <c r="X160" i="1" s="1"/>
  <c r="Y160" i="1" s="1"/>
  <c r="F160" i="1" s="1"/>
  <c r="W113" i="1"/>
  <c r="X113" i="1" s="1"/>
  <c r="Y113" i="1" s="1"/>
  <c r="F113" i="1" s="1"/>
  <c r="U126" i="1"/>
  <c r="W126" i="1" s="1"/>
  <c r="X126" i="1" s="1"/>
  <c r="Y126" i="1" s="1"/>
  <c r="F126" i="1" s="1"/>
  <c r="W108" i="1"/>
  <c r="X108" i="1" s="1"/>
  <c r="Y108" i="1" s="1"/>
  <c r="F108" i="1" s="1"/>
  <c r="W122" i="1"/>
  <c r="X122" i="1" s="1"/>
  <c r="Y122" i="1" s="1"/>
  <c r="F122" i="1" s="1"/>
  <c r="V215" i="1"/>
  <c r="T215" i="1"/>
  <c r="W215" i="1" s="1"/>
  <c r="X215" i="1" s="1"/>
  <c r="Y215" i="1" s="1"/>
  <c r="F215" i="1" s="1"/>
  <c r="W190" i="1"/>
  <c r="X190" i="1" s="1"/>
  <c r="Y190" i="1" s="1"/>
  <c r="F190" i="1" s="1"/>
  <c r="W152" i="1"/>
  <c r="X152" i="1" s="1"/>
  <c r="Y152" i="1" s="1"/>
  <c r="F152" i="1" s="1"/>
  <c r="M125" i="1"/>
  <c r="U125" i="1" s="1"/>
  <c r="M107" i="1"/>
  <c r="U107" i="1" s="1"/>
  <c r="M116" i="1"/>
  <c r="U116" i="1" s="1"/>
  <c r="M184" i="1"/>
  <c r="U184" i="1" s="1"/>
  <c r="W207" i="1"/>
  <c r="X207" i="1" s="1"/>
  <c r="Y207" i="1" s="1"/>
  <c r="F207" i="1" s="1"/>
  <c r="V131" i="1"/>
  <c r="T131" i="1"/>
  <c r="W131" i="1" s="1"/>
  <c r="V212" i="1"/>
  <c r="T212" i="1"/>
  <c r="W212" i="1" s="1"/>
  <c r="X212" i="1" s="1"/>
  <c r="Y212" i="1" s="1"/>
  <c r="F212" i="1" s="1"/>
  <c r="W124" i="1"/>
  <c r="X124" i="1" s="1"/>
  <c r="Y124" i="1" s="1"/>
  <c r="F124" i="1" s="1"/>
  <c r="W244" i="1"/>
  <c r="X244" i="1" s="1"/>
  <c r="Y244" i="1" s="1"/>
  <c r="F244" i="1" s="1"/>
  <c r="W71" i="1"/>
  <c r="X71" i="1" s="1"/>
  <c r="Y71" i="1" s="1"/>
  <c r="F71" i="1" s="1"/>
  <c r="W255" i="1"/>
  <c r="X255" i="1" s="1"/>
  <c r="Y255" i="1" s="1"/>
  <c r="F255" i="1" s="1"/>
  <c r="W128" i="1"/>
  <c r="X128" i="1" s="1"/>
  <c r="Y128" i="1" s="1"/>
  <c r="F128" i="1" s="1"/>
  <c r="W218" i="1"/>
  <c r="X218" i="1" s="1"/>
  <c r="Y218" i="1" s="1"/>
  <c r="F218" i="1" s="1"/>
  <c r="W264" i="1"/>
  <c r="X264" i="1" s="1"/>
  <c r="Y264" i="1" s="1"/>
  <c r="F264" i="1" s="1"/>
  <c r="U189" i="1"/>
  <c r="W270" i="1"/>
  <c r="X270" i="1" s="1"/>
  <c r="Y270" i="1" s="1"/>
  <c r="F270" i="1" s="1"/>
  <c r="V165" i="1"/>
  <c r="T165" i="1"/>
  <c r="W165" i="1" s="1"/>
  <c r="X222" i="1"/>
  <c r="Y222" i="1" s="1"/>
  <c r="F222" i="1" s="1"/>
  <c r="W137" i="1"/>
  <c r="X137" i="1" s="1"/>
  <c r="Y137" i="1" s="1"/>
  <c r="F137" i="1" s="1"/>
  <c r="W242" i="1"/>
  <c r="X242" i="1" s="1"/>
  <c r="Y242" i="1" s="1"/>
  <c r="F242" i="1" s="1"/>
  <c r="W227" i="1"/>
  <c r="X227" i="1" s="1"/>
  <c r="Y227" i="1" s="1"/>
  <c r="F227" i="1" s="1"/>
  <c r="W177" i="1"/>
  <c r="X177" i="1" s="1"/>
  <c r="Y177" i="1" s="1"/>
  <c r="F177" i="1" s="1"/>
  <c r="M158" i="1"/>
  <c r="U158" i="1" s="1"/>
  <c r="W205" i="1"/>
  <c r="X205" i="1" s="1"/>
  <c r="Y205" i="1" s="1"/>
  <c r="F205" i="1" s="1"/>
  <c r="V65" i="1"/>
  <c r="T65" i="1"/>
  <c r="W65" i="1" s="1"/>
  <c r="S166" i="1"/>
  <c r="U166" i="1" s="1"/>
  <c r="V103" i="1"/>
  <c r="T103" i="1"/>
  <c r="W103" i="1" s="1"/>
  <c r="X103" i="1" s="1"/>
  <c r="Y103" i="1" s="1"/>
  <c r="F103" i="1" s="1"/>
  <c r="W132" i="1"/>
  <c r="X132" i="1" s="1"/>
  <c r="Y132" i="1" s="1"/>
  <c r="F132" i="1" s="1"/>
  <c r="V182" i="1"/>
  <c r="T182" i="1"/>
  <c r="W182" i="1" s="1"/>
  <c r="X182" i="1" s="1"/>
  <c r="Y182" i="1" s="1"/>
  <c r="F182" i="1" s="1"/>
  <c r="W145" i="1"/>
  <c r="X145" i="1" s="1"/>
  <c r="Y145" i="1" s="1"/>
  <c r="F145" i="1" s="1"/>
  <c r="V123" i="1"/>
  <c r="T123" i="1"/>
  <c r="W123" i="1" s="1"/>
  <c r="X123" i="1" s="1"/>
  <c r="Y123" i="1" s="1"/>
  <c r="F123" i="1" s="1"/>
  <c r="V156" i="1"/>
  <c r="T156" i="1"/>
  <c r="W156" i="1" s="1"/>
  <c r="U102" i="1"/>
  <c r="W102" i="1" s="1"/>
  <c r="X102" i="1" s="1"/>
  <c r="Y102" i="1" s="1"/>
  <c r="F102" i="1" s="1"/>
  <c r="W253" i="1"/>
  <c r="X253" i="1" s="1"/>
  <c r="Y253" i="1" s="1"/>
  <c r="F253" i="1" s="1"/>
  <c r="W171" i="1"/>
  <c r="X171" i="1" s="1"/>
  <c r="Y171" i="1" s="1"/>
  <c r="F171" i="1" s="1"/>
  <c r="M248" i="1"/>
  <c r="U248" i="1" s="1"/>
  <c r="M173" i="1"/>
  <c r="U173" i="1" s="1"/>
  <c r="T245" i="1"/>
  <c r="W245" i="1" s="1"/>
  <c r="X245" i="1" s="1"/>
  <c r="Y245" i="1" s="1"/>
  <c r="F245" i="1" s="1"/>
  <c r="U151" i="1"/>
  <c r="W151" i="1" s="1"/>
  <c r="X151" i="1" s="1"/>
  <c r="Y151" i="1" s="1"/>
  <c r="F151" i="1" s="1"/>
  <c r="W196" i="1"/>
  <c r="X196" i="1" s="1"/>
  <c r="Y196" i="1" s="1"/>
  <c r="F196" i="1" s="1"/>
  <c r="X121" i="1"/>
  <c r="Y121" i="1" s="1"/>
  <c r="F121" i="1" s="1"/>
  <c r="W211" i="1"/>
  <c r="X211" i="1" s="1"/>
  <c r="Y211" i="1" s="1"/>
  <c r="F211" i="1" s="1"/>
  <c r="U209" i="1"/>
  <c r="W209" i="1" s="1"/>
  <c r="X209" i="1" s="1"/>
  <c r="Y209" i="1" s="1"/>
  <c r="F209" i="1" s="1"/>
  <c r="W67" i="1"/>
  <c r="X67" i="1" s="1"/>
  <c r="Y67" i="1" s="1"/>
  <c r="F67" i="1" s="1"/>
  <c r="U234" i="1"/>
  <c r="W234" i="1" s="1"/>
  <c r="X234" i="1" s="1"/>
  <c r="Y234" i="1" s="1"/>
  <c r="F234" i="1" s="1"/>
  <c r="W272" i="1"/>
  <c r="X272" i="1" s="1"/>
  <c r="Y272" i="1" s="1"/>
  <c r="F272" i="1" s="1"/>
  <c r="W176" i="1"/>
  <c r="X176" i="1" s="1"/>
  <c r="Y176" i="1" s="1"/>
  <c r="F176" i="1" s="1"/>
  <c r="W203" i="1"/>
  <c r="X203" i="1" s="1"/>
  <c r="Y203" i="1" s="1"/>
  <c r="F203" i="1" s="1"/>
  <c r="W213" i="1"/>
  <c r="X213" i="1" s="1"/>
  <c r="Y213" i="1" s="1"/>
  <c r="F213" i="1" s="1"/>
  <c r="V210" i="1"/>
  <c r="T210" i="1"/>
  <c r="W210" i="1" s="1"/>
  <c r="X210" i="1" s="1"/>
  <c r="Y210" i="1" s="1"/>
  <c r="F210" i="1" s="1"/>
  <c r="U142" i="1"/>
  <c r="W142" i="1" s="1"/>
  <c r="X142" i="1" s="1"/>
  <c r="Y142" i="1" s="1"/>
  <c r="F142" i="1" s="1"/>
  <c r="W191" i="1"/>
  <c r="X191" i="1" s="1"/>
  <c r="Y191" i="1" s="1"/>
  <c r="F191" i="1" s="1"/>
  <c r="U139" i="1"/>
  <c r="W139" i="1" s="1"/>
  <c r="X139" i="1" s="1"/>
  <c r="Y139" i="1" s="1"/>
  <c r="F139" i="1" s="1"/>
  <c r="U239" i="1"/>
  <c r="W239" i="1" s="1"/>
  <c r="X239" i="1" s="1"/>
  <c r="Y239" i="1" s="1"/>
  <c r="F239" i="1" s="1"/>
  <c r="W118" i="1"/>
  <c r="X118" i="1" s="1"/>
  <c r="Y118" i="1" s="1"/>
  <c r="F118" i="1" s="1"/>
  <c r="X228" i="1"/>
  <c r="Y228" i="1" s="1"/>
  <c r="F228" i="1" s="1"/>
  <c r="W109" i="1"/>
  <c r="X109" i="1" s="1"/>
  <c r="Y109" i="1" s="1"/>
  <c r="F109" i="1" s="1"/>
  <c r="W77" i="1"/>
  <c r="X77" i="1" s="1"/>
  <c r="Y77" i="1" s="1"/>
  <c r="F77" i="1" s="1"/>
  <c r="W95" i="1"/>
  <c r="X95" i="1" s="1"/>
  <c r="Y95" i="1" s="1"/>
  <c r="F95" i="1" s="1"/>
  <c r="M76" i="1"/>
  <c r="U76" i="1" s="1"/>
  <c r="W258" i="1"/>
  <c r="X258" i="1" s="1"/>
  <c r="Y258" i="1" s="1"/>
  <c r="F258" i="1" s="1"/>
  <c r="W90" i="1"/>
  <c r="X90" i="1" s="1"/>
  <c r="Y90" i="1" s="1"/>
  <c r="F90" i="1" s="1"/>
  <c r="M101" i="1"/>
  <c r="U101" i="1" s="1"/>
  <c r="M104" i="1"/>
  <c r="U104" i="1" s="1"/>
  <c r="U61" i="1"/>
  <c r="U38" i="1"/>
  <c r="W38" i="1" s="1"/>
  <c r="X38" i="1" s="1"/>
  <c r="S10" i="1"/>
  <c r="U10" i="1" s="1"/>
  <c r="U30" i="1"/>
  <c r="W30" i="1" s="1"/>
  <c r="V52" i="1"/>
  <c r="U39" i="1"/>
  <c r="W39" i="1" s="1"/>
  <c r="U40" i="1"/>
  <c r="U51" i="1"/>
  <c r="W51" i="1" s="1"/>
  <c r="U32" i="1"/>
  <c r="W32" i="1" s="1"/>
  <c r="X32" i="1" s="1"/>
  <c r="U16" i="1"/>
  <c r="W16" i="1" s="1"/>
  <c r="V21" i="1"/>
  <c r="T21" i="1"/>
  <c r="S44" i="1"/>
  <c r="S60" i="1"/>
  <c r="S42" i="1"/>
  <c r="V48" i="1"/>
  <c r="V51" i="1"/>
  <c r="V39" i="1"/>
  <c r="U55" i="1"/>
  <c r="W55" i="1" s="1"/>
  <c r="X55" i="1" s="1"/>
  <c r="Y55" i="1" s="1"/>
  <c r="U31" i="1"/>
  <c r="U43" i="1"/>
  <c r="T28" i="1"/>
  <c r="U15" i="1"/>
  <c r="W15" i="1" s="1"/>
  <c r="U28" i="1"/>
  <c r="V15" i="1"/>
  <c r="V30" i="1"/>
  <c r="U37" i="1"/>
  <c r="W37" i="1" s="1"/>
  <c r="X37" i="1" s="1"/>
  <c r="Y37" i="1" s="1"/>
  <c r="U53" i="1"/>
  <c r="U58" i="1"/>
  <c r="T43" i="1"/>
  <c r="U26" i="1"/>
  <c r="M56" i="1"/>
  <c r="M12" i="1"/>
  <c r="M45" i="1"/>
  <c r="M36" i="1"/>
  <c r="T36" i="1"/>
  <c r="M49" i="1"/>
  <c r="M57" i="1"/>
  <c r="U34" i="1"/>
  <c r="W34" i="1" s="1"/>
  <c r="V53" i="1"/>
  <c r="V26" i="1"/>
  <c r="V34" i="1"/>
  <c r="T58" i="1"/>
  <c r="V58" i="1"/>
  <c r="T61" i="1"/>
  <c r="V61" i="1"/>
  <c r="T53" i="1"/>
  <c r="T26" i="1"/>
  <c r="T40" i="1"/>
  <c r="V40" i="1"/>
  <c r="T31" i="1"/>
  <c r="V31" i="1"/>
  <c r="S12" i="1"/>
  <c r="U22" i="1"/>
  <c r="W22" i="1" s="1"/>
  <c r="U19" i="1"/>
  <c r="W19" i="1" s="1"/>
  <c r="V42" i="1"/>
  <c r="V10" i="1"/>
  <c r="T10" i="1"/>
  <c r="V44" i="1"/>
  <c r="T44" i="1"/>
  <c r="T42" i="1"/>
  <c r="V60" i="1"/>
  <c r="T60" i="1"/>
  <c r="T13" i="1"/>
  <c r="V13" i="1"/>
  <c r="T17" i="1"/>
  <c r="V17" i="1"/>
  <c r="T18" i="1"/>
  <c r="V18" i="1"/>
  <c r="T29" i="1"/>
  <c r="V29" i="1"/>
  <c r="T50" i="1"/>
  <c r="V50" i="1"/>
  <c r="T14" i="1"/>
  <c r="V14" i="1"/>
  <c r="T23" i="1"/>
  <c r="V23" i="1"/>
  <c r="T25" i="1"/>
  <c r="V25" i="1"/>
  <c r="T47" i="1"/>
  <c r="V47" i="1"/>
  <c r="U25" i="1"/>
  <c r="T33" i="1"/>
  <c r="V33" i="1"/>
  <c r="T27" i="1"/>
  <c r="V27" i="1"/>
  <c r="U20" i="1"/>
  <c r="W20" i="1" s="1"/>
  <c r="X20" i="1" s="1"/>
  <c r="Y20" i="1" s="1"/>
  <c r="U21" i="1"/>
  <c r="U52" i="1"/>
  <c r="W52" i="1" s="1"/>
  <c r="U24" i="1"/>
  <c r="W24" i="1" s="1"/>
  <c r="T46" i="1"/>
  <c r="U9" i="1"/>
  <c r="W9" i="1" s="1"/>
  <c r="AE140" i="1" l="1"/>
  <c r="AA140" i="1"/>
  <c r="L141" i="2"/>
  <c r="AC140" i="1"/>
  <c r="AC185" i="1"/>
  <c r="AC175" i="1"/>
  <c r="L98" i="2"/>
  <c r="L186" i="2"/>
  <c r="AC221" i="1"/>
  <c r="AE175" i="1"/>
  <c r="AA185" i="1"/>
  <c r="AF185" i="1" s="1"/>
  <c r="AE221" i="1"/>
  <c r="AC84" i="1"/>
  <c r="AF84" i="1" s="1"/>
  <c r="AA221" i="1"/>
  <c r="L176" i="2"/>
  <c r="AC89" i="1"/>
  <c r="AE89" i="1"/>
  <c r="AE97" i="1"/>
  <c r="AA89" i="1"/>
  <c r="AA97" i="1"/>
  <c r="W184" i="1"/>
  <c r="X184" i="1" s="1"/>
  <c r="Y184" i="1" s="1"/>
  <c r="F184" i="1" s="1"/>
  <c r="L185" i="2" s="1"/>
  <c r="W104" i="1"/>
  <c r="X104" i="1" s="1"/>
  <c r="Y104" i="1" s="1"/>
  <c r="F104" i="1" s="1"/>
  <c r="AC197" i="1"/>
  <c r="AA197" i="1"/>
  <c r="AF197" i="1" s="1"/>
  <c r="AE197" i="1"/>
  <c r="W266" i="1"/>
  <c r="W166" i="1"/>
  <c r="X166" i="1" s="1"/>
  <c r="Y166" i="1" s="1"/>
  <c r="F166" i="1" s="1"/>
  <c r="AA271" i="1"/>
  <c r="AF271" i="1" s="1"/>
  <c r="W88" i="1"/>
  <c r="X88" i="1" s="1"/>
  <c r="Y88" i="1" s="1"/>
  <c r="F88" i="1" s="1"/>
  <c r="L89" i="2" s="1"/>
  <c r="W170" i="1"/>
  <c r="X170" i="1" s="1"/>
  <c r="Y170" i="1" s="1"/>
  <c r="F170" i="1" s="1"/>
  <c r="AE271" i="1"/>
  <c r="W181" i="1"/>
  <c r="X181" i="1" s="1"/>
  <c r="Y181" i="1" s="1"/>
  <c r="F181" i="1" s="1"/>
  <c r="W80" i="1"/>
  <c r="X80" i="1" s="1"/>
  <c r="Y80" i="1" s="1"/>
  <c r="F80" i="1" s="1"/>
  <c r="W250" i="1"/>
  <c r="X250" i="1" s="1"/>
  <c r="Y250" i="1" s="1"/>
  <c r="F250" i="1" s="1"/>
  <c r="AE105" i="1"/>
  <c r="AA144" i="1"/>
  <c r="AA105" i="1"/>
  <c r="AE144" i="1"/>
  <c r="W238" i="1"/>
  <c r="X238" i="1" s="1"/>
  <c r="Y238" i="1" s="1"/>
  <c r="F238" i="1" s="1"/>
  <c r="AC105" i="1"/>
  <c r="AC144" i="1"/>
  <c r="W248" i="1"/>
  <c r="X248" i="1" s="1"/>
  <c r="Y248" i="1" s="1"/>
  <c r="F248" i="1" s="1"/>
  <c r="W76" i="1"/>
  <c r="X76" i="1" s="1"/>
  <c r="Y76" i="1" s="1"/>
  <c r="F76" i="1" s="1"/>
  <c r="L77" i="2" s="1"/>
  <c r="AF187" i="1"/>
  <c r="W214" i="1"/>
  <c r="X214" i="1" s="1"/>
  <c r="Y214" i="1" s="1"/>
  <c r="F214" i="1" s="1"/>
  <c r="B12" i="4"/>
  <c r="AF62" i="1"/>
  <c r="AF219" i="1"/>
  <c r="AF68" i="1"/>
  <c r="AF229" i="1"/>
  <c r="AF163" i="1"/>
  <c r="AF221" i="1"/>
  <c r="AF146" i="1"/>
  <c r="AF70" i="1"/>
  <c r="L263" i="2"/>
  <c r="AE262" i="1"/>
  <c r="AA262" i="1"/>
  <c r="AC262" i="1"/>
  <c r="L158" i="2"/>
  <c r="AE157" i="1"/>
  <c r="AC157" i="1"/>
  <c r="AA157" i="1"/>
  <c r="AF157" i="1" s="1"/>
  <c r="L246" i="2"/>
  <c r="AC245" i="1"/>
  <c r="AA245" i="1"/>
  <c r="AE245" i="1"/>
  <c r="L213" i="2"/>
  <c r="AC212" i="1"/>
  <c r="AA212" i="1"/>
  <c r="AE212" i="1"/>
  <c r="AF105" i="1"/>
  <c r="L203" i="2"/>
  <c r="AC202" i="1"/>
  <c r="AE202" i="1"/>
  <c r="AA202" i="1"/>
  <c r="L221" i="2"/>
  <c r="AE220" i="1"/>
  <c r="AA220" i="1"/>
  <c r="AC220" i="1"/>
  <c r="AF168" i="1"/>
  <c r="L214" i="2"/>
  <c r="AA213" i="1"/>
  <c r="AC213" i="1"/>
  <c r="AE213" i="1"/>
  <c r="L244" i="2"/>
  <c r="AC243" i="1"/>
  <c r="AE243" i="1"/>
  <c r="AA243" i="1"/>
  <c r="L251" i="2"/>
  <c r="AA250" i="1"/>
  <c r="AC250" i="1"/>
  <c r="AE250" i="1"/>
  <c r="L175" i="2"/>
  <c r="AC174" i="1"/>
  <c r="AA174" i="1"/>
  <c r="AE174" i="1"/>
  <c r="L247" i="2"/>
  <c r="AE246" i="1"/>
  <c r="AC246" i="1"/>
  <c r="AA246" i="1"/>
  <c r="AF236" i="1"/>
  <c r="L234" i="2"/>
  <c r="AE233" i="1"/>
  <c r="AC233" i="1"/>
  <c r="AA233" i="1"/>
  <c r="L112" i="2"/>
  <c r="AE111" i="1"/>
  <c r="AC111" i="1"/>
  <c r="AA111" i="1"/>
  <c r="L84" i="2"/>
  <c r="AC83" i="1"/>
  <c r="AE83" i="1"/>
  <c r="AA83" i="1"/>
  <c r="L152" i="2"/>
  <c r="AE151" i="1"/>
  <c r="AA151" i="1"/>
  <c r="AC151" i="1"/>
  <c r="L258" i="2"/>
  <c r="AE257" i="1"/>
  <c r="AA257" i="1"/>
  <c r="AC257" i="1"/>
  <c r="AF140" i="1"/>
  <c r="L204" i="2"/>
  <c r="AC203" i="1"/>
  <c r="AE203" i="1"/>
  <c r="AA203" i="1"/>
  <c r="L124" i="2"/>
  <c r="AA123" i="1"/>
  <c r="AE123" i="1"/>
  <c r="AC123" i="1"/>
  <c r="L127" i="2"/>
  <c r="AE126" i="1"/>
  <c r="AC126" i="1"/>
  <c r="AA126" i="1"/>
  <c r="L201" i="2"/>
  <c r="AC200" i="1"/>
  <c r="AE200" i="1"/>
  <c r="AA200" i="1"/>
  <c r="L255" i="2"/>
  <c r="AC254" i="1"/>
  <c r="AE254" i="1"/>
  <c r="AA254" i="1"/>
  <c r="L184" i="2"/>
  <c r="AE183" i="1"/>
  <c r="AA183" i="1"/>
  <c r="AC183" i="1"/>
  <c r="L218" i="2"/>
  <c r="AE217" i="1"/>
  <c r="AC217" i="1"/>
  <c r="AA217" i="1"/>
  <c r="AF100" i="1"/>
  <c r="AF175" i="1"/>
  <c r="L196" i="2"/>
  <c r="AC195" i="1"/>
  <c r="AE195" i="1"/>
  <c r="AA195" i="1"/>
  <c r="L125" i="2"/>
  <c r="AC124" i="1"/>
  <c r="AA124" i="1"/>
  <c r="AE124" i="1"/>
  <c r="L271" i="2"/>
  <c r="AA270" i="1"/>
  <c r="AE270" i="1"/>
  <c r="AC270" i="1"/>
  <c r="L75" i="2"/>
  <c r="AA74" i="1"/>
  <c r="AC74" i="1"/>
  <c r="AE74" i="1"/>
  <c r="L146" i="2"/>
  <c r="AC145" i="1"/>
  <c r="AA145" i="1"/>
  <c r="AE145" i="1"/>
  <c r="L65" i="2"/>
  <c r="AC64" i="1"/>
  <c r="AE64" i="1"/>
  <c r="AA64" i="1"/>
  <c r="L262" i="2"/>
  <c r="AE261" i="1"/>
  <c r="AA261" i="1"/>
  <c r="AC261" i="1"/>
  <c r="L183" i="2"/>
  <c r="AE182" i="1"/>
  <c r="AA182" i="1"/>
  <c r="AC182" i="1"/>
  <c r="L216" i="2"/>
  <c r="AC215" i="1"/>
  <c r="AA215" i="1"/>
  <c r="AE215" i="1"/>
  <c r="L70" i="2"/>
  <c r="AE69" i="1"/>
  <c r="AA69" i="1"/>
  <c r="AC69" i="1"/>
  <c r="L128" i="2"/>
  <c r="AC127" i="1"/>
  <c r="AE127" i="1"/>
  <c r="AA127" i="1"/>
  <c r="L187" i="2"/>
  <c r="AE186" i="1"/>
  <c r="AC186" i="1"/>
  <c r="AA186" i="1"/>
  <c r="L205" i="2"/>
  <c r="AC204" i="1"/>
  <c r="AE204" i="1"/>
  <c r="AA204" i="1"/>
  <c r="L131" i="2"/>
  <c r="AA130" i="1"/>
  <c r="AC130" i="1"/>
  <c r="AE130" i="1"/>
  <c r="L130" i="2"/>
  <c r="AA129" i="1"/>
  <c r="AE129" i="1"/>
  <c r="AC129" i="1"/>
  <c r="L229" i="2"/>
  <c r="AA228" i="1"/>
  <c r="AE228" i="1"/>
  <c r="AC228" i="1"/>
  <c r="L189" i="2"/>
  <c r="AA188" i="1"/>
  <c r="AE188" i="1"/>
  <c r="AC188" i="1"/>
  <c r="L153" i="2"/>
  <c r="AE152" i="1"/>
  <c r="AA152" i="1"/>
  <c r="AC152" i="1"/>
  <c r="L231" i="2"/>
  <c r="AA230" i="1"/>
  <c r="AE230" i="1"/>
  <c r="AC230" i="1"/>
  <c r="L191" i="2"/>
  <c r="AA190" i="1"/>
  <c r="AE190" i="1"/>
  <c r="AC190" i="1"/>
  <c r="L136" i="2"/>
  <c r="AC135" i="1"/>
  <c r="AA135" i="1"/>
  <c r="AE135" i="1"/>
  <c r="L260" i="2"/>
  <c r="AA259" i="1"/>
  <c r="AE259" i="1"/>
  <c r="AC259" i="1"/>
  <c r="L235" i="2"/>
  <c r="AE234" i="1"/>
  <c r="AC234" i="1"/>
  <c r="AA234" i="1"/>
  <c r="L68" i="2"/>
  <c r="AE67" i="1"/>
  <c r="AC67" i="1"/>
  <c r="AA67" i="1"/>
  <c r="L265" i="2"/>
  <c r="AC264" i="1"/>
  <c r="AA264" i="1"/>
  <c r="AE264" i="1"/>
  <c r="L97" i="2"/>
  <c r="AA96" i="1"/>
  <c r="AC96" i="1"/>
  <c r="AE96" i="1"/>
  <c r="L79" i="2"/>
  <c r="AE78" i="1"/>
  <c r="AA78" i="1"/>
  <c r="AC78" i="1"/>
  <c r="L239" i="2"/>
  <c r="AE238" i="1"/>
  <c r="AA238" i="1"/>
  <c r="AC238" i="1"/>
  <c r="L111" i="2"/>
  <c r="AA110" i="1"/>
  <c r="AC110" i="1"/>
  <c r="AE110" i="1"/>
  <c r="AF153" i="1"/>
  <c r="AF201" i="1"/>
  <c r="AF193" i="1"/>
  <c r="L212" i="2"/>
  <c r="AE211" i="1"/>
  <c r="AC211" i="1"/>
  <c r="AA211" i="1"/>
  <c r="L110" i="2"/>
  <c r="AE109" i="1"/>
  <c r="AA109" i="1"/>
  <c r="AC109" i="1"/>
  <c r="L238" i="2"/>
  <c r="AE237" i="1"/>
  <c r="AC237" i="1"/>
  <c r="AA237" i="1"/>
  <c r="AF237" i="1" s="1"/>
  <c r="L224" i="2"/>
  <c r="AA223" i="1"/>
  <c r="AC223" i="1"/>
  <c r="AE223" i="1"/>
  <c r="L177" i="2"/>
  <c r="AE176" i="1"/>
  <c r="AC176" i="1"/>
  <c r="AA176" i="1"/>
  <c r="L195" i="2"/>
  <c r="AC194" i="1"/>
  <c r="AE194" i="1"/>
  <c r="AA194" i="1"/>
  <c r="L273" i="2"/>
  <c r="AC272" i="1"/>
  <c r="AA272" i="1"/>
  <c r="AE272" i="1"/>
  <c r="L226" i="2"/>
  <c r="AC225" i="1"/>
  <c r="AE225" i="1"/>
  <c r="AA225" i="1"/>
  <c r="AF225" i="1" s="1"/>
  <c r="L261" i="2"/>
  <c r="AA260" i="1"/>
  <c r="AE260" i="1"/>
  <c r="AC260" i="1"/>
  <c r="L149" i="2"/>
  <c r="AA148" i="1"/>
  <c r="AE148" i="1"/>
  <c r="AC148" i="1"/>
  <c r="L91" i="2"/>
  <c r="AA90" i="1"/>
  <c r="AE90" i="1"/>
  <c r="AC90" i="1"/>
  <c r="L259" i="2"/>
  <c r="AA258" i="1"/>
  <c r="AC258" i="1"/>
  <c r="AE258" i="1"/>
  <c r="L210" i="2"/>
  <c r="AE209" i="1"/>
  <c r="AA209" i="1"/>
  <c r="AC209" i="1"/>
  <c r="L133" i="2"/>
  <c r="AE132" i="1"/>
  <c r="AC132" i="1"/>
  <c r="AA132" i="1"/>
  <c r="L219" i="2"/>
  <c r="AE218" i="1"/>
  <c r="AC218" i="1"/>
  <c r="AA218" i="1"/>
  <c r="L123" i="2"/>
  <c r="AA122" i="1"/>
  <c r="AE122" i="1"/>
  <c r="AC122" i="1"/>
  <c r="L200" i="2"/>
  <c r="AA199" i="1"/>
  <c r="AC199" i="1"/>
  <c r="AE199" i="1"/>
  <c r="L199" i="2"/>
  <c r="AE198" i="1"/>
  <c r="AA198" i="1"/>
  <c r="AC198" i="1"/>
  <c r="L95" i="2"/>
  <c r="AC94" i="1"/>
  <c r="AE94" i="1"/>
  <c r="AA94" i="1"/>
  <c r="L207" i="2"/>
  <c r="AE206" i="1"/>
  <c r="AC206" i="1"/>
  <c r="AA206" i="1"/>
  <c r="L257" i="2"/>
  <c r="AE256" i="1"/>
  <c r="AC256" i="1"/>
  <c r="AA256" i="1"/>
  <c r="L170" i="2"/>
  <c r="AA169" i="1"/>
  <c r="AE169" i="1"/>
  <c r="AC169" i="1"/>
  <c r="AF208" i="1"/>
  <c r="L144" i="2"/>
  <c r="AC143" i="1"/>
  <c r="AE143" i="1"/>
  <c r="AA143" i="1"/>
  <c r="L122" i="2"/>
  <c r="AE121" i="1"/>
  <c r="AA121" i="1"/>
  <c r="AC121" i="1"/>
  <c r="L256" i="2"/>
  <c r="AC255" i="1"/>
  <c r="AE255" i="1"/>
  <c r="AA255" i="1"/>
  <c r="L134" i="2"/>
  <c r="AE133" i="1"/>
  <c r="AC133" i="1"/>
  <c r="AA133" i="1"/>
  <c r="L86" i="2"/>
  <c r="AC85" i="1"/>
  <c r="AE85" i="1"/>
  <c r="AA85" i="1"/>
  <c r="L78" i="2"/>
  <c r="AE77" i="1"/>
  <c r="AA77" i="1"/>
  <c r="AC77" i="1"/>
  <c r="L197" i="2"/>
  <c r="AE196" i="1"/>
  <c r="AA196" i="1"/>
  <c r="AC196" i="1"/>
  <c r="L72" i="2"/>
  <c r="AA71" i="1"/>
  <c r="AC71" i="1"/>
  <c r="AE71" i="1"/>
  <c r="L114" i="2"/>
  <c r="AE113" i="1"/>
  <c r="AC113" i="1"/>
  <c r="AA113" i="1"/>
  <c r="AF113" i="1" s="1"/>
  <c r="L163" i="2"/>
  <c r="AC162" i="1"/>
  <c r="AA162" i="1"/>
  <c r="AE162" i="1"/>
  <c r="L107" i="2"/>
  <c r="AE106" i="1"/>
  <c r="AC106" i="1"/>
  <c r="AA106" i="1"/>
  <c r="L179" i="2"/>
  <c r="AE178" i="1"/>
  <c r="AC178" i="1"/>
  <c r="AA178" i="1"/>
  <c r="AF178" i="1" s="1"/>
  <c r="L94" i="2"/>
  <c r="AC93" i="1"/>
  <c r="AE93" i="1"/>
  <c r="AA93" i="1"/>
  <c r="L181" i="2"/>
  <c r="AE180" i="1"/>
  <c r="AA180" i="1"/>
  <c r="AC180" i="1"/>
  <c r="L240" i="2"/>
  <c r="AA239" i="1"/>
  <c r="AE239" i="1"/>
  <c r="AC239" i="1"/>
  <c r="AF149" i="1"/>
  <c r="AF231" i="1"/>
  <c r="L109" i="2"/>
  <c r="AA108" i="1"/>
  <c r="AE108" i="1"/>
  <c r="AC108" i="1"/>
  <c r="L161" i="2"/>
  <c r="AC160" i="1"/>
  <c r="AE160" i="1"/>
  <c r="AA160" i="1"/>
  <c r="L155" i="2"/>
  <c r="AC154" i="1"/>
  <c r="AA154" i="1"/>
  <c r="AE154" i="1"/>
  <c r="L119" i="2"/>
  <c r="AE118" i="1"/>
  <c r="AC118" i="1"/>
  <c r="AA118" i="1"/>
  <c r="L241" i="2"/>
  <c r="AA240" i="1"/>
  <c r="AC240" i="1"/>
  <c r="AE240" i="1"/>
  <c r="L81" i="2"/>
  <c r="AE80" i="1"/>
  <c r="AC80" i="1"/>
  <c r="AA80" i="1"/>
  <c r="L156" i="2"/>
  <c r="AC155" i="1"/>
  <c r="AE155" i="1"/>
  <c r="AA155" i="1"/>
  <c r="L178" i="2"/>
  <c r="AE177" i="1"/>
  <c r="AC177" i="1"/>
  <c r="AA177" i="1"/>
  <c r="AF249" i="1"/>
  <c r="AF89" i="1"/>
  <c r="L228" i="2"/>
  <c r="AC227" i="1"/>
  <c r="AE227" i="1"/>
  <c r="AA227" i="1"/>
  <c r="L168" i="2"/>
  <c r="AC167" i="1"/>
  <c r="AE167" i="1"/>
  <c r="AA167" i="1"/>
  <c r="L115" i="2"/>
  <c r="AA114" i="1"/>
  <c r="AC114" i="1"/>
  <c r="AE114" i="1"/>
  <c r="L264" i="2"/>
  <c r="AE263" i="1"/>
  <c r="AA263" i="1"/>
  <c r="AC263" i="1"/>
  <c r="L254" i="2"/>
  <c r="AC253" i="1"/>
  <c r="AA253" i="1"/>
  <c r="AE253" i="1"/>
  <c r="L243" i="2"/>
  <c r="AC242" i="1"/>
  <c r="AE242" i="1"/>
  <c r="AA242" i="1"/>
  <c r="L116" i="2"/>
  <c r="AC115" i="1"/>
  <c r="AA115" i="1"/>
  <c r="AE115" i="1"/>
  <c r="L143" i="2"/>
  <c r="AE142" i="1"/>
  <c r="AA142" i="1"/>
  <c r="AC142" i="1"/>
  <c r="L76" i="2"/>
  <c r="AC75" i="1"/>
  <c r="AA75" i="1"/>
  <c r="AE75" i="1"/>
  <c r="L249" i="2"/>
  <c r="AA248" i="1"/>
  <c r="AE248" i="1"/>
  <c r="AC248" i="1"/>
  <c r="L253" i="2"/>
  <c r="AC252" i="1"/>
  <c r="AA252" i="1"/>
  <c r="AE252" i="1"/>
  <c r="L118" i="2"/>
  <c r="AE117" i="1"/>
  <c r="AA117" i="1"/>
  <c r="AC117" i="1"/>
  <c r="L64" i="2"/>
  <c r="AA63" i="1"/>
  <c r="AC63" i="1"/>
  <c r="AE63" i="1"/>
  <c r="AF224" i="1"/>
  <c r="AF144" i="1"/>
  <c r="AF172" i="1"/>
  <c r="L104" i="2"/>
  <c r="AA103" i="1"/>
  <c r="AE103" i="1"/>
  <c r="AC103" i="1"/>
  <c r="L245" i="2"/>
  <c r="AC244" i="1"/>
  <c r="AE244" i="1"/>
  <c r="AA244" i="1"/>
  <c r="L180" i="2"/>
  <c r="AA179" i="1"/>
  <c r="AE179" i="1"/>
  <c r="AC179" i="1"/>
  <c r="L206" i="2"/>
  <c r="AC205" i="1"/>
  <c r="AE205" i="1"/>
  <c r="AA205" i="1"/>
  <c r="L87" i="2"/>
  <c r="AE86" i="1"/>
  <c r="AC86" i="1"/>
  <c r="AA86" i="1"/>
  <c r="AF91" i="1"/>
  <c r="L266" i="2"/>
  <c r="AC265" i="1"/>
  <c r="AA265" i="1"/>
  <c r="AE265" i="1"/>
  <c r="L192" i="2"/>
  <c r="AC191" i="1"/>
  <c r="AA191" i="1"/>
  <c r="AE191" i="1"/>
  <c r="L236" i="2"/>
  <c r="AC235" i="1"/>
  <c r="AE235" i="1"/>
  <c r="AA235" i="1"/>
  <c r="L211" i="2"/>
  <c r="AA210" i="1"/>
  <c r="AE210" i="1"/>
  <c r="AC210" i="1"/>
  <c r="L103" i="2"/>
  <c r="AA102" i="1"/>
  <c r="AE102" i="1"/>
  <c r="AC102" i="1"/>
  <c r="L138" i="2"/>
  <c r="AE137" i="1"/>
  <c r="AC137" i="1"/>
  <c r="AA137" i="1"/>
  <c r="AF137" i="1" s="1"/>
  <c r="L208" i="2"/>
  <c r="AE207" i="1"/>
  <c r="AC207" i="1"/>
  <c r="AA207" i="1"/>
  <c r="L80" i="2"/>
  <c r="AA79" i="1"/>
  <c r="AE79" i="1"/>
  <c r="AC79" i="1"/>
  <c r="L142" i="2"/>
  <c r="AE141" i="1"/>
  <c r="AA141" i="1"/>
  <c r="AC141" i="1"/>
  <c r="L217" i="2"/>
  <c r="AA216" i="1"/>
  <c r="AE216" i="1"/>
  <c r="AC216" i="1"/>
  <c r="L248" i="2"/>
  <c r="AE247" i="1"/>
  <c r="AC247" i="1"/>
  <c r="AA247" i="1"/>
  <c r="AF247" i="1" s="1"/>
  <c r="L121" i="2"/>
  <c r="AE120" i="1"/>
  <c r="AC120" i="1"/>
  <c r="AA120" i="1"/>
  <c r="L73" i="2"/>
  <c r="AA72" i="1"/>
  <c r="AC72" i="1"/>
  <c r="AE72" i="1"/>
  <c r="AF97" i="1"/>
  <c r="AF138" i="1"/>
  <c r="L129" i="2"/>
  <c r="AA128" i="1"/>
  <c r="AE128" i="1"/>
  <c r="AC128" i="1"/>
  <c r="L105" i="2"/>
  <c r="AC104" i="1"/>
  <c r="AA104" i="1"/>
  <c r="AE104" i="1"/>
  <c r="L96" i="2"/>
  <c r="AC95" i="1"/>
  <c r="AE95" i="1"/>
  <c r="AA95" i="1"/>
  <c r="L93" i="2"/>
  <c r="AE92" i="1"/>
  <c r="AA92" i="1"/>
  <c r="AC92" i="1"/>
  <c r="L242" i="2"/>
  <c r="AA241" i="1"/>
  <c r="AC241" i="1"/>
  <c r="AE241" i="1"/>
  <c r="L99" i="2"/>
  <c r="AE98" i="1"/>
  <c r="AA98" i="1"/>
  <c r="AC98" i="1"/>
  <c r="L215" i="2"/>
  <c r="AA214" i="1"/>
  <c r="AC214" i="1"/>
  <c r="AE214" i="1"/>
  <c r="L140" i="2"/>
  <c r="AA139" i="1"/>
  <c r="AC139" i="1"/>
  <c r="AE139" i="1"/>
  <c r="L270" i="2"/>
  <c r="AA269" i="1"/>
  <c r="AE269" i="1"/>
  <c r="AC269" i="1"/>
  <c r="L172" i="2"/>
  <c r="AE171" i="1"/>
  <c r="AC171" i="1"/>
  <c r="AA171" i="1"/>
  <c r="L193" i="2"/>
  <c r="AC192" i="1"/>
  <c r="AA192" i="1"/>
  <c r="AE192" i="1"/>
  <c r="L88" i="2"/>
  <c r="AC87" i="1"/>
  <c r="AE87" i="1"/>
  <c r="AA87" i="1"/>
  <c r="L223" i="2"/>
  <c r="AA222" i="1"/>
  <c r="AE222" i="1"/>
  <c r="AC222" i="1"/>
  <c r="L269" i="2"/>
  <c r="AA268" i="1"/>
  <c r="AE268" i="1"/>
  <c r="AC268" i="1"/>
  <c r="L233" i="2"/>
  <c r="AE232" i="1"/>
  <c r="AA232" i="1"/>
  <c r="AC232" i="1"/>
  <c r="L82" i="2"/>
  <c r="AE81" i="1"/>
  <c r="AC81" i="1"/>
  <c r="AA81" i="1"/>
  <c r="L100" i="2"/>
  <c r="AA99" i="1"/>
  <c r="AE99" i="1"/>
  <c r="AC99" i="1"/>
  <c r="L151" i="2"/>
  <c r="AA150" i="1"/>
  <c r="AE150" i="1"/>
  <c r="AC150" i="1"/>
  <c r="L113" i="2"/>
  <c r="AE112" i="1"/>
  <c r="AC112" i="1"/>
  <c r="AA112" i="1"/>
  <c r="L135" i="2"/>
  <c r="AA134" i="1"/>
  <c r="AE134" i="1"/>
  <c r="AC134" i="1"/>
  <c r="L165" i="2"/>
  <c r="AC164" i="1"/>
  <c r="AA164" i="1"/>
  <c r="AE164" i="1"/>
  <c r="L162" i="2"/>
  <c r="AC161" i="1"/>
  <c r="AE161" i="1"/>
  <c r="AA161" i="1"/>
  <c r="L227" i="2"/>
  <c r="AE226" i="1"/>
  <c r="AC226" i="1"/>
  <c r="AA226" i="1"/>
  <c r="X156" i="1"/>
  <c r="Y156" i="1" s="1"/>
  <c r="F156" i="1" s="1"/>
  <c r="X165" i="1"/>
  <c r="Y165" i="1" s="1"/>
  <c r="F165" i="1" s="1"/>
  <c r="W158" i="1"/>
  <c r="X158" i="1" s="1"/>
  <c r="Y158" i="1" s="1"/>
  <c r="F158" i="1" s="1"/>
  <c r="X266" i="1"/>
  <c r="Y266" i="1" s="1"/>
  <c r="F266" i="1" s="1"/>
  <c r="X159" i="1"/>
  <c r="Y159" i="1" s="1"/>
  <c r="F159" i="1" s="1"/>
  <c r="X119" i="1"/>
  <c r="Y119" i="1" s="1"/>
  <c r="F119" i="1" s="1"/>
  <c r="W101" i="1"/>
  <c r="X101" i="1" s="1"/>
  <c r="Y101" i="1" s="1"/>
  <c r="F101" i="1" s="1"/>
  <c r="W116" i="1"/>
  <c r="X116" i="1" s="1"/>
  <c r="Y116" i="1" s="1"/>
  <c r="F116" i="1" s="1"/>
  <c r="X66" i="1"/>
  <c r="Y66" i="1" s="1"/>
  <c r="F66" i="1" s="1"/>
  <c r="W251" i="1"/>
  <c r="X251" i="1" s="1"/>
  <c r="Y251" i="1" s="1"/>
  <c r="F251" i="1" s="1"/>
  <c r="M11" i="1"/>
  <c r="U11" i="1" s="1"/>
  <c r="W173" i="1"/>
  <c r="X173" i="1" s="1"/>
  <c r="Y173" i="1" s="1"/>
  <c r="F173" i="1" s="1"/>
  <c r="H3" i="1"/>
  <c r="X65" i="1"/>
  <c r="Y65" i="1" s="1"/>
  <c r="F65" i="1" s="1"/>
  <c r="W107" i="1"/>
  <c r="X107" i="1" s="1"/>
  <c r="Y107" i="1" s="1"/>
  <c r="F107" i="1" s="1"/>
  <c r="W73" i="1"/>
  <c r="X73" i="1" s="1"/>
  <c r="Y73" i="1" s="1"/>
  <c r="F73" i="1" s="1"/>
  <c r="W82" i="1"/>
  <c r="X82" i="1" s="1"/>
  <c r="Y82" i="1" s="1"/>
  <c r="F82" i="1" s="1"/>
  <c r="X131" i="1"/>
  <c r="Y131" i="1" s="1"/>
  <c r="F131" i="1" s="1"/>
  <c r="W125" i="1"/>
  <c r="X125" i="1" s="1"/>
  <c r="Y125" i="1" s="1"/>
  <c r="F125" i="1" s="1"/>
  <c r="W189" i="1"/>
  <c r="X189" i="1" s="1"/>
  <c r="Y189" i="1" s="1"/>
  <c r="F189" i="1" s="1"/>
  <c r="M41" i="1"/>
  <c r="U41" i="1" s="1"/>
  <c r="W136" i="1"/>
  <c r="X136" i="1" s="1"/>
  <c r="Y136" i="1" s="1"/>
  <c r="F136" i="1" s="1"/>
  <c r="M54" i="1"/>
  <c r="U54" i="1" s="1"/>
  <c r="X267" i="1"/>
  <c r="Y267" i="1" s="1"/>
  <c r="F267" i="1" s="1"/>
  <c r="Y32" i="1"/>
  <c r="F32" i="1" s="1"/>
  <c r="Y59" i="1"/>
  <c r="F59" i="1" s="1"/>
  <c r="Y38" i="1"/>
  <c r="F38" i="1" s="1"/>
  <c r="W40" i="1"/>
  <c r="X40" i="1" s="1"/>
  <c r="W61" i="1"/>
  <c r="X61" i="1" s="1"/>
  <c r="X34" i="1"/>
  <c r="W31" i="1"/>
  <c r="X31" i="1" s="1"/>
  <c r="X52" i="1"/>
  <c r="U57" i="1"/>
  <c r="W21" i="1"/>
  <c r="X21" i="1" s="1"/>
  <c r="U44" i="1"/>
  <c r="W44" i="1" s="1"/>
  <c r="X44" i="1" s="1"/>
  <c r="Y44" i="1" s="1"/>
  <c r="X15" i="1"/>
  <c r="U12" i="1"/>
  <c r="U42" i="1"/>
  <c r="W42" i="1" s="1"/>
  <c r="X16" i="1"/>
  <c r="W28" i="1"/>
  <c r="F55" i="1"/>
  <c r="X39" i="1"/>
  <c r="X51" i="1"/>
  <c r="X24" i="1"/>
  <c r="F20" i="1"/>
  <c r="X30" i="1"/>
  <c r="W26" i="1"/>
  <c r="X26" i="1" s="1"/>
  <c r="Y26" i="1" s="1"/>
  <c r="W43" i="1"/>
  <c r="X19" i="1"/>
  <c r="U60" i="1"/>
  <c r="W60" i="1" s="1"/>
  <c r="X22" i="1"/>
  <c r="F37" i="1"/>
  <c r="W58" i="1"/>
  <c r="X58" i="1" s="1"/>
  <c r="V36" i="1"/>
  <c r="T45" i="1"/>
  <c r="V45" i="1"/>
  <c r="T54" i="1"/>
  <c r="V54" i="1"/>
  <c r="U45" i="1"/>
  <c r="V57" i="1"/>
  <c r="T57" i="1"/>
  <c r="U49" i="1"/>
  <c r="V56" i="1"/>
  <c r="T56" i="1"/>
  <c r="V49" i="1"/>
  <c r="V11" i="1"/>
  <c r="T11" i="1"/>
  <c r="T49" i="1"/>
  <c r="V12" i="1"/>
  <c r="T12" i="1"/>
  <c r="U48" i="1"/>
  <c r="W48" i="1" s="1"/>
  <c r="X48" i="1" s="1"/>
  <c r="Y48" i="1" s="1"/>
  <c r="W53" i="1"/>
  <c r="X53" i="1" s="1"/>
  <c r="Y53" i="1" s="1"/>
  <c r="V41" i="1"/>
  <c r="T41" i="1"/>
  <c r="U35" i="1"/>
  <c r="W35" i="1" s="1"/>
  <c r="W10" i="1"/>
  <c r="U23" i="1"/>
  <c r="W23" i="1" s="1"/>
  <c r="W25" i="1"/>
  <c r="X9" i="1"/>
  <c r="Y9" i="1" s="1"/>
  <c r="F9" i="1" s="1"/>
  <c r="U29" i="1"/>
  <c r="W29" i="1" s="1"/>
  <c r="U14" i="1"/>
  <c r="W14" i="1" s="1"/>
  <c r="X14" i="1" s="1"/>
  <c r="Y14" i="1" s="1"/>
  <c r="U18" i="1"/>
  <c r="W18" i="1" s="1"/>
  <c r="X18" i="1" s="1"/>
  <c r="Y18" i="1" s="1"/>
  <c r="U13" i="1"/>
  <c r="W13" i="1" s="1"/>
  <c r="X13" i="1" s="1"/>
  <c r="Y13" i="1" s="1"/>
  <c r="U46" i="1"/>
  <c r="W46" i="1" s="1"/>
  <c r="U33" i="1"/>
  <c r="W33" i="1" s="1"/>
  <c r="U50" i="1"/>
  <c r="W50" i="1" s="1"/>
  <c r="X50" i="1" s="1"/>
  <c r="Y50" i="1" s="1"/>
  <c r="U17" i="1"/>
  <c r="W17" i="1" s="1"/>
  <c r="X17" i="1" s="1"/>
  <c r="Y17" i="1" s="1"/>
  <c r="U27" i="1"/>
  <c r="W27" i="1" s="1"/>
  <c r="X27" i="1" s="1"/>
  <c r="Y27" i="1" s="1"/>
  <c r="U47" i="1"/>
  <c r="W47" i="1" s="1"/>
  <c r="AC88" i="1" l="1"/>
  <c r="AE88" i="1"/>
  <c r="AA88" i="1"/>
  <c r="AE184" i="1"/>
  <c r="AA184" i="1"/>
  <c r="AC184" i="1"/>
  <c r="AC76" i="1"/>
  <c r="AF118" i="1"/>
  <c r="AF233" i="1"/>
  <c r="AE76" i="1"/>
  <c r="AA76" i="1"/>
  <c r="B13" i="4"/>
  <c r="AF93" i="1"/>
  <c r="AF90" i="1"/>
  <c r="AF220" i="1"/>
  <c r="AF171" i="1"/>
  <c r="AF195" i="1"/>
  <c r="AF122" i="1"/>
  <c r="AF80" i="1"/>
  <c r="AF206" i="1"/>
  <c r="AF218" i="1"/>
  <c r="AF176" i="1"/>
  <c r="AF226" i="1"/>
  <c r="AF123" i="1"/>
  <c r="AF212" i="1"/>
  <c r="AF243" i="1"/>
  <c r="AF164" i="1"/>
  <c r="AF192" i="1"/>
  <c r="AF98" i="1"/>
  <c r="AF228" i="1"/>
  <c r="AF205" i="1"/>
  <c r="AF126" i="1"/>
  <c r="AF202" i="1"/>
  <c r="AF92" i="1"/>
  <c r="AF72" i="1"/>
  <c r="AF79" i="1"/>
  <c r="AF121" i="1"/>
  <c r="AF215" i="1"/>
  <c r="AF240" i="1"/>
  <c r="AF260" i="1"/>
  <c r="AF223" i="1"/>
  <c r="AF250" i="1"/>
  <c r="AF182" i="1"/>
  <c r="AF203" i="1"/>
  <c r="AF239" i="1"/>
  <c r="AF152" i="1"/>
  <c r="AF238" i="1"/>
  <c r="AF99" i="1"/>
  <c r="AF214" i="1"/>
  <c r="AF103" i="1"/>
  <c r="AF154" i="1"/>
  <c r="AF76" i="1"/>
  <c r="AF272" i="1"/>
  <c r="AF109" i="1"/>
  <c r="AF259" i="1"/>
  <c r="AF188" i="1"/>
  <c r="AF88" i="1"/>
  <c r="AF254" i="1"/>
  <c r="L126" i="2"/>
  <c r="AC125" i="1"/>
  <c r="AE125" i="1"/>
  <c r="AA125" i="1"/>
  <c r="AF125" i="1" s="1"/>
  <c r="L157" i="2"/>
  <c r="AA156" i="1"/>
  <c r="AC156" i="1"/>
  <c r="AE156" i="1"/>
  <c r="AF120" i="1"/>
  <c r="AF207" i="1"/>
  <c r="AF242" i="1"/>
  <c r="AF227" i="1"/>
  <c r="AF111" i="1"/>
  <c r="AF95" i="1"/>
  <c r="AF191" i="1"/>
  <c r="AF244" i="1"/>
  <c r="AF252" i="1"/>
  <c r="AF162" i="1"/>
  <c r="AF85" i="1"/>
  <c r="AF143" i="1"/>
  <c r="AF234" i="1"/>
  <c r="AF204" i="1"/>
  <c r="L132" i="2"/>
  <c r="AE131" i="1"/>
  <c r="AC131" i="1"/>
  <c r="AA131" i="1"/>
  <c r="L74" i="2"/>
  <c r="AA73" i="1"/>
  <c r="AC73" i="1"/>
  <c r="AE73" i="1"/>
  <c r="AF150" i="1"/>
  <c r="AF139" i="1"/>
  <c r="AF198" i="1"/>
  <c r="AF209" i="1"/>
  <c r="AF270" i="1"/>
  <c r="AF222" i="1"/>
  <c r="L108" i="2"/>
  <c r="AE107" i="1"/>
  <c r="AC107" i="1"/>
  <c r="AA107" i="1"/>
  <c r="AF183" i="1"/>
  <c r="L83" i="2"/>
  <c r="AC82" i="1"/>
  <c r="AE82" i="1"/>
  <c r="AA82" i="1"/>
  <c r="L171" i="2"/>
  <c r="AA170" i="1"/>
  <c r="AE170" i="1"/>
  <c r="AC170" i="1"/>
  <c r="AF161" i="1"/>
  <c r="AF87" i="1"/>
  <c r="AF265" i="1"/>
  <c r="AF253" i="1"/>
  <c r="AF180" i="1"/>
  <c r="AF186" i="1"/>
  <c r="AF184" i="1"/>
  <c r="L38" i="2"/>
  <c r="AA37" i="1"/>
  <c r="AC37" i="1"/>
  <c r="L66" i="2"/>
  <c r="AC65" i="1"/>
  <c r="AE65" i="1"/>
  <c r="AA65" i="1"/>
  <c r="AF65" i="1" s="1"/>
  <c r="AF104" i="1"/>
  <c r="AF248" i="1"/>
  <c r="AF177" i="1"/>
  <c r="AF78" i="1"/>
  <c r="AF261" i="1"/>
  <c r="AF169" i="1"/>
  <c r="AF199" i="1"/>
  <c r="AF258" i="1"/>
  <c r="AF213" i="1"/>
  <c r="L174" i="2"/>
  <c r="AC173" i="1"/>
  <c r="AA173" i="1"/>
  <c r="AE173" i="1"/>
  <c r="AF81" i="1"/>
  <c r="AF86" i="1"/>
  <c r="AF75" i="1"/>
  <c r="AF263" i="1"/>
  <c r="AF133" i="1"/>
  <c r="AF127" i="1"/>
  <c r="AF64" i="1"/>
  <c r="AF257" i="1"/>
  <c r="AF245" i="1"/>
  <c r="L252" i="2"/>
  <c r="AC251" i="1"/>
  <c r="AA251" i="1"/>
  <c r="AE251" i="1"/>
  <c r="AF216" i="1"/>
  <c r="AF102" i="1"/>
  <c r="AF155" i="1"/>
  <c r="AF160" i="1"/>
  <c r="AF71" i="1"/>
  <c r="AF256" i="1"/>
  <c r="AF194" i="1"/>
  <c r="AF211" i="1"/>
  <c r="AF135" i="1"/>
  <c r="AF124" i="1"/>
  <c r="AF246" i="1"/>
  <c r="AA38" i="1"/>
  <c r="AC38" i="1"/>
  <c r="L67" i="2"/>
  <c r="AE66" i="1"/>
  <c r="AC66" i="1"/>
  <c r="AA66" i="1"/>
  <c r="AF128" i="1"/>
  <c r="AF96" i="1"/>
  <c r="AF200" i="1"/>
  <c r="L102" i="2"/>
  <c r="AE101" i="1"/>
  <c r="AA101" i="1"/>
  <c r="AC101" i="1"/>
  <c r="AF141" i="1"/>
  <c r="AF142" i="1"/>
  <c r="AF196" i="1"/>
  <c r="AF255" i="1"/>
  <c r="AF151" i="1"/>
  <c r="AF232" i="1"/>
  <c r="AF63" i="1"/>
  <c r="AF264" i="1"/>
  <c r="AF69" i="1"/>
  <c r="AF145" i="1"/>
  <c r="L117" i="2"/>
  <c r="AA116" i="1"/>
  <c r="AC116" i="1"/>
  <c r="AE116" i="1"/>
  <c r="L120" i="2"/>
  <c r="AA119" i="1"/>
  <c r="AC119" i="1"/>
  <c r="AE119" i="1"/>
  <c r="AF134" i="1"/>
  <c r="AF190" i="1"/>
  <c r="AF129" i="1"/>
  <c r="AF174" i="1"/>
  <c r="L21" i="2"/>
  <c r="AC20" i="1"/>
  <c r="AA20" i="1"/>
  <c r="AF210" i="1"/>
  <c r="L268" i="2"/>
  <c r="AE267" i="1"/>
  <c r="AC267" i="1"/>
  <c r="AA267" i="1"/>
  <c r="L267" i="2"/>
  <c r="AE266" i="1"/>
  <c r="AC266" i="1"/>
  <c r="AA266" i="1"/>
  <c r="AF235" i="1"/>
  <c r="AF167" i="1"/>
  <c r="AF108" i="1"/>
  <c r="AF106" i="1"/>
  <c r="AF148" i="1"/>
  <c r="AF83" i="1"/>
  <c r="AC32" i="1"/>
  <c r="AA32" i="1"/>
  <c r="L182" i="2"/>
  <c r="AE181" i="1"/>
  <c r="AA181" i="1"/>
  <c r="AC181" i="1"/>
  <c r="AF241" i="1"/>
  <c r="L56" i="2"/>
  <c r="AA55" i="1"/>
  <c r="AC55" i="1"/>
  <c r="L137" i="2"/>
  <c r="AA136" i="1"/>
  <c r="AE136" i="1"/>
  <c r="AC136" i="1"/>
  <c r="L159" i="2"/>
  <c r="AE158" i="1"/>
  <c r="AC158" i="1"/>
  <c r="AA158" i="1"/>
  <c r="AF112" i="1"/>
  <c r="AF117" i="1"/>
  <c r="AF115" i="1"/>
  <c r="AF77" i="1"/>
  <c r="AF67" i="1"/>
  <c r="AF262" i="1"/>
  <c r="AF114" i="1"/>
  <c r="L167" i="2"/>
  <c r="AE166" i="1"/>
  <c r="AC166" i="1"/>
  <c r="AA166" i="1"/>
  <c r="AF94" i="1"/>
  <c r="AF132" i="1"/>
  <c r="AA59" i="1"/>
  <c r="AC59" i="1"/>
  <c r="L160" i="2"/>
  <c r="AA159" i="1"/>
  <c r="AC159" i="1"/>
  <c r="AE159" i="1"/>
  <c r="L190" i="2"/>
  <c r="AA189" i="1"/>
  <c r="AE189" i="1"/>
  <c r="AC189" i="1"/>
  <c r="L166" i="2"/>
  <c r="AC165" i="1"/>
  <c r="AA165" i="1"/>
  <c r="AE165" i="1"/>
  <c r="AF268" i="1"/>
  <c r="AF269" i="1"/>
  <c r="AF179" i="1"/>
  <c r="AF110" i="1"/>
  <c r="AF230" i="1"/>
  <c r="AF130" i="1"/>
  <c r="AF74" i="1"/>
  <c r="AF217" i="1"/>
  <c r="W11" i="1"/>
  <c r="X11" i="1" s="1"/>
  <c r="W54" i="1"/>
  <c r="X54" i="1" s="1"/>
  <c r="W41" i="1"/>
  <c r="X41" i="1" s="1"/>
  <c r="L60" i="2"/>
  <c r="AE59" i="1"/>
  <c r="L39" i="2"/>
  <c r="AE38" i="1"/>
  <c r="L33" i="2"/>
  <c r="AE32" i="1"/>
  <c r="Y16" i="1"/>
  <c r="F16" i="1" s="1"/>
  <c r="Y40" i="1"/>
  <c r="F40" i="1" s="1"/>
  <c r="Y15" i="1"/>
  <c r="F15" i="1" s="1"/>
  <c r="Y21" i="1"/>
  <c r="F21" i="1" s="1"/>
  <c r="Y31" i="1"/>
  <c r="F31" i="1" s="1"/>
  <c r="Y61" i="1"/>
  <c r="F61" i="1" s="1"/>
  <c r="Y52" i="1"/>
  <c r="F52" i="1" s="1"/>
  <c r="Y19" i="1"/>
  <c r="F19" i="1" s="1"/>
  <c r="Y22" i="1"/>
  <c r="F22" i="1" s="1"/>
  <c r="Y34" i="1"/>
  <c r="F34" i="1" s="1"/>
  <c r="Y58" i="1"/>
  <c r="F58" i="1" s="1"/>
  <c r="Y39" i="1"/>
  <c r="F39" i="1" s="1"/>
  <c r="Y30" i="1"/>
  <c r="F30" i="1" s="1"/>
  <c r="Y24" i="1"/>
  <c r="F24" i="1" s="1"/>
  <c r="Y51" i="1"/>
  <c r="F51" i="1" s="1"/>
  <c r="AE37" i="1"/>
  <c r="W12" i="1"/>
  <c r="X12" i="1" s="1"/>
  <c r="AE55" i="1"/>
  <c r="W45" i="1"/>
  <c r="X45" i="1" s="1"/>
  <c r="X23" i="1"/>
  <c r="X35" i="1"/>
  <c r="X25" i="1"/>
  <c r="F27" i="1"/>
  <c r="F44" i="1"/>
  <c r="F26" i="1"/>
  <c r="F53" i="1"/>
  <c r="X28" i="1"/>
  <c r="X42" i="1"/>
  <c r="F14" i="1"/>
  <c r="X29" i="1"/>
  <c r="AE20" i="1"/>
  <c r="X60" i="1"/>
  <c r="F17" i="1"/>
  <c r="X47" i="1"/>
  <c r="X46" i="1"/>
  <c r="F13" i="1"/>
  <c r="X43" i="1"/>
  <c r="F48" i="1"/>
  <c r="F50" i="1"/>
  <c r="F18" i="1"/>
  <c r="X33" i="1"/>
  <c r="X10" i="1"/>
  <c r="W49" i="1"/>
  <c r="X49" i="1" s="1"/>
  <c r="U56" i="1"/>
  <c r="W56" i="1" s="1"/>
  <c r="W57" i="1"/>
  <c r="X57" i="1" s="1"/>
  <c r="Y57" i="1" s="1"/>
  <c r="U36" i="1"/>
  <c r="W36" i="1" s="1"/>
  <c r="X36" i="1" s="1"/>
  <c r="Y36" i="1" s="1"/>
  <c r="AF267" i="1" l="1"/>
  <c r="B14" i="4"/>
  <c r="AF158" i="1"/>
  <c r="AF165" i="1"/>
  <c r="AF82" i="1"/>
  <c r="AF73" i="1"/>
  <c r="AF266" i="1"/>
  <c r="AF251" i="1"/>
  <c r="AF66" i="1"/>
  <c r="AF131" i="1"/>
  <c r="AF20" i="1"/>
  <c r="AF107" i="1"/>
  <c r="AF37" i="1"/>
  <c r="L19" i="2"/>
  <c r="AA18" i="1"/>
  <c r="AC18" i="1"/>
  <c r="AF32" i="1"/>
  <c r="AF173" i="1"/>
  <c r="AA21" i="1"/>
  <c r="AC21" i="1"/>
  <c r="AF181" i="1"/>
  <c r="AF101" i="1"/>
  <c r="AC15" i="1"/>
  <c r="AA15" i="1"/>
  <c r="AC16" i="1"/>
  <c r="AA16" i="1"/>
  <c r="L49" i="2"/>
  <c r="AA48" i="1"/>
  <c r="AC48" i="1"/>
  <c r="AF119" i="1"/>
  <c r="AF170" i="1"/>
  <c r="AC40" i="1"/>
  <c r="AA40" i="1"/>
  <c r="AF189" i="1"/>
  <c r="AC51" i="1"/>
  <c r="AA51" i="1"/>
  <c r="AF156" i="1"/>
  <c r="AF159" i="1"/>
  <c r="AF59" i="1"/>
  <c r="AF136" i="1"/>
  <c r="AF116" i="1"/>
  <c r="L54" i="2"/>
  <c r="AC53" i="1"/>
  <c r="AA53" i="1"/>
  <c r="AA22" i="1"/>
  <c r="AC22" i="1"/>
  <c r="AC34" i="1"/>
  <c r="AA34" i="1"/>
  <c r="L27" i="2"/>
  <c r="AC26" i="1"/>
  <c r="AA26" i="1"/>
  <c r="AC19" i="1"/>
  <c r="AA19" i="1"/>
  <c r="AC31" i="1"/>
  <c r="AA31" i="1"/>
  <c r="L14" i="2"/>
  <c r="AA13" i="1"/>
  <c r="AC13" i="1"/>
  <c r="L18" i="2"/>
  <c r="AC17" i="1"/>
  <c r="AA17" i="1"/>
  <c r="AA24" i="1"/>
  <c r="AC24" i="1"/>
  <c r="AC39" i="1"/>
  <c r="AA39" i="1"/>
  <c r="AC52" i="1"/>
  <c r="AA52" i="1"/>
  <c r="AF166" i="1"/>
  <c r="AF55" i="1"/>
  <c r="L51" i="2"/>
  <c r="AC50" i="1"/>
  <c r="AA50" i="1"/>
  <c r="AC30" i="1"/>
  <c r="AA30" i="1"/>
  <c r="L15" i="2"/>
  <c r="AC14" i="1"/>
  <c r="AA14" i="1"/>
  <c r="AA58" i="1"/>
  <c r="AC58" i="1"/>
  <c r="L45" i="2"/>
  <c r="AC44" i="1"/>
  <c r="AA44" i="1"/>
  <c r="L28" i="2"/>
  <c r="AA27" i="1"/>
  <c r="AC27" i="1"/>
  <c r="AA61" i="1"/>
  <c r="AC61" i="1"/>
  <c r="AF38" i="1"/>
  <c r="L62" i="2"/>
  <c r="AE61" i="1"/>
  <c r="L20" i="2"/>
  <c r="AE19" i="1"/>
  <c r="L16" i="2"/>
  <c r="AE15" i="1"/>
  <c r="L25" i="2"/>
  <c r="AE24" i="1"/>
  <c r="L32" i="2"/>
  <c r="AE31" i="1"/>
  <c r="L17" i="2"/>
  <c r="AE16" i="1"/>
  <c r="L52" i="2"/>
  <c r="AE51" i="1"/>
  <c r="L35" i="2"/>
  <c r="AE34" i="1"/>
  <c r="L53" i="2"/>
  <c r="AE52" i="1"/>
  <c r="L22" i="2"/>
  <c r="AE21" i="1"/>
  <c r="L41" i="2"/>
  <c r="AE40" i="1"/>
  <c r="L31" i="2"/>
  <c r="AE30" i="1"/>
  <c r="L40" i="2"/>
  <c r="AE39" i="1"/>
  <c r="L59" i="2"/>
  <c r="AE58" i="1"/>
  <c r="L23" i="2"/>
  <c r="AE22" i="1"/>
  <c r="Y60" i="1"/>
  <c r="F60" i="1" s="1"/>
  <c r="Y29" i="1"/>
  <c r="F29" i="1" s="1"/>
  <c r="Y45" i="1"/>
  <c r="F45" i="1" s="1"/>
  <c r="Y54" i="1"/>
  <c r="F54" i="1" s="1"/>
  <c r="Y28" i="1"/>
  <c r="F28" i="1" s="1"/>
  <c r="Y10" i="1"/>
  <c r="F10" i="1" s="1"/>
  <c r="Y25" i="1"/>
  <c r="F25" i="1" s="1"/>
  <c r="Y42" i="1"/>
  <c r="F42" i="1" s="1"/>
  <c r="Y33" i="1"/>
  <c r="F33" i="1" s="1"/>
  <c r="Y43" i="1"/>
  <c r="F43" i="1" s="1"/>
  <c r="Y11" i="1"/>
  <c r="F11" i="1" s="1"/>
  <c r="Y49" i="1"/>
  <c r="F49" i="1" s="1"/>
  <c r="Y35" i="1"/>
  <c r="F35" i="1" s="1"/>
  <c r="Y41" i="1"/>
  <c r="F41" i="1" s="1"/>
  <c r="Y12" i="1"/>
  <c r="F12" i="1" s="1"/>
  <c r="Y46" i="1"/>
  <c r="F46" i="1" s="1"/>
  <c r="Y47" i="1"/>
  <c r="F47" i="1" s="1"/>
  <c r="Y23" i="1"/>
  <c r="F23" i="1" s="1"/>
  <c r="AE44" i="1"/>
  <c r="AE14" i="1"/>
  <c r="AE48" i="1"/>
  <c r="AE13" i="1"/>
  <c r="AE27" i="1"/>
  <c r="AE17" i="1"/>
  <c r="AE53" i="1"/>
  <c r="AE18" i="1"/>
  <c r="AE26" i="1"/>
  <c r="AE50" i="1"/>
  <c r="F36" i="1"/>
  <c r="F57" i="1"/>
  <c r="X56" i="1"/>
  <c r="AF19" i="1" l="1"/>
  <c r="AF30" i="1"/>
  <c r="B15" i="4"/>
  <c r="AF44" i="1"/>
  <c r="AF16" i="1"/>
  <c r="AF39" i="1"/>
  <c r="AF53" i="1"/>
  <c r="AF15" i="1"/>
  <c r="AF26" i="1"/>
  <c r="AF34" i="1"/>
  <c r="AF52" i="1"/>
  <c r="AC35" i="1"/>
  <c r="AA35" i="1"/>
  <c r="AF27" i="1"/>
  <c r="L37" i="2"/>
  <c r="AA36" i="1"/>
  <c r="AC36" i="1"/>
  <c r="AA25" i="1"/>
  <c r="AC25" i="1"/>
  <c r="AC43" i="1"/>
  <c r="AA43" i="1"/>
  <c r="AF43" i="1" s="1"/>
  <c r="AA54" i="1"/>
  <c r="AC54" i="1"/>
  <c r="AC49" i="1"/>
  <c r="AA49" i="1"/>
  <c r="AF22" i="1"/>
  <c r="AF17" i="1"/>
  <c r="AF48" i="1"/>
  <c r="AF58" i="1"/>
  <c r="AA23" i="1"/>
  <c r="AC23" i="1"/>
  <c r="AF51" i="1"/>
  <c r="AC42" i="1"/>
  <c r="AA42" i="1"/>
  <c r="AE10" i="1"/>
  <c r="AA10" i="1"/>
  <c r="AC10" i="1"/>
  <c r="AC45" i="1"/>
  <c r="AA45" i="1"/>
  <c r="AC60" i="1"/>
  <c r="AA60" i="1"/>
  <c r="AF14" i="1"/>
  <c r="AA47" i="1"/>
  <c r="AC47" i="1"/>
  <c r="AF31" i="1"/>
  <c r="AF18" i="1"/>
  <c r="AC11" i="1"/>
  <c r="AA11" i="1"/>
  <c r="AC29" i="1"/>
  <c r="AA29" i="1"/>
  <c r="AF13" i="1"/>
  <c r="AC46" i="1"/>
  <c r="AA46" i="1"/>
  <c r="AA28" i="1"/>
  <c r="AC28" i="1"/>
  <c r="AF24" i="1"/>
  <c r="AF21" i="1"/>
  <c r="AF40" i="1"/>
  <c r="L58" i="2"/>
  <c r="AC57" i="1"/>
  <c r="AA57" i="1"/>
  <c r="AC33" i="1"/>
  <c r="AA33" i="1"/>
  <c r="AF61" i="1"/>
  <c r="AA12" i="1"/>
  <c r="AC12" i="1"/>
  <c r="AC41" i="1"/>
  <c r="AA41" i="1"/>
  <c r="AF50" i="1"/>
  <c r="L42" i="2"/>
  <c r="AE41" i="1"/>
  <c r="L50" i="2"/>
  <c r="AE49" i="1"/>
  <c r="L44" i="2"/>
  <c r="AE43" i="1"/>
  <c r="L43" i="2"/>
  <c r="AE42" i="1"/>
  <c r="L36" i="2"/>
  <c r="AE35" i="1"/>
  <c r="L12" i="2"/>
  <c r="AE11" i="1"/>
  <c r="L26" i="2"/>
  <c r="AE25" i="1"/>
  <c r="L11" i="2"/>
  <c r="L46" i="2"/>
  <c r="AE45" i="1"/>
  <c r="L47" i="2"/>
  <c r="AE46" i="1"/>
  <c r="L13" i="2"/>
  <c r="AE12" i="1"/>
  <c r="L30" i="2"/>
  <c r="AE29" i="1"/>
  <c r="L24" i="2"/>
  <c r="AE23" i="1"/>
  <c r="L48" i="2"/>
  <c r="AE47" i="1"/>
  <c r="L34" i="2"/>
  <c r="AE33" i="1"/>
  <c r="L29" i="2"/>
  <c r="AE28" i="1"/>
  <c r="L55" i="2"/>
  <c r="AE54" i="1"/>
  <c r="L61" i="2"/>
  <c r="AE60" i="1"/>
  <c r="Y56" i="1"/>
  <c r="F56" i="1" s="1"/>
  <c r="AE36" i="1"/>
  <c r="AE57" i="1"/>
  <c r="AF33" i="1" l="1"/>
  <c r="B16" i="4"/>
  <c r="AF11" i="1"/>
  <c r="AF49" i="1"/>
  <c r="AF47" i="1"/>
  <c r="AF29" i="1"/>
  <c r="AC56" i="1"/>
  <c r="AA56" i="1"/>
  <c r="AF57" i="1"/>
  <c r="AF10" i="1"/>
  <c r="AF36" i="1"/>
  <c r="AF23" i="1"/>
  <c r="AF12" i="1"/>
  <c r="AF60" i="1"/>
  <c r="AF45" i="1"/>
  <c r="AF28" i="1"/>
  <c r="AF42" i="1"/>
  <c r="AF41" i="1"/>
  <c r="AF54" i="1"/>
  <c r="AF25" i="1"/>
  <c r="AF46" i="1"/>
  <c r="AF35" i="1"/>
  <c r="L57" i="2"/>
  <c r="AE56" i="1"/>
  <c r="B17" i="4" l="1"/>
  <c r="AF56" i="1"/>
  <c r="B18" i="4" l="1"/>
  <c r="B19" i="4" l="1"/>
  <c r="B20" i="4" l="1"/>
  <c r="B21" i="4" l="1"/>
  <c r="B22" i="4" l="1"/>
  <c r="B23" i="4" l="1"/>
  <c r="B24" i="4" l="1"/>
  <c r="B25" i="4" l="1"/>
  <c r="B26" i="4" l="1"/>
  <c r="B27" i="4" l="1"/>
  <c r="B28" i="4" l="1"/>
  <c r="B29" i="4" l="1"/>
  <c r="B30" i="4" l="1"/>
  <c r="B31" i="4" l="1"/>
  <c r="B32" i="4" l="1"/>
  <c r="B33" i="4" l="1"/>
  <c r="B34" i="4" l="1"/>
  <c r="B35" i="4" l="1"/>
  <c r="B36" i="4" l="1"/>
  <c r="B37" i="4" l="1"/>
  <c r="B38" i="4" l="1"/>
  <c r="B39" i="4" l="1"/>
  <c r="B40" i="4" l="1"/>
  <c r="B41" i="4" l="1"/>
  <c r="B42" i="4" l="1"/>
  <c r="B43" i="4" l="1"/>
  <c r="B44" i="4" l="1"/>
  <c r="B45" i="4" l="1"/>
  <c r="B46" i="4" l="1"/>
  <c r="B47" i="4" l="1"/>
  <c r="B48" i="4" l="1"/>
  <c r="B49" i="4" l="1"/>
  <c r="B50" i="4" l="1"/>
  <c r="B51" i="4" l="1"/>
  <c r="B52" i="4" l="1"/>
  <c r="B53" i="4" l="1"/>
  <c r="B54" i="4" l="1"/>
  <c r="B55" i="4" l="1"/>
  <c r="B56" i="4" l="1"/>
  <c r="B57" i="4" l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<sst xmlns="http://schemas.openxmlformats.org/spreadsheetml/2006/main" count="2213" uniqueCount="871">
  <si>
    <t>Pipe Geometry (SI)</t>
  </si>
  <si>
    <t>Manning's n</t>
  </si>
  <si>
    <t>Calculations</t>
  </si>
  <si>
    <t>Area</t>
  </si>
  <si>
    <t>Δy</t>
  </si>
  <si>
    <t>Results</t>
  </si>
  <si>
    <t>Time (min from start)</t>
  </si>
  <si>
    <t>Perimeter</t>
  </si>
  <si>
    <t>Errors</t>
  </si>
  <si>
    <t>M1</t>
  </si>
  <si>
    <t>Pipe Full</t>
  </si>
  <si>
    <t>Term 1</t>
  </si>
  <si>
    <t>Term 2</t>
  </si>
  <si>
    <t>Friction</t>
  </si>
  <si>
    <t>Inv*Δy</t>
  </si>
  <si>
    <t>Sqrt(Inv*Δy)</t>
  </si>
  <si>
    <t>Head loss</t>
  </si>
  <si>
    <t>Energy Eq Check</t>
  </si>
  <si>
    <t>Elevation Head (in)</t>
  </si>
  <si>
    <t>Elevation Head (out)</t>
  </si>
  <si>
    <t>Velocity Head (in)</t>
  </si>
  <si>
    <t>Velocity Head (out)</t>
  </si>
  <si>
    <t>Sum Equals Zero</t>
  </si>
  <si>
    <t>Radius (m)</t>
  </si>
  <si>
    <t>Length (m)</t>
  </si>
  <si>
    <t>Gravity (m/s^2)</t>
  </si>
  <si>
    <t>y1 (in)</t>
  </si>
  <si>
    <t>y2 (in)</t>
  </si>
  <si>
    <t>Radius (in)</t>
  </si>
  <si>
    <t>Length (ft)</t>
  </si>
  <si>
    <t>Data Conversion</t>
  </si>
  <si>
    <t>y2 is not greater than y1</t>
  </si>
  <si>
    <t>elevation head is not enough to overcome pipe friction</t>
  </si>
  <si>
    <t>y1 (m)</t>
  </si>
  <si>
    <t>y2 (m)</t>
  </si>
  <si>
    <t>Q (m^3/s)</t>
  </si>
  <si>
    <t>y1/D</t>
  </si>
  <si>
    <t>h1 (m)</t>
  </si>
  <si>
    <t>theta1 (rad)</t>
  </si>
  <si>
    <t>A1 (m^2)</t>
  </si>
  <si>
    <t>WP1 (m)</t>
  </si>
  <si>
    <t>y2/D</t>
  </si>
  <si>
    <t>h2 (m)</t>
  </si>
  <si>
    <t>theta2 (rad)</t>
  </si>
  <si>
    <t>A2 (m^2)</t>
  </si>
  <si>
    <t>WP2 (m)</t>
  </si>
  <si>
    <t>A_ave (m)</t>
  </si>
  <si>
    <t>Rh1 (m)</t>
  </si>
  <si>
    <t>Rh2 (m)</t>
  </si>
  <si>
    <t>Rh_ave (m)</t>
  </si>
  <si>
    <t>Exfiltration (cfs)</t>
  </si>
  <si>
    <t>Surface Area (sf)</t>
  </si>
  <si>
    <t>Q_in (m^3/s)</t>
  </si>
  <si>
    <t>Q_in (cfs)</t>
  </si>
  <si>
    <t>Sand Filter Storage Hydrograph</t>
  </si>
  <si>
    <t>Time since start</t>
  </si>
  <si>
    <t>Q (cfs)</t>
  </si>
  <si>
    <t>M1 Backwater Hydraulics</t>
  </si>
  <si>
    <t>Inflow Estimates</t>
  </si>
  <si>
    <t>Geometry</t>
  </si>
  <si>
    <t>Slope (ft/ft)</t>
  </si>
  <si>
    <t>inch drop (z1)</t>
  </si>
  <si>
    <t>z1 (m)</t>
  </si>
  <si>
    <t>2022-11-07T16:00:00</t>
  </si>
  <si>
    <t>2022-11-07T16:15:00</t>
  </si>
  <si>
    <t>2022-11-07T16:30:00</t>
  </si>
  <si>
    <t>2022-11-07T16:45:00</t>
  </si>
  <si>
    <t>2022-11-07T17:00:00</t>
  </si>
  <si>
    <t>2022-11-07T17:15:00</t>
  </si>
  <si>
    <t>2022-11-07T17:30:00</t>
  </si>
  <si>
    <t>2022-11-07T17:45:00</t>
  </si>
  <si>
    <t>2022-11-07T18:00:00</t>
  </si>
  <si>
    <t>2022-11-07T18:15:00</t>
  </si>
  <si>
    <t>2022-11-07T18:30:00</t>
  </si>
  <si>
    <t>2022-11-07T18:45:00</t>
  </si>
  <si>
    <t>2022-11-07T19:00:00</t>
  </si>
  <si>
    <t>2022-11-07T19:15:00</t>
  </si>
  <si>
    <t>2022-11-07T19:30:00</t>
  </si>
  <si>
    <t>2022-11-07T19:45:00</t>
  </si>
  <si>
    <t>2022-11-07T20:00:00</t>
  </si>
  <si>
    <t>2022-11-07T20:15:00</t>
  </si>
  <si>
    <t>2022-11-07T20:30:00</t>
  </si>
  <si>
    <t>2022-11-07T20:45:00</t>
  </si>
  <si>
    <t>2022-11-07T21:00:00</t>
  </si>
  <si>
    <t>2022-11-07T21:15:00</t>
  </si>
  <si>
    <t>2022-11-07T21:30:00</t>
  </si>
  <si>
    <t>2022-11-07T21:45:00</t>
  </si>
  <si>
    <t>2022-11-07T22:00:00</t>
  </si>
  <si>
    <t>2022-11-07T22:15:00</t>
  </si>
  <si>
    <t>2022-11-07T22:30:00</t>
  </si>
  <si>
    <t>2022-11-07T22:45:00</t>
  </si>
  <si>
    <t>2022-11-07T23:00:00</t>
  </si>
  <si>
    <t>2022-11-07T23:15:00</t>
  </si>
  <si>
    <t>2022-11-07T23:30:00</t>
  </si>
  <si>
    <t>2022-11-07T23:45:00</t>
  </si>
  <si>
    <t>2022-11-08T00:00:00</t>
  </si>
  <si>
    <t>2022-11-08T00:15:00</t>
  </si>
  <si>
    <t>2022-11-08T00:30:00</t>
  </si>
  <si>
    <t>2022-11-08T00:45:00</t>
  </si>
  <si>
    <t>2022-11-08T01:00:00</t>
  </si>
  <si>
    <t>2022-11-08T01:15:00</t>
  </si>
  <si>
    <t>2022-11-08T01:30:00</t>
  </si>
  <si>
    <t>2022-11-08T01:45:00</t>
  </si>
  <si>
    <t>2022-11-08T02:00:00</t>
  </si>
  <si>
    <t>2022-11-08T02:15:00</t>
  </si>
  <si>
    <t>2022-11-08T02:30:00</t>
  </si>
  <si>
    <t>2022-11-08T02:45:00</t>
  </si>
  <si>
    <t>2022-11-08T03:00:00</t>
  </si>
  <si>
    <t>2022-11-08T03:15:00</t>
  </si>
  <si>
    <t>2022-11-08T03:30:00</t>
  </si>
  <si>
    <t>2022-11-08T03:45:00</t>
  </si>
  <si>
    <t>2022-11-08T04:00:00</t>
  </si>
  <si>
    <t>2022-11-08T04:15:00</t>
  </si>
  <si>
    <t>2022-11-08T04:30:00</t>
  </si>
  <si>
    <t>2022-11-08T04:45:00</t>
  </si>
  <si>
    <t>2022-11-08T05:00:00</t>
  </si>
  <si>
    <t>2022-11-08T05:15:00</t>
  </si>
  <si>
    <t>2022-11-08T05:30:00</t>
  </si>
  <si>
    <t>2022-11-08T05:45:00</t>
  </si>
  <si>
    <t>2022-11-08T06:00:00</t>
  </si>
  <si>
    <t>2022-11-08T06:15:00</t>
  </si>
  <si>
    <t>2022-11-08T06:30:00</t>
  </si>
  <si>
    <t>2022-11-08T06:45:00</t>
  </si>
  <si>
    <t>2022-11-08T07:00:00</t>
  </si>
  <si>
    <t>2022-11-08T07:15:00</t>
  </si>
  <si>
    <t>2022-11-08T07:30:00</t>
  </si>
  <si>
    <t>2022-11-08T07:45:00</t>
  </si>
  <si>
    <t>2022-11-08T08:00:00</t>
  </si>
  <si>
    <t>2022-11-08T08:15:00</t>
  </si>
  <si>
    <t>2022-11-08T08:30:00</t>
  </si>
  <si>
    <t>2022-11-08T08:45:00</t>
  </si>
  <si>
    <t>2022-11-08T09:00:00</t>
  </si>
  <si>
    <t>2022-11-08T09:15:00</t>
  </si>
  <si>
    <t>2022-11-08T09:30:00</t>
  </si>
  <si>
    <t>2022-11-08T09:45:00</t>
  </si>
  <si>
    <t>2022-11-08T10:00:00</t>
  </si>
  <si>
    <t>2022-11-08T10:15:00</t>
  </si>
  <si>
    <t>2022-11-08T10:30:00</t>
  </si>
  <si>
    <t>2022-11-08T10:45:00</t>
  </si>
  <si>
    <t>2022-11-08T11:00:00</t>
  </si>
  <si>
    <t>2022-11-08T11:15:00</t>
  </si>
  <si>
    <t>2022-11-08T11:30:00</t>
  </si>
  <si>
    <t>2022-11-08T11:45:00</t>
  </si>
  <si>
    <t>2022-11-08T12:00:00</t>
  </si>
  <si>
    <t>2022-11-08T12:15:00</t>
  </si>
  <si>
    <t>2022-11-08T12:30:00</t>
  </si>
  <si>
    <t>2022-11-08T12:45:00</t>
  </si>
  <si>
    <t>2022-11-08T13:00:00</t>
  </si>
  <si>
    <t>2022-11-08T13:15:00</t>
  </si>
  <si>
    <t>2022-11-08T13:30:00</t>
  </si>
  <si>
    <t>2022-11-08T13:45:00</t>
  </si>
  <si>
    <t>2022-11-08T14:00:00</t>
  </si>
  <si>
    <t>2022-11-08T14:15:00</t>
  </si>
  <si>
    <t>2022-11-08T14:30:00</t>
  </si>
  <si>
    <t>2022-11-08T14:45:00</t>
  </si>
  <si>
    <t>2022-11-08T15:00:00</t>
  </si>
  <si>
    <t>2022-11-08T15:15:00</t>
  </si>
  <si>
    <t>2022-11-08T15:30:00</t>
  </si>
  <si>
    <t>2022-11-08T15:45:00</t>
  </si>
  <si>
    <t>2022-11-08T16:00:00</t>
  </si>
  <si>
    <t>2022-11-08T16:15:00</t>
  </si>
  <si>
    <t>2022-11-08T16:30:00</t>
  </si>
  <si>
    <t>2022-11-08T16:45:00</t>
  </si>
  <si>
    <t>2022-11-08T17:00:00</t>
  </si>
  <si>
    <t>2022-11-08T17:15:00</t>
  </si>
  <si>
    <t>2022-11-08T17:30:00</t>
  </si>
  <si>
    <t>2022-11-08T17:45:00</t>
  </si>
  <si>
    <t>2022-11-08T18:00:00</t>
  </si>
  <si>
    <t>2022-11-08T18:15:00</t>
  </si>
  <si>
    <t>2022-11-08T18:30:00</t>
  </si>
  <si>
    <t>2022-11-08T18:45:00</t>
  </si>
  <si>
    <t>2022-11-08T19:00:00</t>
  </si>
  <si>
    <t>2022-11-08T19:15:00</t>
  </si>
  <si>
    <t>2022-11-08T19:30:00</t>
  </si>
  <si>
    <t>2022-11-08T19:45:00</t>
  </si>
  <si>
    <t>2022-11-08T20:00:00</t>
  </si>
  <si>
    <t>2022-11-08T20:15:00</t>
  </si>
  <si>
    <t>2022-11-08T20:30:00</t>
  </si>
  <si>
    <t>2022-11-08T20:45:00</t>
  </si>
  <si>
    <t>2022-11-08T21:00:00</t>
  </si>
  <si>
    <t>2022-11-08T21:15:00</t>
  </si>
  <si>
    <t>2022-11-08T21:30:00</t>
  </si>
  <si>
    <t>2022-11-08T21:45:00</t>
  </si>
  <si>
    <t>2022-11-08T22:00:00</t>
  </si>
  <si>
    <t>2022-11-08T22:15:00</t>
  </si>
  <si>
    <t>2022-11-08T22:30:00</t>
  </si>
  <si>
    <t>2022-11-08T22:45:00</t>
  </si>
  <si>
    <t>2022-11-08T23:00:00</t>
  </si>
  <si>
    <t>2022-11-08T23:15:00</t>
  </si>
  <si>
    <t>2022-11-08T23:30:00</t>
  </si>
  <si>
    <t>2022-11-08T23:45:00</t>
  </si>
  <si>
    <t>2022-11-09T00:00:00</t>
  </si>
  <si>
    <t>2022-11-09T00:15:00</t>
  </si>
  <si>
    <t>2022-11-09T00:30:00</t>
  </si>
  <si>
    <t>2022-11-09T00:45:00</t>
  </si>
  <si>
    <t>2022-11-09T01:00:00</t>
  </si>
  <si>
    <t>2022-11-09T01:15:00</t>
  </si>
  <si>
    <t>2022-11-09T01:30:00</t>
  </si>
  <si>
    <t>2022-11-09T01:45:00</t>
  </si>
  <si>
    <t>2022-11-09T02:00:00</t>
  </si>
  <si>
    <t>2022-11-09T02:15:00</t>
  </si>
  <si>
    <t>2022-11-09T02:30:00</t>
  </si>
  <si>
    <t>2022-11-09T02:45:00</t>
  </si>
  <si>
    <t>2022-11-09T03:00:00</t>
  </si>
  <si>
    <t>2022-11-09T03:15:00</t>
  </si>
  <si>
    <t>2022-11-09T03:30:00</t>
  </si>
  <si>
    <t>2022-11-09T03:45:00</t>
  </si>
  <si>
    <t>2022-11-09T04:00:00</t>
  </si>
  <si>
    <t>2022-11-09T04:15:00</t>
  </si>
  <si>
    <t>2022-11-09T04:30:00</t>
  </si>
  <si>
    <t>2022-11-09T04:45:00</t>
  </si>
  <si>
    <t>2022-11-09T05:00:00</t>
  </si>
  <si>
    <t>2022-11-09T05:15:00</t>
  </si>
  <si>
    <t>2022-11-09T05:30:00</t>
  </si>
  <si>
    <t>2022-11-09T05:45:00</t>
  </si>
  <si>
    <t>2022-11-09T06:00:00</t>
  </si>
  <si>
    <t>2022-11-09T06:15:00</t>
  </si>
  <si>
    <t>2022-11-09T06:30:00</t>
  </si>
  <si>
    <t>2022-11-09T06:45:00</t>
  </si>
  <si>
    <t>2022-11-09T07:00:00</t>
  </si>
  <si>
    <t>2022-11-09T07:15:00</t>
  </si>
  <si>
    <t>2022-11-09T07:30:00</t>
  </si>
  <si>
    <t>2022-11-09T07:45:00</t>
  </si>
  <si>
    <t>2022-11-09T08:00:00</t>
  </si>
  <si>
    <t>2022-11-09T08:15:00</t>
  </si>
  <si>
    <t>2022-11-09T08:30:00</t>
  </si>
  <si>
    <t>2022-11-09T08:45:00</t>
  </si>
  <si>
    <t>2022-11-09T09:00:00</t>
  </si>
  <si>
    <t>2022-11-09T09:15:00</t>
  </si>
  <si>
    <t>2022-11-09T09:30:00</t>
  </si>
  <si>
    <t>2022-11-09T09:45:00</t>
  </si>
  <si>
    <t>2022-11-09T10:00:00</t>
  </si>
  <si>
    <t>2022-11-09T10:15:00</t>
  </si>
  <si>
    <t>2022-11-09T10:30:00</t>
  </si>
  <si>
    <t>2022-11-09T10:45:00</t>
  </si>
  <si>
    <t>2022-11-09T11:00:00</t>
  </si>
  <si>
    <t>2022-11-09T11:15:00</t>
  </si>
  <si>
    <t>2022-11-09T11:30:00</t>
  </si>
  <si>
    <t>2022-11-09T11:45:00</t>
  </si>
  <si>
    <t>2022-11-09T12:00:00</t>
  </si>
  <si>
    <t>2022-11-09T12:15:00</t>
  </si>
  <si>
    <t>2022-11-09T12:30:00</t>
  </si>
  <si>
    <t>2022-11-09T12:45:00</t>
  </si>
  <si>
    <t>2022-11-09T13:00:00</t>
  </si>
  <si>
    <t>2022-11-09T13:15:00</t>
  </si>
  <si>
    <t>2022-11-09T13:30:00</t>
  </si>
  <si>
    <t>2022-11-09T13:45:00</t>
  </si>
  <si>
    <t>2022-11-09T14:00:00</t>
  </si>
  <si>
    <t>2022-11-09T14:15:00</t>
  </si>
  <si>
    <t>2022-11-09T14:30:00</t>
  </si>
  <si>
    <t>2022-11-09T14:45:00</t>
  </si>
  <si>
    <t>2022-11-09T15:00:00</t>
  </si>
  <si>
    <t>2022-11-09T15:15:00</t>
  </si>
  <si>
    <t>2022-11-09T15:30:00</t>
  </si>
  <si>
    <t>2022-11-09T15:45:00</t>
  </si>
  <si>
    <t>2022-11-09T16:00:00</t>
  </si>
  <si>
    <t>2022-11-09T16:15:00</t>
  </si>
  <si>
    <t>2022-11-09T16:30:00</t>
  </si>
  <si>
    <t>2022-11-09T16:45:00</t>
  </si>
  <si>
    <t>2022-11-09T17:00:00</t>
  </si>
  <si>
    <t>2022-11-09T17:15:00</t>
  </si>
  <si>
    <t>2022-11-09T17:30:00</t>
  </si>
  <si>
    <t>2022-11-09T17:45:00</t>
  </si>
  <si>
    <t>2022-11-09T18:00:00</t>
  </si>
  <si>
    <t>2022-11-09T18:15:00</t>
  </si>
  <si>
    <t>2022-11-09T18:30:00</t>
  </si>
  <si>
    <t>2022-11-09T18:45:00</t>
  </si>
  <si>
    <t>2022-11-09T19:00:00</t>
  </si>
  <si>
    <t>2022-11-09T19:15:00</t>
  </si>
  <si>
    <t>2022-11-09T19:30:00</t>
  </si>
  <si>
    <t>2022-11-09T19:45:00</t>
  </si>
  <si>
    <t>2022-11-09T20:00:00</t>
  </si>
  <si>
    <t>2022-11-09T20:15:00</t>
  </si>
  <si>
    <t>2022-11-09T20:30:00</t>
  </si>
  <si>
    <t>2022-11-09T20:45:00</t>
  </si>
  <si>
    <t>2022-11-09T21:00:00</t>
  </si>
  <si>
    <t>2022-11-09T21:15:00</t>
  </si>
  <si>
    <t>2022-11-09T21:30:00</t>
  </si>
  <si>
    <t>2022-11-09T21:45:00</t>
  </si>
  <si>
    <t>2022-11-09T22:00:00</t>
  </si>
  <si>
    <t>2022-11-09T22:15:00</t>
  </si>
  <si>
    <t>2022-11-09T22:30:00</t>
  </si>
  <si>
    <t>2022-11-09T22:45:00</t>
  </si>
  <si>
    <t>2022-11-09T23:00:00</t>
  </si>
  <si>
    <t>2022-11-09T23:15:00</t>
  </si>
  <si>
    <t>2022-11-09T23:30:00</t>
  </si>
  <si>
    <t>2022-11-09T23:45:00</t>
  </si>
  <si>
    <t>2022-11-10T00:00:00</t>
  </si>
  <si>
    <t>2022-11-10T00:15:00</t>
  </si>
  <si>
    <t>2022-11-10T00:30:00</t>
  </si>
  <si>
    <t>2022-11-10T00:45:00</t>
  </si>
  <si>
    <t>2022-11-10T01:00:00</t>
  </si>
  <si>
    <t>2022-11-10T01:15:00</t>
  </si>
  <si>
    <t>2022-11-10T01:30:00</t>
  </si>
  <si>
    <t>2022-11-10T01:45:00</t>
  </si>
  <si>
    <t>2022-11-10T02:00:00</t>
  </si>
  <si>
    <t>2022-11-10T02:15:00</t>
  </si>
  <si>
    <t>2022-11-10T02:30:00</t>
  </si>
  <si>
    <t>2022-11-10T02:45:00</t>
  </si>
  <si>
    <t>2022-11-10T03:00:00</t>
  </si>
  <si>
    <t>2022-11-10T03:15:00</t>
  </si>
  <si>
    <t>2022-11-10T03:30:00</t>
  </si>
  <si>
    <t>2022-11-10T03:45:00</t>
  </si>
  <si>
    <t>2022-11-10T04:00:00</t>
  </si>
  <si>
    <t>2022-11-10T04:15:00</t>
  </si>
  <si>
    <t>2022-11-10T04:30:00</t>
  </si>
  <si>
    <t>2022-11-10T04:45:00</t>
  </si>
  <si>
    <t>2022-11-10T05:00:00</t>
  </si>
  <si>
    <t>2022-11-10T05:15:00</t>
  </si>
  <si>
    <t>2022-11-10T05:30:00</t>
  </si>
  <si>
    <t>2022-11-10T05:45:00</t>
  </si>
  <si>
    <t>2022-11-10T06:00:00</t>
  </si>
  <si>
    <t>2022-11-10T06:15:00</t>
  </si>
  <si>
    <t>2022-11-10T06:30:00</t>
  </si>
  <si>
    <t>2022-11-10T06:45:00</t>
  </si>
  <si>
    <t>2022-11-10T07:00:00</t>
  </si>
  <si>
    <t>2022-11-10T07:15:00</t>
  </si>
  <si>
    <t>2022-11-10T07:30:00</t>
  </si>
  <si>
    <t>2022-11-10T07:45:00</t>
  </si>
  <si>
    <t>2022-11-10T08:00:00</t>
  </si>
  <si>
    <t>2022-11-10T08:15:00</t>
  </si>
  <si>
    <t>2022-11-10T08:30:00</t>
  </si>
  <si>
    <t>2022-11-10T08:45:00</t>
  </si>
  <si>
    <t>2022-11-10T09:00:00</t>
  </si>
  <si>
    <t>2022-11-10T09:15:00</t>
  </si>
  <si>
    <t>2022-11-10T09:30:00</t>
  </si>
  <si>
    <t>2022-11-10T09:45:00</t>
  </si>
  <si>
    <t>DateTime</t>
  </si>
  <si>
    <t>Depth Data</t>
  </si>
  <si>
    <t>Outflow Data</t>
  </si>
  <si>
    <t>Elapsed Time (min)</t>
  </si>
  <si>
    <t>2022-11-07T16:05:00</t>
  </si>
  <si>
    <t>2022-11-07T16:10:00</t>
  </si>
  <si>
    <t>2022-11-07T16:20:00</t>
  </si>
  <si>
    <t>2022-11-07T16:25:00</t>
  </si>
  <si>
    <t>2022-11-07T16:35:00</t>
  </si>
  <si>
    <t>2022-11-07T16:40:00</t>
  </si>
  <si>
    <t>2022-11-07T16:50:00</t>
  </si>
  <si>
    <t>2022-11-07T16:55:00</t>
  </si>
  <si>
    <t>2022-11-07T17:05:00</t>
  </si>
  <si>
    <t>2022-11-07T17:10:00</t>
  </si>
  <si>
    <t>2022-11-07T17:20:00</t>
  </si>
  <si>
    <t>2022-11-07T17:25:00</t>
  </si>
  <si>
    <t>2022-11-07T17:35:00</t>
  </si>
  <si>
    <t>2022-11-07T17:40:00</t>
  </si>
  <si>
    <t>2022-11-07T17:50:00</t>
  </si>
  <si>
    <t>2022-11-07T17:55:00</t>
  </si>
  <si>
    <t>2022-11-07T18:05:00</t>
  </si>
  <si>
    <t>2022-11-07T18:10:00</t>
  </si>
  <si>
    <t>2022-11-07T18:20:00</t>
  </si>
  <si>
    <t>2022-11-07T18:25:00</t>
  </si>
  <si>
    <t>2022-11-07T18:35:00</t>
  </si>
  <si>
    <t>2022-11-07T18:40:00</t>
  </si>
  <si>
    <t>2022-11-07T18:50:00</t>
  </si>
  <si>
    <t>2022-11-07T18:55:00</t>
  </si>
  <si>
    <t>2022-11-07T19:05:00</t>
  </si>
  <si>
    <t>2022-11-07T19:10:00</t>
  </si>
  <si>
    <t>2022-11-07T19:20:00</t>
  </si>
  <si>
    <t>2022-11-07T19:25:00</t>
  </si>
  <si>
    <t>2022-11-07T19:35:00</t>
  </si>
  <si>
    <t>2022-11-07T19:40:00</t>
  </si>
  <si>
    <t>2022-11-07T19:50:00</t>
  </si>
  <si>
    <t>2022-11-07T19:55:00</t>
  </si>
  <si>
    <t>2022-11-07T20:05:00</t>
  </si>
  <si>
    <t>2022-11-07T20:10:00</t>
  </si>
  <si>
    <t>2022-11-07T20:20:00</t>
  </si>
  <si>
    <t>2022-11-07T20:25:00</t>
  </si>
  <si>
    <t>2022-11-07T20:35:00</t>
  </si>
  <si>
    <t>2022-11-07T20:40:00</t>
  </si>
  <si>
    <t>2022-11-07T20:50:00</t>
  </si>
  <si>
    <t>2022-11-07T20:55:00</t>
  </si>
  <si>
    <t>2022-11-07T21:05:00</t>
  </si>
  <si>
    <t>2022-11-07T21:10:00</t>
  </si>
  <si>
    <t>2022-11-07T21:20:00</t>
  </si>
  <si>
    <t>2022-11-07T21:25:00</t>
  </si>
  <si>
    <t>2022-11-07T21:35:00</t>
  </si>
  <si>
    <t>2022-11-07T21:40:00</t>
  </si>
  <si>
    <t>2022-11-07T21:50:00</t>
  </si>
  <si>
    <t>2022-11-07T21:55:00</t>
  </si>
  <si>
    <t>2022-11-07T22:05:00</t>
  </si>
  <si>
    <t>2022-11-07T22:10:00</t>
  </si>
  <si>
    <t>2022-11-07T22:20:00</t>
  </si>
  <si>
    <t>2022-11-07T22:25:00</t>
  </si>
  <si>
    <t>2022-11-07T22:35:00</t>
  </si>
  <si>
    <t>2022-11-07T22:40:00</t>
  </si>
  <si>
    <t>2022-11-07T22:50:00</t>
  </si>
  <si>
    <t>2022-11-07T22:55:00</t>
  </si>
  <si>
    <t>2022-11-07T23:05:00</t>
  </si>
  <si>
    <t>2022-11-07T23:10:00</t>
  </si>
  <si>
    <t>2022-11-07T23:20:00</t>
  </si>
  <si>
    <t>2022-11-07T23:25:00</t>
  </si>
  <si>
    <t>2022-11-07T23:35:00</t>
  </si>
  <si>
    <t>2022-11-07T23:40:00</t>
  </si>
  <si>
    <t>2022-11-07T23:50:00</t>
  </si>
  <si>
    <t>2022-11-07T23:55:00</t>
  </si>
  <si>
    <t>2022-11-08T00:05:00</t>
  </si>
  <si>
    <t>2022-11-08T00:10:00</t>
  </si>
  <si>
    <t>2022-11-08T00:20:00</t>
  </si>
  <si>
    <t>2022-11-08T00:25:00</t>
  </si>
  <si>
    <t>2022-11-08T00:35:00</t>
  </si>
  <si>
    <t>2022-11-08T00:40:00</t>
  </si>
  <si>
    <t>2022-11-08T00:50:00</t>
  </si>
  <si>
    <t>2022-11-08T00:55:00</t>
  </si>
  <si>
    <t>2022-11-08T01:05:00</t>
  </si>
  <si>
    <t>2022-11-08T01:10:00</t>
  </si>
  <si>
    <t>2022-11-08T01:20:00</t>
  </si>
  <si>
    <t>2022-11-08T01:25:00</t>
  </si>
  <si>
    <t>2022-11-08T01:35:00</t>
  </si>
  <si>
    <t>2022-11-08T01:40:00</t>
  </si>
  <si>
    <t>2022-11-08T01:50:00</t>
  </si>
  <si>
    <t>2022-11-08T01:55:00</t>
  </si>
  <si>
    <t>2022-11-08T02:05:00</t>
  </si>
  <si>
    <t>2022-11-08T02:10:00</t>
  </si>
  <si>
    <t>2022-11-08T02:20:00</t>
  </si>
  <si>
    <t>2022-11-08T02:25:00</t>
  </si>
  <si>
    <t>2022-11-08T02:35:00</t>
  </si>
  <si>
    <t>2022-11-08T02:40:00</t>
  </si>
  <si>
    <t>2022-11-08T02:50:00</t>
  </si>
  <si>
    <t>2022-11-08T02:55:00</t>
  </si>
  <si>
    <t>2022-11-08T03:05:00</t>
  </si>
  <si>
    <t>2022-11-08T03:10:00</t>
  </si>
  <si>
    <t>2022-11-08T03:20:00</t>
  </si>
  <si>
    <t>2022-11-08T03:25:00</t>
  </si>
  <si>
    <t>2022-11-08T03:35:00</t>
  </si>
  <si>
    <t>2022-11-08T03:40:00</t>
  </si>
  <si>
    <t>2022-11-08T03:50:00</t>
  </si>
  <si>
    <t>2022-11-08T03:55:00</t>
  </si>
  <si>
    <t>2022-11-08T04:05:00</t>
  </si>
  <si>
    <t>2022-11-08T04:10:00</t>
  </si>
  <si>
    <t>2022-11-08T04:20:00</t>
  </si>
  <si>
    <t>2022-11-08T04:25:00</t>
  </si>
  <si>
    <t>2022-11-08T04:35:00</t>
  </si>
  <si>
    <t>2022-11-08T04:40:00</t>
  </si>
  <si>
    <t>2022-11-08T04:50:00</t>
  </si>
  <si>
    <t>2022-11-08T04:55:00</t>
  </si>
  <si>
    <t>2022-11-08T05:05:00</t>
  </si>
  <si>
    <t>2022-11-08T05:10:00</t>
  </si>
  <si>
    <t>2022-11-08T05:20:00</t>
  </si>
  <si>
    <t>2022-11-08T05:25:00</t>
  </si>
  <si>
    <t>2022-11-08T05:35:00</t>
  </si>
  <si>
    <t>2022-11-08T05:40:00</t>
  </si>
  <si>
    <t>2022-11-08T05:50:00</t>
  </si>
  <si>
    <t>2022-11-08T05:55:00</t>
  </si>
  <si>
    <t>2022-11-08T06:05:00</t>
  </si>
  <si>
    <t>2022-11-08T06:10:00</t>
  </si>
  <si>
    <t>2022-11-08T06:20:00</t>
  </si>
  <si>
    <t>2022-11-08T06:25:00</t>
  </si>
  <si>
    <t>2022-11-08T06:35:00</t>
  </si>
  <si>
    <t>2022-11-08T06:40:00</t>
  </si>
  <si>
    <t>2022-11-08T06:50:00</t>
  </si>
  <si>
    <t>2022-11-08T06:55:00</t>
  </si>
  <si>
    <t>2022-11-08T07:05:00</t>
  </si>
  <si>
    <t>2022-11-08T07:10:00</t>
  </si>
  <si>
    <t>2022-11-08T07:20:00</t>
  </si>
  <si>
    <t>2022-11-08T07:25:00</t>
  </si>
  <si>
    <t>2022-11-08T07:35:00</t>
  </si>
  <si>
    <t>2022-11-08T07:40:00</t>
  </si>
  <si>
    <t>2022-11-08T07:50:00</t>
  </si>
  <si>
    <t>2022-11-08T07:55:00</t>
  </si>
  <si>
    <t>2022-11-08T08:05:00</t>
  </si>
  <si>
    <t>2022-11-08T08:10:00</t>
  </si>
  <si>
    <t>2022-11-08T08:20:00</t>
  </si>
  <si>
    <t>2022-11-08T08:25:00</t>
  </si>
  <si>
    <t>2022-11-08T08:35:00</t>
  </si>
  <si>
    <t>2022-11-08T08:40:00</t>
  </si>
  <si>
    <t>2022-11-08T08:50:00</t>
  </si>
  <si>
    <t>2022-11-08T08:55:00</t>
  </si>
  <si>
    <t>2022-11-08T09:05:00</t>
  </si>
  <si>
    <t>2022-11-08T09:10:00</t>
  </si>
  <si>
    <t>2022-11-08T09:20:00</t>
  </si>
  <si>
    <t>2022-11-08T09:25:00</t>
  </si>
  <si>
    <t>2022-11-08T09:35:00</t>
  </si>
  <si>
    <t>2022-11-08T09:40:00</t>
  </si>
  <si>
    <t>2022-11-08T09:50:00</t>
  </si>
  <si>
    <t>2022-11-08T09:55:00</t>
  </si>
  <si>
    <t>2022-11-08T10:05:00</t>
  </si>
  <si>
    <t>2022-11-08T10:10:00</t>
  </si>
  <si>
    <t>2022-11-08T10:20:00</t>
  </si>
  <si>
    <t>2022-11-08T10:25:00</t>
  </si>
  <si>
    <t>2022-11-08T10:35:00</t>
  </si>
  <si>
    <t>2022-11-08T10:40:00</t>
  </si>
  <si>
    <t>2022-11-08T10:50:00</t>
  </si>
  <si>
    <t>2022-11-08T10:55:00</t>
  </si>
  <si>
    <t>2022-11-08T11:05:00</t>
  </si>
  <si>
    <t>2022-11-08T11:10:00</t>
  </si>
  <si>
    <t>2022-11-08T11:20:00</t>
  </si>
  <si>
    <t>2022-11-08T11:25:00</t>
  </si>
  <si>
    <t>2022-11-08T11:35:00</t>
  </si>
  <si>
    <t>2022-11-08T11:40:00</t>
  </si>
  <si>
    <t>2022-11-08T11:50:00</t>
  </si>
  <si>
    <t>2022-11-08T11:55:00</t>
  </si>
  <si>
    <t>2022-11-08T12:05:00</t>
  </si>
  <si>
    <t>2022-11-08T12:10:00</t>
  </si>
  <si>
    <t>2022-11-08T12:20:00</t>
  </si>
  <si>
    <t>2022-11-08T12:25:00</t>
  </si>
  <si>
    <t>2022-11-08T12:35:00</t>
  </si>
  <si>
    <t>2022-11-08T12:40:00</t>
  </si>
  <si>
    <t>2022-11-08T12:50:00</t>
  </si>
  <si>
    <t>2022-11-08T12:55:00</t>
  </si>
  <si>
    <t>2022-11-08T13:05:00</t>
  </si>
  <si>
    <t>2022-11-08T13:10:00</t>
  </si>
  <si>
    <t>2022-11-08T13:20:00</t>
  </si>
  <si>
    <t>2022-11-08T13:25:00</t>
  </si>
  <si>
    <t>2022-11-08T13:35:00</t>
  </si>
  <si>
    <t>2022-11-08T13:40:00</t>
  </si>
  <si>
    <t>2022-11-08T13:50:00</t>
  </si>
  <si>
    <t>2022-11-08T13:55:00</t>
  </si>
  <si>
    <t>2022-11-08T14:05:00</t>
  </si>
  <si>
    <t>2022-11-08T14:10:00</t>
  </si>
  <si>
    <t>2022-11-08T14:20:00</t>
  </si>
  <si>
    <t>2022-11-08T14:25:00</t>
  </si>
  <si>
    <t>2022-11-08T14:35:00</t>
  </si>
  <si>
    <t>2022-11-08T14:40:00</t>
  </si>
  <si>
    <t>2022-11-08T14:50:00</t>
  </si>
  <si>
    <t>2022-11-08T14:55:00</t>
  </si>
  <si>
    <t>2022-11-08T15:05:00</t>
  </si>
  <si>
    <t>2022-11-08T15:10:00</t>
  </si>
  <si>
    <t>2022-11-08T15:20:00</t>
  </si>
  <si>
    <t>2022-11-08T15:25:00</t>
  </si>
  <si>
    <t>2022-11-08T15:35:00</t>
  </si>
  <si>
    <t>2022-11-08T15:40:00</t>
  </si>
  <si>
    <t>2022-11-08T15:50:00</t>
  </si>
  <si>
    <t>2022-11-08T15:55:00</t>
  </si>
  <si>
    <t>2022-11-08T16:05:00</t>
  </si>
  <si>
    <t>2022-11-08T16:10:00</t>
  </si>
  <si>
    <t>2022-11-08T16:20:00</t>
  </si>
  <si>
    <t>2022-11-08T16:25:00</t>
  </si>
  <si>
    <t>2022-11-08T16:35:00</t>
  </si>
  <si>
    <t>2022-11-08T16:40:00</t>
  </si>
  <si>
    <t>2022-11-08T16:50:00</t>
  </si>
  <si>
    <t>2022-11-08T16:55:00</t>
  </si>
  <si>
    <t>2022-11-08T17:05:00</t>
  </si>
  <si>
    <t>2022-11-08T17:10:00</t>
  </si>
  <si>
    <t>2022-11-08T17:20:00</t>
  </si>
  <si>
    <t>2022-11-08T17:25:00</t>
  </si>
  <si>
    <t>2022-11-08T17:35:00</t>
  </si>
  <si>
    <t>2022-11-08T17:40:00</t>
  </si>
  <si>
    <t>2022-11-08T17:50:00</t>
  </si>
  <si>
    <t>2022-11-08T17:55:00</t>
  </si>
  <si>
    <t>2022-11-08T18:05:00</t>
  </si>
  <si>
    <t>2022-11-08T18:10:00</t>
  </si>
  <si>
    <t>2022-11-08T18:20:00</t>
  </si>
  <si>
    <t>2022-11-08T18:25:00</t>
  </si>
  <si>
    <t>2022-11-08T18:35:00</t>
  </si>
  <si>
    <t>2022-11-08T18:40:00</t>
  </si>
  <si>
    <t>2022-11-08T18:50:00</t>
  </si>
  <si>
    <t>2022-11-08T18:55:00</t>
  </si>
  <si>
    <t>2022-11-08T19:05:00</t>
  </si>
  <si>
    <t>2022-11-08T19:10:00</t>
  </si>
  <si>
    <t>2022-11-08T19:20:00</t>
  </si>
  <si>
    <t>2022-11-08T19:25:00</t>
  </si>
  <si>
    <t>2022-11-08T19:35:00</t>
  </si>
  <si>
    <t>2022-11-08T19:40:00</t>
  </si>
  <si>
    <t>2022-11-08T19:50:00</t>
  </si>
  <si>
    <t>2022-11-08T19:55:00</t>
  </si>
  <si>
    <t>2022-11-08T20:05:00</t>
  </si>
  <si>
    <t>2022-11-08T20:10:00</t>
  </si>
  <si>
    <t>2022-11-08T20:20:00</t>
  </si>
  <si>
    <t>2022-11-08T20:25:00</t>
  </si>
  <si>
    <t>2022-11-08T20:35:00</t>
  </si>
  <si>
    <t>2022-11-08T20:40:00</t>
  </si>
  <si>
    <t>2022-11-08T20:50:00</t>
  </si>
  <si>
    <t>2022-11-08T20:55:00</t>
  </si>
  <si>
    <t>2022-11-08T21:05:00</t>
  </si>
  <si>
    <t>2022-11-08T21:10:00</t>
  </si>
  <si>
    <t>2022-11-08T21:20:00</t>
  </si>
  <si>
    <t>2022-11-08T21:25:00</t>
  </si>
  <si>
    <t>2022-11-08T21:35:00</t>
  </si>
  <si>
    <t>2022-11-08T21:40:00</t>
  </si>
  <si>
    <t>2022-11-08T21:50:00</t>
  </si>
  <si>
    <t>2022-11-08T21:55:00</t>
  </si>
  <si>
    <t>2022-11-08T22:05:00</t>
  </si>
  <si>
    <t>2022-11-08T22:10:00</t>
  </si>
  <si>
    <t>2022-11-08T22:20:00</t>
  </si>
  <si>
    <t>2022-11-08T22:25:00</t>
  </si>
  <si>
    <t>2022-11-08T22:35:00</t>
  </si>
  <si>
    <t>2022-11-08T22:40:00</t>
  </si>
  <si>
    <t>2022-11-08T22:50:00</t>
  </si>
  <si>
    <t>2022-11-08T22:55:00</t>
  </si>
  <si>
    <t>2022-11-08T23:05:00</t>
  </si>
  <si>
    <t>2022-11-08T23:10:00</t>
  </si>
  <si>
    <t>2022-11-08T23:20:00</t>
  </si>
  <si>
    <t>2022-11-08T23:25:00</t>
  </si>
  <si>
    <t>2022-11-08T23:35:00</t>
  </si>
  <si>
    <t>2022-11-08T23:40:00</t>
  </si>
  <si>
    <t>2022-11-08T23:50:00</t>
  </si>
  <si>
    <t>2022-11-08T23:55:00</t>
  </si>
  <si>
    <t>2022-11-09T00:05:00</t>
  </si>
  <si>
    <t>2022-11-09T00:10:00</t>
  </si>
  <si>
    <t>2022-11-09T00:20:00</t>
  </si>
  <si>
    <t>2022-11-09T00:25:00</t>
  </si>
  <si>
    <t>2022-11-09T00:35:00</t>
  </si>
  <si>
    <t>2022-11-09T00:40:00</t>
  </si>
  <si>
    <t>2022-11-09T00:50:00</t>
  </si>
  <si>
    <t>2022-11-09T00:55:00</t>
  </si>
  <si>
    <t>2022-11-09T01:05:00</t>
  </si>
  <si>
    <t>2022-11-09T01:10:00</t>
  </si>
  <si>
    <t>2022-11-09T01:20:00</t>
  </si>
  <si>
    <t>2022-11-09T01:25:00</t>
  </si>
  <si>
    <t>2022-11-09T01:35:00</t>
  </si>
  <si>
    <t>2022-11-09T01:40:00</t>
  </si>
  <si>
    <t>2022-11-09T01:50:00</t>
  </si>
  <si>
    <t>2022-11-09T01:55:00</t>
  </si>
  <si>
    <t>2022-11-09T02:05:00</t>
  </si>
  <si>
    <t>2022-11-09T02:10:00</t>
  </si>
  <si>
    <t>2022-11-09T02:20:00</t>
  </si>
  <si>
    <t>2022-11-09T02:25:00</t>
  </si>
  <si>
    <t>2022-11-09T02:35:00</t>
  </si>
  <si>
    <t>2022-11-09T02:40:00</t>
  </si>
  <si>
    <t>2022-11-09T02:50:00</t>
  </si>
  <si>
    <t>2022-11-09T02:55:00</t>
  </si>
  <si>
    <t>2022-11-09T03:05:00</t>
  </si>
  <si>
    <t>2022-11-09T03:10:00</t>
  </si>
  <si>
    <t>2022-11-09T03:20:00</t>
  </si>
  <si>
    <t>2022-11-09T03:25:00</t>
  </si>
  <si>
    <t>2022-11-09T03:35:00</t>
  </si>
  <si>
    <t>2022-11-09T03:40:00</t>
  </si>
  <si>
    <t>2022-11-09T03:50:00</t>
  </si>
  <si>
    <t>2022-11-09T03:55:00</t>
  </si>
  <si>
    <t>2022-11-09T04:05:00</t>
  </si>
  <si>
    <t>2022-11-09T04:10:00</t>
  </si>
  <si>
    <t>2022-11-09T04:20:00</t>
  </si>
  <si>
    <t>2022-11-09T04:25:00</t>
  </si>
  <si>
    <t>2022-11-09T04:35:00</t>
  </si>
  <si>
    <t>2022-11-09T04:40:00</t>
  </si>
  <si>
    <t>2022-11-09T04:50:00</t>
  </si>
  <si>
    <t>2022-11-09T04:55:00</t>
  </si>
  <si>
    <t>2022-11-09T05:05:00</t>
  </si>
  <si>
    <t>2022-11-09T05:10:00</t>
  </si>
  <si>
    <t>2022-11-09T05:20:00</t>
  </si>
  <si>
    <t>2022-11-09T05:25:00</t>
  </si>
  <si>
    <t>2022-11-09T05:35:00</t>
  </si>
  <si>
    <t>2022-11-09T05:40:00</t>
  </si>
  <si>
    <t>2022-11-09T05:50:00</t>
  </si>
  <si>
    <t>2022-11-09T05:55:00</t>
  </si>
  <si>
    <t>2022-11-09T06:05:00</t>
  </si>
  <si>
    <t>2022-11-09T06:10:00</t>
  </si>
  <si>
    <t>2022-11-09T06:20:00</t>
  </si>
  <si>
    <t>2022-11-09T06:25:00</t>
  </si>
  <si>
    <t>2022-11-09T06:35:00</t>
  </si>
  <si>
    <t>2022-11-09T06:40:00</t>
  </si>
  <si>
    <t>2022-11-09T06:50:00</t>
  </si>
  <si>
    <t>2022-11-09T06:55:00</t>
  </si>
  <si>
    <t>2022-11-09T07:05:00</t>
  </si>
  <si>
    <t>2022-11-09T07:10:00</t>
  </si>
  <si>
    <t>2022-11-09T07:20:00</t>
  </si>
  <si>
    <t>2022-11-09T07:25:00</t>
  </si>
  <si>
    <t>2022-11-09T07:35:00</t>
  </si>
  <si>
    <t>2022-11-09T07:40:00</t>
  </si>
  <si>
    <t>2022-11-09T07:50:00</t>
  </si>
  <si>
    <t>2022-11-09T07:55:00</t>
  </si>
  <si>
    <t>2022-11-09T08:05:00</t>
  </si>
  <si>
    <t>2022-11-09T08:10:00</t>
  </si>
  <si>
    <t>2022-11-09T08:20:00</t>
  </si>
  <si>
    <t>2022-11-09T08:25:00</t>
  </si>
  <si>
    <t>2022-11-09T08:35:00</t>
  </si>
  <si>
    <t>2022-11-09T08:40:00</t>
  </si>
  <si>
    <t>2022-11-09T08:50:00</t>
  </si>
  <si>
    <t>2022-11-09T08:55:00</t>
  </si>
  <si>
    <t>2022-11-09T09:05:00</t>
  </si>
  <si>
    <t>2022-11-09T09:10:00</t>
  </si>
  <si>
    <t>2022-11-09T09:20:00</t>
  </si>
  <si>
    <t>2022-11-09T09:25:00</t>
  </si>
  <si>
    <t>2022-11-09T09:35:00</t>
  </si>
  <si>
    <t>2022-11-09T09:40:00</t>
  </si>
  <si>
    <t>2022-11-09T09:50:00</t>
  </si>
  <si>
    <t>2022-11-09T09:55:00</t>
  </si>
  <si>
    <t>2022-11-09T10:05:00</t>
  </si>
  <si>
    <t>2022-11-09T10:10:00</t>
  </si>
  <si>
    <t>2022-11-09T10:20:00</t>
  </si>
  <si>
    <t>2022-11-09T10:25:00</t>
  </si>
  <si>
    <t>2022-11-09T10:35:00</t>
  </si>
  <si>
    <t>2022-11-09T10:40:00</t>
  </si>
  <si>
    <t>2022-11-09T10:50:00</t>
  </si>
  <si>
    <t>2022-11-09T10:55:00</t>
  </si>
  <si>
    <t>2022-11-09T11:05:00</t>
  </si>
  <si>
    <t>2022-11-09T11:10:00</t>
  </si>
  <si>
    <t>2022-11-09T11:20:00</t>
  </si>
  <si>
    <t>2022-11-09T11:25:00</t>
  </si>
  <si>
    <t>2022-11-09T11:35:00</t>
  </si>
  <si>
    <t>2022-11-09T11:40:00</t>
  </si>
  <si>
    <t>2022-11-09T11:50:00</t>
  </si>
  <si>
    <t>2022-11-09T11:55:00</t>
  </si>
  <si>
    <t>2022-11-09T12:05:00</t>
  </si>
  <si>
    <t>2022-11-09T12:10:00</t>
  </si>
  <si>
    <t>2022-11-09T12:20:00</t>
  </si>
  <si>
    <t>2022-11-09T12:25:00</t>
  </si>
  <si>
    <t>2022-11-09T12:35:00</t>
  </si>
  <si>
    <t>2022-11-09T12:40:00</t>
  </si>
  <si>
    <t>2022-11-09T12:50:00</t>
  </si>
  <si>
    <t>2022-11-09T12:55:00</t>
  </si>
  <si>
    <t>2022-11-09T13:05:00</t>
  </si>
  <si>
    <t>2022-11-09T13:10:00</t>
  </si>
  <si>
    <t>2022-11-09T13:20:00</t>
  </si>
  <si>
    <t>2022-11-09T13:25:00</t>
  </si>
  <si>
    <t>2022-11-09T13:35:00</t>
  </si>
  <si>
    <t>2022-11-09T13:40:00</t>
  </si>
  <si>
    <t>2022-11-09T13:50:00</t>
  </si>
  <si>
    <t>2022-11-09T13:55:00</t>
  </si>
  <si>
    <t>2022-11-09T14:05:00</t>
  </si>
  <si>
    <t>2022-11-09T14:10:00</t>
  </si>
  <si>
    <t>2022-11-09T14:20:00</t>
  </si>
  <si>
    <t>2022-11-09T14:25:00</t>
  </si>
  <si>
    <t>2022-11-09T14:35:00</t>
  </si>
  <si>
    <t>2022-11-09T14:40:00</t>
  </si>
  <si>
    <t>2022-11-09T14:50:00</t>
  </si>
  <si>
    <t>2022-11-09T14:55:00</t>
  </si>
  <si>
    <t>2022-11-09T15:05:00</t>
  </si>
  <si>
    <t>2022-11-09T15:10:00</t>
  </si>
  <si>
    <t>2022-11-09T15:20:00</t>
  </si>
  <si>
    <t>2022-11-09T15:25:00</t>
  </si>
  <si>
    <t>2022-11-09T15:35:00</t>
  </si>
  <si>
    <t>2022-11-09T15:40:00</t>
  </si>
  <si>
    <t>2022-11-09T15:50:00</t>
  </si>
  <si>
    <t>2022-11-09T15:55:00</t>
  </si>
  <si>
    <t>2022-11-09T16:05:00</t>
  </si>
  <si>
    <t>2022-11-09T16:10:00</t>
  </si>
  <si>
    <t>2022-11-09T16:20:00</t>
  </si>
  <si>
    <t>2022-11-09T16:25:00</t>
  </si>
  <si>
    <t>2022-11-09T16:35:00</t>
  </si>
  <si>
    <t>2022-11-09T16:40:00</t>
  </si>
  <si>
    <t>2022-11-09T16:50:00</t>
  </si>
  <si>
    <t>2022-11-09T16:55:00</t>
  </si>
  <si>
    <t>2022-11-09T17:05:00</t>
  </si>
  <si>
    <t>2022-11-09T17:10:00</t>
  </si>
  <si>
    <t>2022-11-09T17:20:00</t>
  </si>
  <si>
    <t>2022-11-09T17:25:00</t>
  </si>
  <si>
    <t>2022-11-09T17:35:00</t>
  </si>
  <si>
    <t>2022-11-09T17:40:00</t>
  </si>
  <si>
    <t>2022-11-09T17:50:00</t>
  </si>
  <si>
    <t>2022-11-09T17:55:00</t>
  </si>
  <si>
    <t>2022-11-09T18:05:00</t>
  </si>
  <si>
    <t>2022-11-09T18:10:00</t>
  </si>
  <si>
    <t>2022-11-09T18:20:00</t>
  </si>
  <si>
    <t>2022-11-09T18:25:00</t>
  </si>
  <si>
    <t>2022-11-09T18:35:00</t>
  </si>
  <si>
    <t>2022-11-09T18:40:00</t>
  </si>
  <si>
    <t>2022-11-09T18:50:00</t>
  </si>
  <si>
    <t>2022-11-09T18:55:00</t>
  </si>
  <si>
    <t>2022-11-09T19:05:00</t>
  </si>
  <si>
    <t>2022-11-09T19:10:00</t>
  </si>
  <si>
    <t>2022-11-09T19:20:00</t>
  </si>
  <si>
    <t>2022-11-09T19:25:00</t>
  </si>
  <si>
    <t>2022-11-09T19:35:00</t>
  </si>
  <si>
    <t>2022-11-09T19:40:00</t>
  </si>
  <si>
    <t>2022-11-09T19:50:00</t>
  </si>
  <si>
    <t>2022-11-09T19:55:00</t>
  </si>
  <si>
    <t>2022-11-09T20:05:00</t>
  </si>
  <si>
    <t>2022-11-09T20:10:00</t>
  </si>
  <si>
    <t>2022-11-09T20:20:00</t>
  </si>
  <si>
    <t>2022-11-09T20:25:00</t>
  </si>
  <si>
    <t>2022-11-09T20:35:00</t>
  </si>
  <si>
    <t>2022-11-09T20:40:00</t>
  </si>
  <si>
    <t>2022-11-09T20:50:00</t>
  </si>
  <si>
    <t>2022-11-09T20:55:00</t>
  </si>
  <si>
    <t>2022-11-09T21:05:00</t>
  </si>
  <si>
    <t>2022-11-09T21:10:00</t>
  </si>
  <si>
    <t>2022-11-09T21:20:00</t>
  </si>
  <si>
    <t>2022-11-09T21:25:00</t>
  </si>
  <si>
    <t>2022-11-09T21:35:00</t>
  </si>
  <si>
    <t>2022-11-09T21:40:00</t>
  </si>
  <si>
    <t>2022-11-09T21:50:00</t>
  </si>
  <si>
    <t>2022-11-09T21:55:00</t>
  </si>
  <si>
    <t>2022-11-09T22:05:00</t>
  </si>
  <si>
    <t>2022-11-09T22:10:00</t>
  </si>
  <si>
    <t>2022-11-09T22:20:00</t>
  </si>
  <si>
    <t>2022-11-09T22:25:00</t>
  </si>
  <si>
    <t>2022-11-09T22:35:00</t>
  </si>
  <si>
    <t>2022-11-09T22:40:00</t>
  </si>
  <si>
    <t>2022-11-09T22:50:00</t>
  </si>
  <si>
    <t>2022-11-09T22:55:00</t>
  </si>
  <si>
    <t>2022-11-09T23:05:00</t>
  </si>
  <si>
    <t>2022-11-09T23:10:00</t>
  </si>
  <si>
    <t>2022-11-09T23:20:00</t>
  </si>
  <si>
    <t>2022-11-09T23:25:00</t>
  </si>
  <si>
    <t>2022-11-09T23:35:00</t>
  </si>
  <si>
    <t>2022-11-09T23:40:00</t>
  </si>
  <si>
    <t>2022-11-09T23:50:00</t>
  </si>
  <si>
    <t>2022-11-09T23:55:00</t>
  </si>
  <si>
    <t>2022-11-10T00:05:00</t>
  </si>
  <si>
    <t>2022-11-10T00:10:00</t>
  </si>
  <si>
    <t>2022-11-10T00:20:00</t>
  </si>
  <si>
    <t>2022-11-10T00:25:00</t>
  </si>
  <si>
    <t>2022-11-10T00:35:00</t>
  </si>
  <si>
    <t>2022-11-10T00:40:00</t>
  </si>
  <si>
    <t>2022-11-10T00:50:00</t>
  </si>
  <si>
    <t>2022-11-10T00:55:00</t>
  </si>
  <si>
    <t>2022-11-10T01:05:00</t>
  </si>
  <si>
    <t>2022-11-10T01:10:00</t>
  </si>
  <si>
    <t>2022-11-10T01:20:00</t>
  </si>
  <si>
    <t>2022-11-10T01:25:00</t>
  </si>
  <si>
    <t>2022-11-10T01:35:00</t>
  </si>
  <si>
    <t>2022-11-10T01:40:00</t>
  </si>
  <si>
    <t>2022-11-10T01:50:00</t>
  </si>
  <si>
    <t>2022-11-10T01:55:00</t>
  </si>
  <si>
    <t>2022-11-10T02:05:00</t>
  </si>
  <si>
    <t>2022-11-10T02:10:00</t>
  </si>
  <si>
    <t>2022-11-10T02:20:00</t>
  </si>
  <si>
    <t>2022-11-10T02:25:00</t>
  </si>
  <si>
    <t>2022-11-10T02:35:00</t>
  </si>
  <si>
    <t>2022-11-10T02:40:00</t>
  </si>
  <si>
    <t>2022-11-10T02:50:00</t>
  </si>
  <si>
    <t>2022-11-10T02:55:00</t>
  </si>
  <si>
    <t>2022-11-10T03:05:00</t>
  </si>
  <si>
    <t>2022-11-10T03:10:00</t>
  </si>
  <si>
    <t>2022-11-10T03:20:00</t>
  </si>
  <si>
    <t>2022-11-10T03:25:00</t>
  </si>
  <si>
    <t>2022-11-10T03:35:00</t>
  </si>
  <si>
    <t>2022-11-10T03:40:00</t>
  </si>
  <si>
    <t>2022-11-10T03:50:00</t>
  </si>
  <si>
    <t>2022-11-10T03:55:00</t>
  </si>
  <si>
    <t>2022-11-10T04:05:00</t>
  </si>
  <si>
    <t>2022-11-10T04:10:00</t>
  </si>
  <si>
    <t>2022-11-10T04:20:00</t>
  </si>
  <si>
    <t>2022-11-10T04:25:00</t>
  </si>
  <si>
    <t>2022-11-10T04:35:00</t>
  </si>
  <si>
    <t>2022-11-10T04:40:00</t>
  </si>
  <si>
    <t>2022-11-10T04:50:00</t>
  </si>
  <si>
    <t>2022-11-10T04:55:00</t>
  </si>
  <si>
    <t>2022-11-10T05:05:00</t>
  </si>
  <si>
    <t>2022-11-10T05:10:00</t>
  </si>
  <si>
    <t>2022-11-10T05:20:00</t>
  </si>
  <si>
    <t>2022-11-10T05:25:00</t>
  </si>
  <si>
    <t>2022-11-10T05:35:00</t>
  </si>
  <si>
    <t>2022-11-10T05:40:00</t>
  </si>
  <si>
    <t>2022-11-10T05:50:00</t>
  </si>
  <si>
    <t>2022-11-10T05:55:00</t>
  </si>
  <si>
    <t>2022-11-10T06:05:00</t>
  </si>
  <si>
    <t>2022-11-10T06:10:00</t>
  </si>
  <si>
    <t>2022-11-10T06:20:00</t>
  </si>
  <si>
    <t>2022-11-10T06:25:00</t>
  </si>
  <si>
    <t>2022-11-10T06:35:00</t>
  </si>
  <si>
    <t>2022-11-10T06:40:00</t>
  </si>
  <si>
    <t>2022-11-10T06:50:00</t>
  </si>
  <si>
    <t>2022-11-10T06:55:00</t>
  </si>
  <si>
    <t>2022-11-10T07:05:00</t>
  </si>
  <si>
    <t>2022-11-10T07:10:00</t>
  </si>
  <si>
    <t>2022-11-10T07:20:00</t>
  </si>
  <si>
    <t>2022-11-10T07:25:00</t>
  </si>
  <si>
    <t>2022-11-10T07:35:00</t>
  </si>
  <si>
    <t>2022-11-10T07:40:00</t>
  </si>
  <si>
    <t>2022-11-10T07:50:00</t>
  </si>
  <si>
    <t>2022-11-10T07:55:00</t>
  </si>
  <si>
    <t>2022-11-10T08:05:00</t>
  </si>
  <si>
    <t>2022-11-10T08:10:00</t>
  </si>
  <si>
    <t>2022-11-10T08:20:00</t>
  </si>
  <si>
    <t>2022-11-10T08:25:00</t>
  </si>
  <si>
    <t>2022-11-10T08:35:00</t>
  </si>
  <si>
    <t>2022-11-10T08:40:00</t>
  </si>
  <si>
    <t>2022-11-10T08:50:00</t>
  </si>
  <si>
    <t>2022-11-10T08:55:00</t>
  </si>
  <si>
    <t>2022-11-10T09:05:00</t>
  </si>
  <si>
    <t>2022-11-10T09:10:00</t>
  </si>
  <si>
    <t>2022-11-10T09:20:00</t>
  </si>
  <si>
    <t>2022-11-10T09:25:00</t>
  </si>
  <si>
    <t>2022-11-10T09:35:00</t>
  </si>
  <si>
    <t>2022-11-10T09:40:00</t>
  </si>
  <si>
    <t>2022-11-10T09:50:00</t>
  </si>
  <si>
    <t>2022-11-10T09:55:00</t>
  </si>
  <si>
    <t>2022-11-10T10:00:00</t>
  </si>
  <si>
    <t>2022-11-10T10:05:00</t>
  </si>
  <si>
    <t>Q_ex (m3/s)</t>
  </si>
  <si>
    <t>dy2/dt</t>
  </si>
  <si>
    <t>Time Matched Q_ex(m3/s)</t>
  </si>
  <si>
    <t>Time Stripped Q_ex(m3/s)</t>
  </si>
  <si>
    <t>DateTime Depth</t>
  </si>
  <si>
    <t>DateTime Flow</t>
  </si>
  <si>
    <t>SFSH Q (cfs)</t>
  </si>
  <si>
    <t>GVPF Q (cfs)</t>
  </si>
  <si>
    <t>Elapsed Time Depth (min)</t>
  </si>
  <si>
    <t>Elapsed Time Flow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</si>
</sst>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[$-F800]dddd\,\ mmmm\ dd\,\ yyyy"/>
    <numFmt numFmtId="167" formatCode="[$-409]m/d/yy\ h:mm\ AM/PM;@"/>
    <numFmt numFmtId="168" formatCode="0.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8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16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Gradually</a:t>
            </a:r>
            <a:r>
              <a:rPr lang="en-US" baseline="0"/>
              <a:t> Varied Pipe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Data'!$L$10:$L$273</c:f>
              <c:numCache>
                <c:formatCode>General</c:formatCode>
                <c:ptCount val="264"/>
                <c:pt idx="0">
                  <c:v>0</c:v>
                </c:pt>
                <c:pt idx="1">
                  <c:v>3.3706000306460555E-8</c:v>
                </c:pt>
                <c:pt idx="2">
                  <c:v>3.3590229808207857E-8</c:v>
                </c:pt>
                <c:pt idx="3">
                  <c:v>4.7802984125028749E-8</c:v>
                </c:pt>
                <c:pt idx="4">
                  <c:v>6.2953356973186136E-9</c:v>
                </c:pt>
                <c:pt idx="5">
                  <c:v>8.3359147596782571E-8</c:v>
                </c:pt>
                <c:pt idx="6">
                  <c:v>1.1743803723333582E-8</c:v>
                </c:pt>
                <c:pt idx="7">
                  <c:v>5.8644310629314171E-8</c:v>
                </c:pt>
                <c:pt idx="8">
                  <c:v>3.7617086963873194E-8</c:v>
                </c:pt>
                <c:pt idx="9">
                  <c:v>5.1634114542848104E-8</c:v>
                </c:pt>
                <c:pt idx="10">
                  <c:v>4.4754362404209967E-8</c:v>
                </c:pt>
                <c:pt idx="11">
                  <c:v>7.7863878349405666E-8</c:v>
                </c:pt>
                <c:pt idx="12">
                  <c:v>8.3542726543587346E-8</c:v>
                </c:pt>
                <c:pt idx="13">
                  <c:v>1.9767790355538319E-8</c:v>
                </c:pt>
                <c:pt idx="14">
                  <c:v>6.0051505547860187E-8</c:v>
                </c:pt>
                <c:pt idx="15">
                  <c:v>6.1196788647639949E-8</c:v>
                </c:pt>
                <c:pt idx="16">
                  <c:v>4.0305085006981404E-8</c:v>
                </c:pt>
                <c:pt idx="17">
                  <c:v>2.2698928382327727E-8</c:v>
                </c:pt>
                <c:pt idx="18">
                  <c:v>7.3072790737856675E-8</c:v>
                </c:pt>
                <c:pt idx="19">
                  <c:v>1.3926351375170253E-8</c:v>
                </c:pt>
                <c:pt idx="20">
                  <c:v>9.8144728867707277E-8</c:v>
                </c:pt>
                <c:pt idx="21">
                  <c:v>3.6399678263760844E-8</c:v>
                </c:pt>
                <c:pt idx="22">
                  <c:v>7.6466896192566772E-8</c:v>
                </c:pt>
                <c:pt idx="23">
                  <c:v>4.1011234987466104E-8</c:v>
                </c:pt>
                <c:pt idx="24">
                  <c:v>1.0656991569259777E-7</c:v>
                </c:pt>
                <c:pt idx="25">
                  <c:v>0</c:v>
                </c:pt>
                <c:pt idx="26">
                  <c:v>7.9847735008413902E-8</c:v>
                </c:pt>
                <c:pt idx="27">
                  <c:v>3.1288092733056503E-8</c:v>
                </c:pt>
                <c:pt idx="28">
                  <c:v>1.7144299418230604E-7</c:v>
                </c:pt>
                <c:pt idx="29">
                  <c:v>1.1955910585628517E-8</c:v>
                </c:pt>
                <c:pt idx="30">
                  <c:v>5.7349421107538434E-8</c:v>
                </c:pt>
                <c:pt idx="31">
                  <c:v>6.208592212260467E-8</c:v>
                </c:pt>
                <c:pt idx="32">
                  <c:v>0</c:v>
                </c:pt>
                <c:pt idx="33">
                  <c:v>1.3637893946176319E-8</c:v>
                </c:pt>
                <c:pt idx="34">
                  <c:v>3.2247857024321694E-8</c:v>
                </c:pt>
                <c:pt idx="35">
                  <c:v>0</c:v>
                </c:pt>
                <c:pt idx="36">
                  <c:v>0</c:v>
                </c:pt>
                <c:pt idx="37">
                  <c:v>2.5278169706406238E-8</c:v>
                </c:pt>
                <c:pt idx="38">
                  <c:v>2.9634346054101904E-8</c:v>
                </c:pt>
                <c:pt idx="39">
                  <c:v>0</c:v>
                </c:pt>
                <c:pt idx="40">
                  <c:v>0</c:v>
                </c:pt>
                <c:pt idx="41">
                  <c:v>2.6885571733291426E-8</c:v>
                </c:pt>
                <c:pt idx="42">
                  <c:v>1.8910204795224105E-8</c:v>
                </c:pt>
                <c:pt idx="43">
                  <c:v>0</c:v>
                </c:pt>
                <c:pt idx="44">
                  <c:v>7.3578701753887011E-8</c:v>
                </c:pt>
                <c:pt idx="45">
                  <c:v>0</c:v>
                </c:pt>
                <c:pt idx="46">
                  <c:v>1.4490601858324235E-8</c:v>
                </c:pt>
                <c:pt idx="47">
                  <c:v>1.55734238834159E-8</c:v>
                </c:pt>
                <c:pt idx="48">
                  <c:v>0</c:v>
                </c:pt>
                <c:pt idx="49">
                  <c:v>0</c:v>
                </c:pt>
                <c:pt idx="50">
                  <c:v>3.9008952528272248E-8</c:v>
                </c:pt>
                <c:pt idx="51">
                  <c:v>2.6899189877872464E-7</c:v>
                </c:pt>
                <c:pt idx="52">
                  <c:v>8.4195039376559445E-8</c:v>
                </c:pt>
                <c:pt idx="53">
                  <c:v>5.0996147283548216E-7</c:v>
                </c:pt>
                <c:pt idx="54">
                  <c:v>1.5981866628488515E-7</c:v>
                </c:pt>
                <c:pt idx="55">
                  <c:v>3.7595095088223218E-7</c:v>
                </c:pt>
                <c:pt idx="56">
                  <c:v>6.6248366446553975E-5</c:v>
                </c:pt>
                <c:pt idx="57">
                  <c:v>4.505120869000249E-3</c:v>
                </c:pt>
                <c:pt idx="58">
                  <c:v>4.4703274952368754E-3</c:v>
                </c:pt>
                <c:pt idx="59">
                  <c:v>4.3014773959877701E-3</c:v>
                </c:pt>
                <c:pt idx="60">
                  <c:v>3.6636512212095355E-3</c:v>
                </c:pt>
                <c:pt idx="61">
                  <c:v>6.1468116809815995E-3</c:v>
                </c:pt>
                <c:pt idx="62">
                  <c:v>5.6679039624523506E-3</c:v>
                </c:pt>
                <c:pt idx="63">
                  <c:v>3.4359170914219101E-4</c:v>
                </c:pt>
                <c:pt idx="64">
                  <c:v>1.3907656152347308E-2</c:v>
                </c:pt>
                <c:pt idx="65">
                  <c:v>2.0149215294959184E-2</c:v>
                </c:pt>
                <c:pt idx="66">
                  <c:v>2.2749029366466958E-2</c:v>
                </c:pt>
                <c:pt idx="67">
                  <c:v>3.0454235327777017E-2</c:v>
                </c:pt>
                <c:pt idx="68">
                  <c:v>3.086101267424014E-2</c:v>
                </c:pt>
                <c:pt idx="69">
                  <c:v>3.1307207214902905E-2</c:v>
                </c:pt>
                <c:pt idx="70">
                  <c:v>3.0431759037156454E-2</c:v>
                </c:pt>
                <c:pt idx="71">
                  <c:v>3.0027620412381439E-2</c:v>
                </c:pt>
                <c:pt idx="72">
                  <c:v>2.9435974298113367E-2</c:v>
                </c:pt>
                <c:pt idx="73">
                  <c:v>2.2069280136640841E-2</c:v>
                </c:pt>
                <c:pt idx="74">
                  <c:v>1.996771690438669E-2</c:v>
                </c:pt>
                <c:pt idx="75">
                  <c:v>2.0421191988145907E-2</c:v>
                </c:pt>
                <c:pt idx="76">
                  <c:v>1.8845869057982061E-2</c:v>
                </c:pt>
                <c:pt idx="77">
                  <c:v>1.4715592188556503E-2</c:v>
                </c:pt>
                <c:pt idx="78">
                  <c:v>1.3362472840130431E-2</c:v>
                </c:pt>
                <c:pt idx="79">
                  <c:v>1.0248983291893644E-2</c:v>
                </c:pt>
                <c:pt idx="80">
                  <c:v>7.1617626240147881E-3</c:v>
                </c:pt>
                <c:pt idx="81">
                  <c:v>6.039836852641511E-3</c:v>
                </c:pt>
                <c:pt idx="82">
                  <c:v>5.098045578708685E-3</c:v>
                </c:pt>
                <c:pt idx="83">
                  <c:v>5.1973572037473355E-3</c:v>
                </c:pt>
                <c:pt idx="84">
                  <c:v>6.760172467713388E-3</c:v>
                </c:pt>
                <c:pt idx="85">
                  <c:v>5.620366403029483E-3</c:v>
                </c:pt>
                <c:pt idx="86">
                  <c:v>6.9823349104474021E-3</c:v>
                </c:pt>
                <c:pt idx="87">
                  <c:v>6.6684887625738784E-3</c:v>
                </c:pt>
                <c:pt idx="88">
                  <c:v>6.4103206698068139E-3</c:v>
                </c:pt>
                <c:pt idx="89">
                  <c:v>5.7567424380978024E-3</c:v>
                </c:pt>
                <c:pt idx="90">
                  <c:v>6.2124333164648654E-3</c:v>
                </c:pt>
                <c:pt idx="91">
                  <c:v>5.2908161365341948E-3</c:v>
                </c:pt>
                <c:pt idx="92">
                  <c:v>5.5245733281125576E-3</c:v>
                </c:pt>
                <c:pt idx="93">
                  <c:v>6.1112202294135859E-3</c:v>
                </c:pt>
                <c:pt idx="94">
                  <c:v>5.7775460432934276E-3</c:v>
                </c:pt>
                <c:pt idx="95">
                  <c:v>5.4340437129273E-3</c:v>
                </c:pt>
                <c:pt idx="96">
                  <c:v>5.1671738887340991E-3</c:v>
                </c:pt>
                <c:pt idx="97">
                  <c:v>4.5755854850685583E-3</c:v>
                </c:pt>
                <c:pt idx="98">
                  <c:v>3.8814662770396404E-3</c:v>
                </c:pt>
                <c:pt idx="99">
                  <c:v>3.530321338007009E-3</c:v>
                </c:pt>
                <c:pt idx="100">
                  <c:v>2.8231909617945673E-3</c:v>
                </c:pt>
                <c:pt idx="101">
                  <c:v>2.3311776429091858E-3</c:v>
                </c:pt>
                <c:pt idx="102">
                  <c:v>1.9203160150404889E-3</c:v>
                </c:pt>
                <c:pt idx="103">
                  <c:v>2.0048128767869294E-3</c:v>
                </c:pt>
                <c:pt idx="104">
                  <c:v>4.7382997972326675E-3</c:v>
                </c:pt>
                <c:pt idx="105">
                  <c:v>5.3655207519211654E-3</c:v>
                </c:pt>
                <c:pt idx="106">
                  <c:v>6.0944641753249542E-3</c:v>
                </c:pt>
                <c:pt idx="107">
                  <c:v>6.7326041665485351E-3</c:v>
                </c:pt>
                <c:pt idx="108">
                  <c:v>6.7254965251877658E-3</c:v>
                </c:pt>
                <c:pt idx="109">
                  <c:v>6.7800068197959515E-3</c:v>
                </c:pt>
                <c:pt idx="110">
                  <c:v>6.5974740344181496E-3</c:v>
                </c:pt>
                <c:pt idx="111">
                  <c:v>7.0233370134980605E-3</c:v>
                </c:pt>
                <c:pt idx="112">
                  <c:v>6.8122795163901165E-3</c:v>
                </c:pt>
                <c:pt idx="113">
                  <c:v>6.5117572344126698E-3</c:v>
                </c:pt>
                <c:pt idx="114">
                  <c:v>7.098051057467929E-3</c:v>
                </c:pt>
                <c:pt idx="115">
                  <c:v>6.0323054247529906E-3</c:v>
                </c:pt>
                <c:pt idx="116">
                  <c:v>6.0087327175206628E-3</c:v>
                </c:pt>
                <c:pt idx="117">
                  <c:v>5.5486716817805259E-3</c:v>
                </c:pt>
                <c:pt idx="118">
                  <c:v>5.3274388938348901E-3</c:v>
                </c:pt>
                <c:pt idx="119">
                  <c:v>4.9541208401090771E-3</c:v>
                </c:pt>
                <c:pt idx="120">
                  <c:v>4.5902498892745136E-3</c:v>
                </c:pt>
                <c:pt idx="121">
                  <c:v>4.1994599191769429E-3</c:v>
                </c:pt>
                <c:pt idx="122">
                  <c:v>3.62068384575391E-3</c:v>
                </c:pt>
                <c:pt idx="123">
                  <c:v>3.2663032630968567E-3</c:v>
                </c:pt>
                <c:pt idx="124">
                  <c:v>2.5402758189286717E-3</c:v>
                </c:pt>
                <c:pt idx="125">
                  <c:v>2.0856628681395982E-3</c:v>
                </c:pt>
                <c:pt idx="126">
                  <c:v>2.0195751652648608E-3</c:v>
                </c:pt>
                <c:pt idx="127">
                  <c:v>1.8080005534788772E-3</c:v>
                </c:pt>
                <c:pt idx="128">
                  <c:v>1.6838082819237916E-3</c:v>
                </c:pt>
                <c:pt idx="129">
                  <c:v>1.6999410950990015E-3</c:v>
                </c:pt>
                <c:pt idx="130">
                  <c:v>1.5400428771485087E-3</c:v>
                </c:pt>
                <c:pt idx="131">
                  <c:v>1.4965693548077725E-3</c:v>
                </c:pt>
                <c:pt idx="132">
                  <c:v>1.5110447115389296E-3</c:v>
                </c:pt>
                <c:pt idx="133">
                  <c:v>1.4560727653882717E-3</c:v>
                </c:pt>
                <c:pt idx="134">
                  <c:v>1.5915289449252787E-3</c:v>
                </c:pt>
                <c:pt idx="135">
                  <c:v>1.8118952812196025E-3</c:v>
                </c:pt>
                <c:pt idx="136">
                  <c:v>1.6378921555475969E-3</c:v>
                </c:pt>
                <c:pt idx="137">
                  <c:v>4.4307948175065165E-3</c:v>
                </c:pt>
                <c:pt idx="138">
                  <c:v>6.2658523798343893E-3</c:v>
                </c:pt>
                <c:pt idx="139">
                  <c:v>6.4122028244806232E-3</c:v>
                </c:pt>
                <c:pt idx="140">
                  <c:v>6.6050460918143164E-3</c:v>
                </c:pt>
                <c:pt idx="141">
                  <c:v>6.8845617875585982E-3</c:v>
                </c:pt>
                <c:pt idx="142">
                  <c:v>6.5798396808739879E-3</c:v>
                </c:pt>
                <c:pt idx="143">
                  <c:v>6.3120655485578011E-3</c:v>
                </c:pt>
                <c:pt idx="144">
                  <c:v>6.1411741248849931E-3</c:v>
                </c:pt>
                <c:pt idx="145">
                  <c:v>5.8991983533457741E-3</c:v>
                </c:pt>
                <c:pt idx="146">
                  <c:v>5.8964789287869451E-3</c:v>
                </c:pt>
                <c:pt idx="147">
                  <c:v>5.4590796554342498E-3</c:v>
                </c:pt>
                <c:pt idx="148">
                  <c:v>5.5606750739678624E-3</c:v>
                </c:pt>
                <c:pt idx="149">
                  <c:v>4.9536764989499124E-3</c:v>
                </c:pt>
                <c:pt idx="150">
                  <c:v>4.6450131486320571E-3</c:v>
                </c:pt>
                <c:pt idx="151">
                  <c:v>4.2309116842764076E-3</c:v>
                </c:pt>
                <c:pt idx="152">
                  <c:v>3.9555248509003027E-3</c:v>
                </c:pt>
                <c:pt idx="153">
                  <c:v>3.2427992708342467E-3</c:v>
                </c:pt>
                <c:pt idx="154">
                  <c:v>2.8295062591578877E-3</c:v>
                </c:pt>
                <c:pt idx="155">
                  <c:v>2.4188338730200473E-3</c:v>
                </c:pt>
                <c:pt idx="156">
                  <c:v>2.0995917570360862E-3</c:v>
                </c:pt>
                <c:pt idx="157">
                  <c:v>1.9354187018639987E-3</c:v>
                </c:pt>
                <c:pt idx="158">
                  <c:v>1.810892309164653E-3</c:v>
                </c:pt>
                <c:pt idx="159">
                  <c:v>1.6627457013914692E-3</c:v>
                </c:pt>
                <c:pt idx="160">
                  <c:v>1.6269873320754124E-3</c:v>
                </c:pt>
                <c:pt idx="161">
                  <c:v>1.4271552825083746E-3</c:v>
                </c:pt>
                <c:pt idx="162">
                  <c:v>1.4565765365261644E-3</c:v>
                </c:pt>
                <c:pt idx="163">
                  <c:v>1.3319851519141995E-3</c:v>
                </c:pt>
                <c:pt idx="164">
                  <c:v>1.2976305726995884E-3</c:v>
                </c:pt>
                <c:pt idx="165">
                  <c:v>1.2756920166099549E-3</c:v>
                </c:pt>
                <c:pt idx="166">
                  <c:v>1.2607679955629976E-3</c:v>
                </c:pt>
                <c:pt idx="167">
                  <c:v>1.2348706958094837E-3</c:v>
                </c:pt>
                <c:pt idx="168">
                  <c:v>1.1748387309104716E-3</c:v>
                </c:pt>
                <c:pt idx="169">
                  <c:v>1.293839562525455E-3</c:v>
                </c:pt>
                <c:pt idx="170">
                  <c:v>1.1310126917080507E-3</c:v>
                </c:pt>
                <c:pt idx="171">
                  <c:v>1.1287603795390121E-3</c:v>
                </c:pt>
                <c:pt idx="172">
                  <c:v>1.1043947480231821E-3</c:v>
                </c:pt>
                <c:pt idx="173">
                  <c:v>1.0673706056260597E-3</c:v>
                </c:pt>
                <c:pt idx="174">
                  <c:v>9.9278820596196155E-4</c:v>
                </c:pt>
                <c:pt idx="175">
                  <c:v>9.5810148190314125E-4</c:v>
                </c:pt>
                <c:pt idx="176">
                  <c:v>9.0100069706443233E-4</c:v>
                </c:pt>
                <c:pt idx="177">
                  <c:v>9.5534213715562559E-4</c:v>
                </c:pt>
                <c:pt idx="178">
                  <c:v>8.6969792182606156E-4</c:v>
                </c:pt>
                <c:pt idx="179">
                  <c:v>8.858763047832213E-4</c:v>
                </c:pt>
                <c:pt idx="180">
                  <c:v>8.3156237195558752E-4</c:v>
                </c:pt>
                <c:pt idx="181">
                  <c:v>8.2199678709130052E-4</c:v>
                </c:pt>
                <c:pt idx="182">
                  <c:v>7.58560824685072E-4</c:v>
                </c:pt>
                <c:pt idx="183">
                  <c:v>7.8661763378071062E-4</c:v>
                </c:pt>
                <c:pt idx="184">
                  <c:v>7.2884109377510361E-4</c:v>
                </c:pt>
                <c:pt idx="185">
                  <c:v>7.0978725512100822E-4</c:v>
                </c:pt>
                <c:pt idx="186">
                  <c:v>6.738784820723608E-4</c:v>
                </c:pt>
                <c:pt idx="187">
                  <c:v>6.7018150466895696E-4</c:v>
                </c:pt>
                <c:pt idx="188">
                  <c:v>6.4154639945693422E-4</c:v>
                </c:pt>
                <c:pt idx="189">
                  <c:v>6.1816260808463582E-4</c:v>
                </c:pt>
                <c:pt idx="190">
                  <c:v>6.4264986667083928E-4</c:v>
                </c:pt>
                <c:pt idx="191">
                  <c:v>6.4843074855464131E-4</c:v>
                </c:pt>
                <c:pt idx="192">
                  <c:v>6.1606200262005631E-4</c:v>
                </c:pt>
                <c:pt idx="193">
                  <c:v>5.689351099534564E-4</c:v>
                </c:pt>
                <c:pt idx="194">
                  <c:v>5.2063906545828282E-4</c:v>
                </c:pt>
                <c:pt idx="195">
                  <c:v>5.4355039056115044E-4</c:v>
                </c:pt>
                <c:pt idx="196">
                  <c:v>4.620525170726911E-4</c:v>
                </c:pt>
                <c:pt idx="197">
                  <c:v>4.4246288896436368E-4</c:v>
                </c:pt>
                <c:pt idx="198">
                  <c:v>4.9023136273653573E-4</c:v>
                </c:pt>
                <c:pt idx="199">
                  <c:v>3.9046204023378533E-4</c:v>
                </c:pt>
                <c:pt idx="200">
                  <c:v>4.4795033627111498E-4</c:v>
                </c:pt>
                <c:pt idx="201">
                  <c:v>4.3291382152262081E-4</c:v>
                </c:pt>
                <c:pt idx="202">
                  <c:v>3.4394681679425319E-4</c:v>
                </c:pt>
                <c:pt idx="203">
                  <c:v>3.996783365936626E-4</c:v>
                </c:pt>
                <c:pt idx="204">
                  <c:v>2.9809912597638196E-4</c:v>
                </c:pt>
                <c:pt idx="205">
                  <c:v>3.2273242137488962E-4</c:v>
                </c:pt>
                <c:pt idx="206">
                  <c:v>3.2100853218427426E-4</c:v>
                </c:pt>
                <c:pt idx="207">
                  <c:v>2.4240421786188784E-4</c:v>
                </c:pt>
                <c:pt idx="208">
                  <c:v>2.8533683283167452E-4</c:v>
                </c:pt>
                <c:pt idx="209">
                  <c:v>1.7858123768965981E-4</c:v>
                </c:pt>
                <c:pt idx="210">
                  <c:v>4.1009959667406034E-5</c:v>
                </c:pt>
                <c:pt idx="211">
                  <c:v>1.6955236192654798E-4</c:v>
                </c:pt>
                <c:pt idx="212">
                  <c:v>2.7798950463445025E-4</c:v>
                </c:pt>
                <c:pt idx="213">
                  <c:v>1.2507024432290218E-4</c:v>
                </c:pt>
                <c:pt idx="214">
                  <c:v>2.4484731900651881E-4</c:v>
                </c:pt>
                <c:pt idx="215">
                  <c:v>2.5269560459843354E-4</c:v>
                </c:pt>
                <c:pt idx="216">
                  <c:v>1.7502272703477415E-4</c:v>
                </c:pt>
                <c:pt idx="217">
                  <c:v>5.8247240517233388E-5</c:v>
                </c:pt>
                <c:pt idx="218">
                  <c:v>6.5689985347726698E-5</c:v>
                </c:pt>
                <c:pt idx="219">
                  <c:v>6.1690511154630572E-5</c:v>
                </c:pt>
                <c:pt idx="220">
                  <c:v>1.0760604571722937E-4</c:v>
                </c:pt>
                <c:pt idx="221">
                  <c:v>1.4197024321214953E-4</c:v>
                </c:pt>
                <c:pt idx="222">
                  <c:v>1.1698110776769838E-4</c:v>
                </c:pt>
                <c:pt idx="223">
                  <c:v>6.7465901278439689E-5</c:v>
                </c:pt>
                <c:pt idx="224">
                  <c:v>9.4033028236801744E-5</c:v>
                </c:pt>
                <c:pt idx="225">
                  <c:v>9.4324486412368527E-5</c:v>
                </c:pt>
                <c:pt idx="226">
                  <c:v>6.0313424237816186E-5</c:v>
                </c:pt>
                <c:pt idx="227">
                  <c:v>3.2114270787803677E-5</c:v>
                </c:pt>
                <c:pt idx="228">
                  <c:v>1.4796250558058035E-4</c:v>
                </c:pt>
                <c:pt idx="229">
                  <c:v>8.0224656605774617E-5</c:v>
                </c:pt>
                <c:pt idx="230">
                  <c:v>2.3910427816288307E-4</c:v>
                </c:pt>
                <c:pt idx="231">
                  <c:v>1.1061365939695993E-4</c:v>
                </c:pt>
                <c:pt idx="232">
                  <c:v>1.248840214399328E-4</c:v>
                </c:pt>
                <c:pt idx="233">
                  <c:v>2.3319236162658611E-4</c:v>
                </c:pt>
                <c:pt idx="234">
                  <c:v>2.0746585595070522E-4</c:v>
                </c:pt>
                <c:pt idx="235">
                  <c:v>1.2234827406674634E-4</c:v>
                </c:pt>
                <c:pt idx="236">
                  <c:v>9.3798645308118978E-5</c:v>
                </c:pt>
                <c:pt idx="237">
                  <c:v>1.2862896265624374E-4</c:v>
                </c:pt>
                <c:pt idx="238">
                  <c:v>1.886020120935871E-4</c:v>
                </c:pt>
                <c:pt idx="239">
                  <c:v>9.7865023183330214E-5</c:v>
                </c:pt>
                <c:pt idx="240">
                  <c:v>1.2970230475537481E-4</c:v>
                </c:pt>
                <c:pt idx="241">
                  <c:v>8.0904162184144271E-5</c:v>
                </c:pt>
                <c:pt idx="242">
                  <c:v>1.6298023172765084E-4</c:v>
                </c:pt>
                <c:pt idx="243">
                  <c:v>2.2864055731792193E-4</c:v>
                </c:pt>
                <c:pt idx="244">
                  <c:v>1.8795275723360285E-4</c:v>
                </c:pt>
                <c:pt idx="245">
                  <c:v>1.0585232520961137E-4</c:v>
                </c:pt>
                <c:pt idx="246">
                  <c:v>2.2245447849263152E-5</c:v>
                </c:pt>
                <c:pt idx="247">
                  <c:v>7.9686885372354542E-5</c:v>
                </c:pt>
                <c:pt idx="248">
                  <c:v>1.0405434451100716E-4</c:v>
                </c:pt>
                <c:pt idx="249">
                  <c:v>2.9042065268453528E-5</c:v>
                </c:pt>
                <c:pt idx="250">
                  <c:v>1.2671675083867368E-4</c:v>
                </c:pt>
                <c:pt idx="251">
                  <c:v>6.8113944554213467E-5</c:v>
                </c:pt>
                <c:pt idx="252">
                  <c:v>8.0657260617826565E-5</c:v>
                </c:pt>
                <c:pt idx="253">
                  <c:v>3.6772440616053436E-5</c:v>
                </c:pt>
                <c:pt idx="254">
                  <c:v>4.1942906626241651E-5</c:v>
                </c:pt>
                <c:pt idx="255">
                  <c:v>8.2660522509229797E-5</c:v>
                </c:pt>
                <c:pt idx="256">
                  <c:v>1.1862287712593933E-4</c:v>
                </c:pt>
                <c:pt idx="257">
                  <c:v>2.2300468923574824E-4</c:v>
                </c:pt>
                <c:pt idx="258">
                  <c:v>2.3010436738743617E-4</c:v>
                </c:pt>
                <c:pt idx="259">
                  <c:v>2.1971703130512619E-4</c:v>
                </c:pt>
                <c:pt idx="260">
                  <c:v>7.9273916600113652E-5</c:v>
                </c:pt>
                <c:pt idx="261">
                  <c:v>2.8808098636298323E-5</c:v>
                </c:pt>
                <c:pt idx="262">
                  <c:v>9.1345852459061443E-5</c:v>
                </c:pt>
                <c:pt idx="263">
                  <c:v>1.0476606228897071E-4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E-42F7-B369-3B4BC7D63F5B}"/>
            </c:ext>
          </c:extLst>
        </c:ser>
        <c:ser>
          <c:idx val="1"/>
          <c:order val="1"/>
          <c:tx>
            <c:v>Q_exfil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Data'!$G$10:$G$803</c:f>
              <c:numCache>
                <c:formatCode>General</c:formatCode>
                <c:ptCount val="79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</c:numCache>
            </c:numRef>
          </c:xVal>
          <c:yVal>
            <c:numRef>
              <c:f>'Raw Data'!$H$10:$H$803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1.2673E-2</c:v>
                </c:pt>
                <c:pt idx="173">
                  <c:v>2.5047E-2</c:v>
                </c:pt>
                <c:pt idx="174">
                  <c:v>4.0298E-2</c:v>
                </c:pt>
                <c:pt idx="175">
                  <c:v>5.4792E-2</c:v>
                </c:pt>
                <c:pt idx="176">
                  <c:v>6.6475999999999993E-2</c:v>
                </c:pt>
                <c:pt idx="177">
                  <c:v>7.5933E-2</c:v>
                </c:pt>
                <c:pt idx="178">
                  <c:v>8.4905999999999995E-2</c:v>
                </c:pt>
                <c:pt idx="179">
                  <c:v>8.7335999999999997E-2</c:v>
                </c:pt>
                <c:pt idx="180">
                  <c:v>9.0477000000000002E-2</c:v>
                </c:pt>
                <c:pt idx="181">
                  <c:v>9.6922999999999995E-2</c:v>
                </c:pt>
                <c:pt idx="182">
                  <c:v>9.8016000000000006E-2</c:v>
                </c:pt>
                <c:pt idx="183">
                  <c:v>0.100089</c:v>
                </c:pt>
                <c:pt idx="184">
                  <c:v>0.10646700000000001</c:v>
                </c:pt>
                <c:pt idx="185">
                  <c:v>0.110698</c:v>
                </c:pt>
                <c:pt idx="186">
                  <c:v>0.113441</c:v>
                </c:pt>
                <c:pt idx="187">
                  <c:v>0.115229</c:v>
                </c:pt>
                <c:pt idx="188">
                  <c:v>0.116608</c:v>
                </c:pt>
                <c:pt idx="189">
                  <c:v>0.12089800000000001</c:v>
                </c:pt>
                <c:pt idx="190">
                  <c:v>0.129415</c:v>
                </c:pt>
                <c:pt idx="191">
                  <c:v>0.143036</c:v>
                </c:pt>
                <c:pt idx="192">
                  <c:v>0.158086</c:v>
                </c:pt>
                <c:pt idx="193">
                  <c:v>0.175264</c:v>
                </c:pt>
                <c:pt idx="194">
                  <c:v>0.19631199999999999</c:v>
                </c:pt>
                <c:pt idx="195">
                  <c:v>0.216917</c:v>
                </c:pt>
                <c:pt idx="196">
                  <c:v>0.23815500000000001</c:v>
                </c:pt>
                <c:pt idx="197">
                  <c:v>0.25306600000000001</c:v>
                </c:pt>
                <c:pt idx="198">
                  <c:v>0.26671600000000001</c:v>
                </c:pt>
                <c:pt idx="199">
                  <c:v>0.27363799999999999</c:v>
                </c:pt>
                <c:pt idx="200">
                  <c:v>0.28195799999999999</c:v>
                </c:pt>
                <c:pt idx="201">
                  <c:v>0.28524100000000002</c:v>
                </c:pt>
                <c:pt idx="202">
                  <c:v>0.28738399999999997</c:v>
                </c:pt>
                <c:pt idx="203">
                  <c:v>0.28873500000000002</c:v>
                </c:pt>
                <c:pt idx="204">
                  <c:v>0.29152699999999998</c:v>
                </c:pt>
                <c:pt idx="205">
                  <c:v>0.291603</c:v>
                </c:pt>
                <c:pt idx="206">
                  <c:v>0.29501899999999998</c:v>
                </c:pt>
                <c:pt idx="207">
                  <c:v>0.29454900000000001</c:v>
                </c:pt>
                <c:pt idx="208">
                  <c:v>0.29466199999999998</c:v>
                </c:pt>
                <c:pt idx="209">
                  <c:v>0.29454999999999998</c:v>
                </c:pt>
                <c:pt idx="210">
                  <c:v>0.29558000000000001</c:v>
                </c:pt>
                <c:pt idx="211">
                  <c:v>0.29464499999999999</c:v>
                </c:pt>
                <c:pt idx="212">
                  <c:v>0.29353499999999999</c:v>
                </c:pt>
                <c:pt idx="213">
                  <c:v>0.292549</c:v>
                </c:pt>
                <c:pt idx="214">
                  <c:v>0.291597</c:v>
                </c:pt>
                <c:pt idx="215">
                  <c:v>0.29050300000000001</c:v>
                </c:pt>
                <c:pt idx="216">
                  <c:v>0.28878399999999999</c:v>
                </c:pt>
                <c:pt idx="217">
                  <c:v>0.285908</c:v>
                </c:pt>
                <c:pt idx="218">
                  <c:v>0.28485700000000003</c:v>
                </c:pt>
                <c:pt idx="219">
                  <c:v>0.28272999999999998</c:v>
                </c:pt>
                <c:pt idx="220">
                  <c:v>0.28003099999999997</c:v>
                </c:pt>
                <c:pt idx="221">
                  <c:v>0.27570099999999997</c:v>
                </c:pt>
                <c:pt idx="222">
                  <c:v>0.27400099999999999</c:v>
                </c:pt>
                <c:pt idx="223">
                  <c:v>0.27046500000000001</c:v>
                </c:pt>
                <c:pt idx="224">
                  <c:v>0.265681</c:v>
                </c:pt>
                <c:pt idx="225">
                  <c:v>0.26375300000000002</c:v>
                </c:pt>
                <c:pt idx="226">
                  <c:v>0.26095200000000002</c:v>
                </c:pt>
                <c:pt idx="227">
                  <c:v>0.255938</c:v>
                </c:pt>
                <c:pt idx="228">
                  <c:v>0.25333899999999998</c:v>
                </c:pt>
                <c:pt idx="229">
                  <c:v>0.25164599999999998</c:v>
                </c:pt>
                <c:pt idx="230">
                  <c:v>0.24565300000000001</c:v>
                </c:pt>
                <c:pt idx="231">
                  <c:v>0.24146500000000001</c:v>
                </c:pt>
                <c:pt idx="232">
                  <c:v>0.23772699999999999</c:v>
                </c:pt>
                <c:pt idx="233">
                  <c:v>0.23344200000000001</c:v>
                </c:pt>
                <c:pt idx="234">
                  <c:v>0.23127500000000001</c:v>
                </c:pt>
                <c:pt idx="235">
                  <c:v>0.22625799999999999</c:v>
                </c:pt>
                <c:pt idx="236">
                  <c:v>0.22068199999999999</c:v>
                </c:pt>
                <c:pt idx="237">
                  <c:v>0.21592700000000001</c:v>
                </c:pt>
                <c:pt idx="238">
                  <c:v>0.21038200000000001</c:v>
                </c:pt>
                <c:pt idx="239">
                  <c:v>0.204428</c:v>
                </c:pt>
                <c:pt idx="240">
                  <c:v>0.200215</c:v>
                </c:pt>
                <c:pt idx="241">
                  <c:v>0.194552</c:v>
                </c:pt>
                <c:pt idx="242">
                  <c:v>0.189415</c:v>
                </c:pt>
                <c:pt idx="243">
                  <c:v>0.18573999999999999</c:v>
                </c:pt>
                <c:pt idx="244">
                  <c:v>0.181834</c:v>
                </c:pt>
                <c:pt idx="245">
                  <c:v>0.17713699999999999</c:v>
                </c:pt>
                <c:pt idx="246">
                  <c:v>0.172958</c:v>
                </c:pt>
                <c:pt idx="247">
                  <c:v>0.16869899999999999</c:v>
                </c:pt>
                <c:pt idx="248">
                  <c:v>0.16476399999999999</c:v>
                </c:pt>
                <c:pt idx="249">
                  <c:v>0.161084</c:v>
                </c:pt>
                <c:pt idx="250">
                  <c:v>0.15692600000000001</c:v>
                </c:pt>
                <c:pt idx="251">
                  <c:v>0.15339800000000001</c:v>
                </c:pt>
                <c:pt idx="252">
                  <c:v>0.150675</c:v>
                </c:pt>
                <c:pt idx="253">
                  <c:v>0.14754800000000001</c:v>
                </c:pt>
                <c:pt idx="254">
                  <c:v>0.14291699999999999</c:v>
                </c:pt>
                <c:pt idx="255">
                  <c:v>0.14052100000000001</c:v>
                </c:pt>
                <c:pt idx="256">
                  <c:v>0.13841500000000001</c:v>
                </c:pt>
                <c:pt idx="257">
                  <c:v>0.136521</c:v>
                </c:pt>
                <c:pt idx="258">
                  <c:v>0.132407</c:v>
                </c:pt>
                <c:pt idx="259">
                  <c:v>0.13073199999999999</c:v>
                </c:pt>
                <c:pt idx="260">
                  <c:v>0.12825600000000001</c:v>
                </c:pt>
                <c:pt idx="261">
                  <c:v>0.12600600000000001</c:v>
                </c:pt>
                <c:pt idx="262">
                  <c:v>0.124433</c:v>
                </c:pt>
                <c:pt idx="263">
                  <c:v>0.123546</c:v>
                </c:pt>
                <c:pt idx="264">
                  <c:v>0.121868</c:v>
                </c:pt>
                <c:pt idx="265">
                  <c:v>0.119944</c:v>
                </c:pt>
                <c:pt idx="266">
                  <c:v>0.118505</c:v>
                </c:pt>
                <c:pt idx="267">
                  <c:v>0.117185</c:v>
                </c:pt>
                <c:pt idx="268">
                  <c:v>0.116983</c:v>
                </c:pt>
                <c:pt idx="269">
                  <c:v>0.115693</c:v>
                </c:pt>
                <c:pt idx="270">
                  <c:v>0.115398</c:v>
                </c:pt>
                <c:pt idx="271">
                  <c:v>0.113042</c:v>
                </c:pt>
                <c:pt idx="272">
                  <c:v>0.11129699999999999</c:v>
                </c:pt>
                <c:pt idx="273">
                  <c:v>0.110336</c:v>
                </c:pt>
                <c:pt idx="274">
                  <c:v>0.107763</c:v>
                </c:pt>
                <c:pt idx="275">
                  <c:v>0.107125</c:v>
                </c:pt>
                <c:pt idx="276">
                  <c:v>0.10620599999999999</c:v>
                </c:pt>
                <c:pt idx="277">
                  <c:v>0.104078</c:v>
                </c:pt>
                <c:pt idx="278">
                  <c:v>0.101256</c:v>
                </c:pt>
                <c:pt idx="279">
                  <c:v>9.7314999999999999E-2</c:v>
                </c:pt>
                <c:pt idx="280">
                  <c:v>9.6352999999999994E-2</c:v>
                </c:pt>
                <c:pt idx="281">
                  <c:v>9.4210000000000002E-2</c:v>
                </c:pt>
                <c:pt idx="282">
                  <c:v>9.1539999999999996E-2</c:v>
                </c:pt>
                <c:pt idx="283">
                  <c:v>8.9634000000000005E-2</c:v>
                </c:pt>
                <c:pt idx="284">
                  <c:v>8.7552000000000005E-2</c:v>
                </c:pt>
                <c:pt idx="285">
                  <c:v>8.5586999999999996E-2</c:v>
                </c:pt>
                <c:pt idx="286">
                  <c:v>8.3148E-2</c:v>
                </c:pt>
                <c:pt idx="287">
                  <c:v>8.0601999999999993E-2</c:v>
                </c:pt>
                <c:pt idx="288">
                  <c:v>7.7340000000000006E-2</c:v>
                </c:pt>
                <c:pt idx="289">
                  <c:v>7.5353000000000003E-2</c:v>
                </c:pt>
                <c:pt idx="290">
                  <c:v>7.3086999999999999E-2</c:v>
                </c:pt>
                <c:pt idx="291">
                  <c:v>7.1110999999999994E-2</c:v>
                </c:pt>
                <c:pt idx="292">
                  <c:v>6.8189E-2</c:v>
                </c:pt>
                <c:pt idx="293">
                  <c:v>6.5793000000000004E-2</c:v>
                </c:pt>
                <c:pt idx="294">
                  <c:v>6.3464999999999994E-2</c:v>
                </c:pt>
                <c:pt idx="295">
                  <c:v>6.0056999999999999E-2</c:v>
                </c:pt>
                <c:pt idx="296">
                  <c:v>5.9111999999999998E-2</c:v>
                </c:pt>
                <c:pt idx="297">
                  <c:v>5.5870000000000003E-2</c:v>
                </c:pt>
                <c:pt idx="298">
                  <c:v>5.3158999999999998E-2</c:v>
                </c:pt>
                <c:pt idx="299">
                  <c:v>5.0589000000000002E-2</c:v>
                </c:pt>
                <c:pt idx="300">
                  <c:v>4.7646000000000001E-2</c:v>
                </c:pt>
                <c:pt idx="301">
                  <c:v>4.3173000000000003E-2</c:v>
                </c:pt>
                <c:pt idx="302">
                  <c:v>4.0556000000000002E-2</c:v>
                </c:pt>
                <c:pt idx="303">
                  <c:v>3.7866999999999998E-2</c:v>
                </c:pt>
                <c:pt idx="304">
                  <c:v>3.5120999999999999E-2</c:v>
                </c:pt>
                <c:pt idx="305">
                  <c:v>3.3488999999999998E-2</c:v>
                </c:pt>
                <c:pt idx="306">
                  <c:v>3.1216000000000001E-2</c:v>
                </c:pt>
                <c:pt idx="307">
                  <c:v>2.9951999999999999E-2</c:v>
                </c:pt>
                <c:pt idx="308">
                  <c:v>2.8965999999999999E-2</c:v>
                </c:pt>
                <c:pt idx="309">
                  <c:v>2.8008000000000002E-2</c:v>
                </c:pt>
                <c:pt idx="310">
                  <c:v>2.7837000000000001E-2</c:v>
                </c:pt>
                <c:pt idx="311">
                  <c:v>2.7033999999999999E-2</c:v>
                </c:pt>
                <c:pt idx="312">
                  <c:v>2.9361000000000002E-2</c:v>
                </c:pt>
                <c:pt idx="313">
                  <c:v>3.3399999999999999E-2</c:v>
                </c:pt>
                <c:pt idx="314">
                  <c:v>3.9246999999999997E-2</c:v>
                </c:pt>
                <c:pt idx="315">
                  <c:v>4.6834000000000001E-2</c:v>
                </c:pt>
                <c:pt idx="316">
                  <c:v>5.0623000000000001E-2</c:v>
                </c:pt>
                <c:pt idx="317">
                  <c:v>5.4959000000000001E-2</c:v>
                </c:pt>
                <c:pt idx="318">
                  <c:v>6.5537999999999999E-2</c:v>
                </c:pt>
                <c:pt idx="319">
                  <c:v>7.1177000000000004E-2</c:v>
                </c:pt>
                <c:pt idx="320">
                  <c:v>7.6711000000000001E-2</c:v>
                </c:pt>
                <c:pt idx="321">
                  <c:v>8.1777000000000002E-2</c:v>
                </c:pt>
                <c:pt idx="322">
                  <c:v>8.6274000000000003E-2</c:v>
                </c:pt>
                <c:pt idx="323">
                  <c:v>8.8868000000000003E-2</c:v>
                </c:pt>
                <c:pt idx="324">
                  <c:v>9.2951000000000006E-2</c:v>
                </c:pt>
                <c:pt idx="325">
                  <c:v>9.5951999999999996E-2</c:v>
                </c:pt>
                <c:pt idx="326">
                  <c:v>0.10133200000000001</c:v>
                </c:pt>
                <c:pt idx="327">
                  <c:v>0.10484499999999999</c:v>
                </c:pt>
                <c:pt idx="328">
                  <c:v>0.106446</c:v>
                </c:pt>
                <c:pt idx="329">
                  <c:v>0.107281</c:v>
                </c:pt>
                <c:pt idx="330">
                  <c:v>0.10846799999999999</c:v>
                </c:pt>
                <c:pt idx="331">
                  <c:v>7.7965000000000007E-2</c:v>
                </c:pt>
                <c:pt idx="332">
                  <c:v>0.108422</c:v>
                </c:pt>
                <c:pt idx="333">
                  <c:v>0.107379</c:v>
                </c:pt>
                <c:pt idx="334">
                  <c:v>0.106374</c:v>
                </c:pt>
                <c:pt idx="335">
                  <c:v>0.107095</c:v>
                </c:pt>
                <c:pt idx="336">
                  <c:v>0.10709399999999999</c:v>
                </c:pt>
                <c:pt idx="337">
                  <c:v>0.10568</c:v>
                </c:pt>
                <c:pt idx="338">
                  <c:v>0.105106</c:v>
                </c:pt>
                <c:pt idx="339">
                  <c:v>0.104686</c:v>
                </c:pt>
                <c:pt idx="340">
                  <c:v>0.10267999999999999</c:v>
                </c:pt>
                <c:pt idx="341">
                  <c:v>0.101272</c:v>
                </c:pt>
                <c:pt idx="342">
                  <c:v>0.100144</c:v>
                </c:pt>
                <c:pt idx="343">
                  <c:v>9.8420999999999995E-2</c:v>
                </c:pt>
                <c:pt idx="344">
                  <c:v>9.8416000000000003E-2</c:v>
                </c:pt>
                <c:pt idx="345">
                  <c:v>9.6421999999999994E-2</c:v>
                </c:pt>
                <c:pt idx="346">
                  <c:v>9.5023999999999997E-2</c:v>
                </c:pt>
                <c:pt idx="347">
                  <c:v>9.35E-2</c:v>
                </c:pt>
                <c:pt idx="348">
                  <c:v>9.1881000000000004E-2</c:v>
                </c:pt>
                <c:pt idx="349">
                  <c:v>9.0102000000000002E-2</c:v>
                </c:pt>
                <c:pt idx="350">
                  <c:v>8.9369000000000004E-2</c:v>
                </c:pt>
                <c:pt idx="351">
                  <c:v>8.8360999999999995E-2</c:v>
                </c:pt>
                <c:pt idx="352">
                  <c:v>8.6631E-2</c:v>
                </c:pt>
                <c:pt idx="353">
                  <c:v>8.5163000000000003E-2</c:v>
                </c:pt>
                <c:pt idx="354">
                  <c:v>8.2061999999999996E-2</c:v>
                </c:pt>
                <c:pt idx="355">
                  <c:v>8.0101000000000006E-2</c:v>
                </c:pt>
                <c:pt idx="356">
                  <c:v>7.7286999999999995E-2</c:v>
                </c:pt>
                <c:pt idx="357">
                  <c:v>7.5320999999999999E-2</c:v>
                </c:pt>
                <c:pt idx="358">
                  <c:v>7.2598999999999997E-2</c:v>
                </c:pt>
                <c:pt idx="359">
                  <c:v>7.1428000000000005E-2</c:v>
                </c:pt>
                <c:pt idx="360">
                  <c:v>6.8012000000000003E-2</c:v>
                </c:pt>
                <c:pt idx="361">
                  <c:v>6.7127999999999993E-2</c:v>
                </c:pt>
                <c:pt idx="362">
                  <c:v>6.5132999999999996E-2</c:v>
                </c:pt>
                <c:pt idx="363">
                  <c:v>6.3499E-2</c:v>
                </c:pt>
                <c:pt idx="364">
                  <c:v>6.1029E-2</c:v>
                </c:pt>
                <c:pt idx="365">
                  <c:v>5.8971999999999997E-2</c:v>
                </c:pt>
                <c:pt idx="366">
                  <c:v>5.6251000000000002E-2</c:v>
                </c:pt>
                <c:pt idx="367">
                  <c:v>5.3831999999999998E-2</c:v>
                </c:pt>
                <c:pt idx="368">
                  <c:v>5.1730999999999999E-2</c:v>
                </c:pt>
                <c:pt idx="369">
                  <c:v>4.9646999999999997E-2</c:v>
                </c:pt>
                <c:pt idx="370">
                  <c:v>4.7310999999999999E-2</c:v>
                </c:pt>
                <c:pt idx="371">
                  <c:v>4.4198000000000001E-2</c:v>
                </c:pt>
                <c:pt idx="372">
                  <c:v>4.0590000000000001E-2</c:v>
                </c:pt>
                <c:pt idx="373">
                  <c:v>3.8101000000000003E-2</c:v>
                </c:pt>
                <c:pt idx="374">
                  <c:v>3.5314999999999999E-2</c:v>
                </c:pt>
                <c:pt idx="375">
                  <c:v>3.3355999999999997E-2</c:v>
                </c:pt>
                <c:pt idx="376">
                  <c:v>3.1526999999999999E-2</c:v>
                </c:pt>
                <c:pt idx="377">
                  <c:v>3.0315000000000002E-2</c:v>
                </c:pt>
                <c:pt idx="378">
                  <c:v>2.9009E-2</c:v>
                </c:pt>
                <c:pt idx="379">
                  <c:v>2.7359999999999999E-2</c:v>
                </c:pt>
                <c:pt idx="380">
                  <c:v>2.6925999999999999E-2</c:v>
                </c:pt>
                <c:pt idx="381">
                  <c:v>2.5836000000000001E-2</c:v>
                </c:pt>
                <c:pt idx="382">
                  <c:v>2.5017000000000001E-2</c:v>
                </c:pt>
                <c:pt idx="383">
                  <c:v>2.4725E-2</c:v>
                </c:pt>
                <c:pt idx="384">
                  <c:v>2.4017E-2</c:v>
                </c:pt>
                <c:pt idx="385">
                  <c:v>2.3418000000000001E-2</c:v>
                </c:pt>
                <c:pt idx="386">
                  <c:v>2.3182999999999999E-2</c:v>
                </c:pt>
                <c:pt idx="387">
                  <c:v>2.2419000000000001E-2</c:v>
                </c:pt>
                <c:pt idx="388">
                  <c:v>2.2081E-2</c:v>
                </c:pt>
                <c:pt idx="389">
                  <c:v>2.1870000000000001E-2</c:v>
                </c:pt>
                <c:pt idx="390">
                  <c:v>2.1072E-2</c:v>
                </c:pt>
                <c:pt idx="391">
                  <c:v>2.0382000000000001E-2</c:v>
                </c:pt>
                <c:pt idx="392">
                  <c:v>2.0643000000000002E-2</c:v>
                </c:pt>
                <c:pt idx="393">
                  <c:v>1.9946999999999999E-2</c:v>
                </c:pt>
                <c:pt idx="394">
                  <c:v>1.9559E-2</c:v>
                </c:pt>
                <c:pt idx="395">
                  <c:v>1.9463000000000001E-2</c:v>
                </c:pt>
                <c:pt idx="396">
                  <c:v>1.8845000000000001E-2</c:v>
                </c:pt>
                <c:pt idx="397">
                  <c:v>1.8537000000000001E-2</c:v>
                </c:pt>
                <c:pt idx="398">
                  <c:v>1.8495999999999999E-2</c:v>
                </c:pt>
                <c:pt idx="399">
                  <c:v>1.8096999999999999E-2</c:v>
                </c:pt>
                <c:pt idx="400">
                  <c:v>1.8142999999999999E-2</c:v>
                </c:pt>
                <c:pt idx="401">
                  <c:v>1.8190000000000001E-2</c:v>
                </c:pt>
                <c:pt idx="402">
                  <c:v>1.804E-2</c:v>
                </c:pt>
                <c:pt idx="403">
                  <c:v>1.8186999999999998E-2</c:v>
                </c:pt>
                <c:pt idx="404">
                  <c:v>1.8374999999999999E-2</c:v>
                </c:pt>
                <c:pt idx="405">
                  <c:v>1.8331E-2</c:v>
                </c:pt>
                <c:pt idx="406">
                  <c:v>1.8839999999999999E-2</c:v>
                </c:pt>
                <c:pt idx="407">
                  <c:v>1.8908000000000001E-2</c:v>
                </c:pt>
                <c:pt idx="408">
                  <c:v>1.8915999999999999E-2</c:v>
                </c:pt>
                <c:pt idx="409">
                  <c:v>1.9306E-2</c:v>
                </c:pt>
                <c:pt idx="410">
                  <c:v>1.9404000000000001E-2</c:v>
                </c:pt>
                <c:pt idx="411">
                  <c:v>1.9553000000000001E-2</c:v>
                </c:pt>
                <c:pt idx="412">
                  <c:v>2.1364999999999999E-2</c:v>
                </c:pt>
                <c:pt idx="413">
                  <c:v>2.4756E-2</c:v>
                </c:pt>
                <c:pt idx="414">
                  <c:v>3.091E-2</c:v>
                </c:pt>
                <c:pt idx="415">
                  <c:v>4.0490999999999999E-2</c:v>
                </c:pt>
                <c:pt idx="416">
                  <c:v>5.0916999999999997E-2</c:v>
                </c:pt>
                <c:pt idx="417">
                  <c:v>6.1323000000000003E-2</c:v>
                </c:pt>
                <c:pt idx="418">
                  <c:v>7.0024000000000003E-2</c:v>
                </c:pt>
                <c:pt idx="419">
                  <c:v>7.8398999999999996E-2</c:v>
                </c:pt>
                <c:pt idx="420">
                  <c:v>8.5731000000000002E-2</c:v>
                </c:pt>
                <c:pt idx="421">
                  <c:v>9.0894000000000003E-2</c:v>
                </c:pt>
                <c:pt idx="422">
                  <c:v>9.4535999999999995E-2</c:v>
                </c:pt>
                <c:pt idx="423">
                  <c:v>9.8216999999999999E-2</c:v>
                </c:pt>
                <c:pt idx="424">
                  <c:v>0.100221</c:v>
                </c:pt>
                <c:pt idx="425">
                  <c:v>0.101812</c:v>
                </c:pt>
                <c:pt idx="426">
                  <c:v>0.10290100000000001</c:v>
                </c:pt>
                <c:pt idx="427">
                  <c:v>0.10351399999999999</c:v>
                </c:pt>
                <c:pt idx="428">
                  <c:v>0.103851</c:v>
                </c:pt>
                <c:pt idx="429">
                  <c:v>0.10485700000000001</c:v>
                </c:pt>
                <c:pt idx="430">
                  <c:v>0.103946</c:v>
                </c:pt>
                <c:pt idx="431">
                  <c:v>0.103866</c:v>
                </c:pt>
                <c:pt idx="432">
                  <c:v>0.102629</c:v>
                </c:pt>
                <c:pt idx="433">
                  <c:v>0.10126</c:v>
                </c:pt>
                <c:pt idx="434">
                  <c:v>9.9987999999999994E-2</c:v>
                </c:pt>
                <c:pt idx="435">
                  <c:v>9.8499000000000003E-2</c:v>
                </c:pt>
                <c:pt idx="436">
                  <c:v>9.7834000000000004E-2</c:v>
                </c:pt>
                <c:pt idx="437">
                  <c:v>9.5899999999999999E-2</c:v>
                </c:pt>
                <c:pt idx="438">
                  <c:v>9.4628000000000004E-2</c:v>
                </c:pt>
                <c:pt idx="439">
                  <c:v>9.3988000000000002E-2</c:v>
                </c:pt>
                <c:pt idx="440">
                  <c:v>9.1845999999999997E-2</c:v>
                </c:pt>
                <c:pt idx="441">
                  <c:v>8.9233999999999994E-2</c:v>
                </c:pt>
                <c:pt idx="442">
                  <c:v>8.7442000000000006E-2</c:v>
                </c:pt>
                <c:pt idx="443">
                  <c:v>8.4689E-2</c:v>
                </c:pt>
                <c:pt idx="444">
                  <c:v>8.2899E-2</c:v>
                </c:pt>
                <c:pt idx="445">
                  <c:v>8.1419000000000005E-2</c:v>
                </c:pt>
                <c:pt idx="446">
                  <c:v>7.9148999999999997E-2</c:v>
                </c:pt>
                <c:pt idx="447">
                  <c:v>7.8869999999999996E-2</c:v>
                </c:pt>
                <c:pt idx="448">
                  <c:v>7.6810000000000003E-2</c:v>
                </c:pt>
                <c:pt idx="449">
                  <c:v>7.4673000000000003E-2</c:v>
                </c:pt>
                <c:pt idx="450">
                  <c:v>7.3658000000000001E-2</c:v>
                </c:pt>
                <c:pt idx="451">
                  <c:v>7.2311E-2</c:v>
                </c:pt>
                <c:pt idx="452">
                  <c:v>6.8820000000000006E-2</c:v>
                </c:pt>
                <c:pt idx="453">
                  <c:v>6.6116999999999995E-2</c:v>
                </c:pt>
                <c:pt idx="454">
                  <c:v>6.4152000000000001E-2</c:v>
                </c:pt>
                <c:pt idx="455">
                  <c:v>6.1961000000000002E-2</c:v>
                </c:pt>
                <c:pt idx="456">
                  <c:v>5.9759E-2</c:v>
                </c:pt>
                <c:pt idx="457">
                  <c:v>5.7298000000000002E-2</c:v>
                </c:pt>
                <c:pt idx="458">
                  <c:v>5.5735E-2</c:v>
                </c:pt>
                <c:pt idx="459">
                  <c:v>5.3247999999999997E-2</c:v>
                </c:pt>
                <c:pt idx="460">
                  <c:v>5.1461E-2</c:v>
                </c:pt>
                <c:pt idx="461">
                  <c:v>4.8850999999999999E-2</c:v>
                </c:pt>
                <c:pt idx="462">
                  <c:v>4.6404000000000001E-2</c:v>
                </c:pt>
                <c:pt idx="463">
                  <c:v>4.3874999999999997E-2</c:v>
                </c:pt>
                <c:pt idx="464">
                  <c:v>4.1241E-2</c:v>
                </c:pt>
                <c:pt idx="465">
                  <c:v>3.7666999999999999E-2</c:v>
                </c:pt>
                <c:pt idx="466">
                  <c:v>3.5168999999999999E-2</c:v>
                </c:pt>
                <c:pt idx="467">
                  <c:v>3.3526E-2</c:v>
                </c:pt>
                <c:pt idx="468">
                  <c:v>3.134E-2</c:v>
                </c:pt>
                <c:pt idx="469">
                  <c:v>3.0341E-2</c:v>
                </c:pt>
                <c:pt idx="470">
                  <c:v>2.8896000000000002E-2</c:v>
                </c:pt>
                <c:pt idx="471">
                  <c:v>2.7732E-2</c:v>
                </c:pt>
                <c:pt idx="472">
                  <c:v>2.7174E-2</c:v>
                </c:pt>
                <c:pt idx="473">
                  <c:v>2.6322999999999999E-2</c:v>
                </c:pt>
                <c:pt idx="474">
                  <c:v>2.5562999999999999E-2</c:v>
                </c:pt>
                <c:pt idx="475">
                  <c:v>2.5131000000000001E-2</c:v>
                </c:pt>
                <c:pt idx="476">
                  <c:v>2.4323999999999998E-2</c:v>
                </c:pt>
                <c:pt idx="477">
                  <c:v>2.3445000000000001E-2</c:v>
                </c:pt>
                <c:pt idx="478">
                  <c:v>2.3220999999999999E-2</c:v>
                </c:pt>
                <c:pt idx="479">
                  <c:v>2.2512000000000001E-2</c:v>
                </c:pt>
                <c:pt idx="480">
                  <c:v>2.1779E-2</c:v>
                </c:pt>
                <c:pt idx="481">
                  <c:v>2.1631000000000001E-2</c:v>
                </c:pt>
                <c:pt idx="482">
                  <c:v>2.1092E-2</c:v>
                </c:pt>
                <c:pt idx="483">
                  <c:v>2.0494999999999999E-2</c:v>
                </c:pt>
                <c:pt idx="484">
                  <c:v>1.9899E-2</c:v>
                </c:pt>
                <c:pt idx="485">
                  <c:v>1.9671999999999999E-2</c:v>
                </c:pt>
                <c:pt idx="486">
                  <c:v>1.8943999999999999E-2</c:v>
                </c:pt>
                <c:pt idx="487">
                  <c:v>1.8780999999999999E-2</c:v>
                </c:pt>
                <c:pt idx="488">
                  <c:v>1.8459E-2</c:v>
                </c:pt>
                <c:pt idx="489">
                  <c:v>1.7738E-2</c:v>
                </c:pt>
                <c:pt idx="490">
                  <c:v>1.7940999999999999E-2</c:v>
                </c:pt>
                <c:pt idx="491">
                  <c:v>1.7451000000000001E-2</c:v>
                </c:pt>
                <c:pt idx="492">
                  <c:v>1.7236000000000001E-2</c:v>
                </c:pt>
                <c:pt idx="493">
                  <c:v>1.7330999999999999E-2</c:v>
                </c:pt>
                <c:pt idx="494">
                  <c:v>1.7264000000000002E-2</c:v>
                </c:pt>
                <c:pt idx="495">
                  <c:v>1.6785999999999999E-2</c:v>
                </c:pt>
                <c:pt idx="496">
                  <c:v>1.6577999999999999E-2</c:v>
                </c:pt>
                <c:pt idx="497">
                  <c:v>1.6584999999999999E-2</c:v>
                </c:pt>
                <c:pt idx="498">
                  <c:v>1.6236E-2</c:v>
                </c:pt>
                <c:pt idx="499">
                  <c:v>1.6305E-2</c:v>
                </c:pt>
                <c:pt idx="500">
                  <c:v>1.627E-2</c:v>
                </c:pt>
                <c:pt idx="501">
                  <c:v>1.5845000000000001E-2</c:v>
                </c:pt>
                <c:pt idx="502">
                  <c:v>1.5993E-2</c:v>
                </c:pt>
                <c:pt idx="503">
                  <c:v>1.5613E-2</c:v>
                </c:pt>
                <c:pt idx="504">
                  <c:v>1.5401E-2</c:v>
                </c:pt>
                <c:pt idx="505">
                  <c:v>1.5506000000000001E-2</c:v>
                </c:pt>
                <c:pt idx="506">
                  <c:v>1.5322000000000001E-2</c:v>
                </c:pt>
                <c:pt idx="507">
                  <c:v>1.5054E-2</c:v>
                </c:pt>
                <c:pt idx="508">
                  <c:v>1.5178000000000001E-2</c:v>
                </c:pt>
                <c:pt idx="509">
                  <c:v>1.4844E-2</c:v>
                </c:pt>
                <c:pt idx="510">
                  <c:v>1.4999E-2</c:v>
                </c:pt>
                <c:pt idx="511">
                  <c:v>1.5004E-2</c:v>
                </c:pt>
                <c:pt idx="512">
                  <c:v>1.4697999999999999E-2</c:v>
                </c:pt>
                <c:pt idx="513">
                  <c:v>1.4357E-2</c:v>
                </c:pt>
                <c:pt idx="514">
                  <c:v>1.4430999999999999E-2</c:v>
                </c:pt>
                <c:pt idx="515">
                  <c:v>1.4463999999999999E-2</c:v>
                </c:pt>
                <c:pt idx="516">
                  <c:v>1.4099E-2</c:v>
                </c:pt>
                <c:pt idx="517">
                  <c:v>1.4180999999999999E-2</c:v>
                </c:pt>
                <c:pt idx="518">
                  <c:v>1.4024E-2</c:v>
                </c:pt>
                <c:pt idx="519">
                  <c:v>1.3622E-2</c:v>
                </c:pt>
                <c:pt idx="520">
                  <c:v>1.3798E-2</c:v>
                </c:pt>
                <c:pt idx="521">
                  <c:v>1.3871E-2</c:v>
                </c:pt>
                <c:pt idx="522">
                  <c:v>1.3487000000000001E-2</c:v>
                </c:pt>
                <c:pt idx="523">
                  <c:v>1.3396E-2</c:v>
                </c:pt>
                <c:pt idx="524">
                  <c:v>1.3612000000000001E-2</c:v>
                </c:pt>
                <c:pt idx="525">
                  <c:v>1.3136999999999999E-2</c:v>
                </c:pt>
                <c:pt idx="526">
                  <c:v>1.3259999999999999E-2</c:v>
                </c:pt>
                <c:pt idx="527">
                  <c:v>1.3245E-2</c:v>
                </c:pt>
                <c:pt idx="528">
                  <c:v>1.2789E-2</c:v>
                </c:pt>
                <c:pt idx="529">
                  <c:v>1.2833000000000001E-2</c:v>
                </c:pt>
                <c:pt idx="530">
                  <c:v>1.2429000000000001E-2</c:v>
                </c:pt>
                <c:pt idx="531">
                  <c:v>1.2415000000000001E-2</c:v>
                </c:pt>
                <c:pt idx="532">
                  <c:v>1.2485E-2</c:v>
                </c:pt>
                <c:pt idx="533">
                  <c:v>1.2111E-2</c:v>
                </c:pt>
                <c:pt idx="534">
                  <c:v>1.2201E-2</c:v>
                </c:pt>
                <c:pt idx="535">
                  <c:v>1.2208E-2</c:v>
                </c:pt>
                <c:pt idx="536">
                  <c:v>1.2030000000000001E-2</c:v>
                </c:pt>
                <c:pt idx="537">
                  <c:v>1.1799E-2</c:v>
                </c:pt>
                <c:pt idx="538">
                  <c:v>1.1601E-2</c:v>
                </c:pt>
                <c:pt idx="539">
                  <c:v>1.1358E-2</c:v>
                </c:pt>
                <c:pt idx="540">
                  <c:v>1.1634E-2</c:v>
                </c:pt>
                <c:pt idx="541">
                  <c:v>1.1474E-2</c:v>
                </c:pt>
                <c:pt idx="542">
                  <c:v>1.1206000000000001E-2</c:v>
                </c:pt>
                <c:pt idx="543">
                  <c:v>1.1266999999999999E-2</c:v>
                </c:pt>
                <c:pt idx="544">
                  <c:v>1.1179E-2</c:v>
                </c:pt>
                <c:pt idx="545">
                  <c:v>1.0881999999999999E-2</c:v>
                </c:pt>
                <c:pt idx="546">
                  <c:v>1.1065E-2</c:v>
                </c:pt>
                <c:pt idx="547">
                  <c:v>1.1010000000000001E-2</c:v>
                </c:pt>
                <c:pt idx="548">
                  <c:v>1.0788000000000001E-2</c:v>
                </c:pt>
                <c:pt idx="549">
                  <c:v>1.078E-2</c:v>
                </c:pt>
                <c:pt idx="550">
                  <c:v>1.0628E-2</c:v>
                </c:pt>
                <c:pt idx="551">
                  <c:v>1.0495000000000001E-2</c:v>
                </c:pt>
                <c:pt idx="552">
                  <c:v>1.0567999999999999E-2</c:v>
                </c:pt>
                <c:pt idx="553">
                  <c:v>1.0423999999999999E-2</c:v>
                </c:pt>
                <c:pt idx="554">
                  <c:v>1.0369E-2</c:v>
                </c:pt>
                <c:pt idx="555">
                  <c:v>1.0204E-2</c:v>
                </c:pt>
                <c:pt idx="556">
                  <c:v>1.0165E-2</c:v>
                </c:pt>
                <c:pt idx="557">
                  <c:v>1.001E-2</c:v>
                </c:pt>
                <c:pt idx="558">
                  <c:v>1.0155000000000001E-2</c:v>
                </c:pt>
                <c:pt idx="559">
                  <c:v>1.0175999999999999E-2</c:v>
                </c:pt>
                <c:pt idx="560">
                  <c:v>9.9330000000000009E-3</c:v>
                </c:pt>
                <c:pt idx="561">
                  <c:v>9.8589999999999997E-3</c:v>
                </c:pt>
                <c:pt idx="562">
                  <c:v>1.0024E-2</c:v>
                </c:pt>
                <c:pt idx="563">
                  <c:v>9.6769999999999998E-3</c:v>
                </c:pt>
                <c:pt idx="564">
                  <c:v>9.8689999999999993E-3</c:v>
                </c:pt>
                <c:pt idx="565">
                  <c:v>9.868E-3</c:v>
                </c:pt>
                <c:pt idx="566">
                  <c:v>9.7359999999999999E-3</c:v>
                </c:pt>
                <c:pt idx="567">
                  <c:v>9.3900000000000008E-3</c:v>
                </c:pt>
                <c:pt idx="568">
                  <c:v>9.5969999999999996E-3</c:v>
                </c:pt>
                <c:pt idx="569">
                  <c:v>9.3600000000000003E-3</c:v>
                </c:pt>
                <c:pt idx="570">
                  <c:v>9.4079999999999997E-3</c:v>
                </c:pt>
                <c:pt idx="571">
                  <c:v>9.3830000000000007E-3</c:v>
                </c:pt>
                <c:pt idx="572">
                  <c:v>9.2390000000000007E-3</c:v>
                </c:pt>
                <c:pt idx="573">
                  <c:v>9.0340000000000004E-3</c:v>
                </c:pt>
                <c:pt idx="574">
                  <c:v>9.2599999999999991E-3</c:v>
                </c:pt>
                <c:pt idx="575">
                  <c:v>8.7969999999999993E-3</c:v>
                </c:pt>
                <c:pt idx="576">
                  <c:v>8.9689999999999995E-3</c:v>
                </c:pt>
                <c:pt idx="577">
                  <c:v>8.7869999999999997E-3</c:v>
                </c:pt>
                <c:pt idx="578">
                  <c:v>8.7399999999999995E-3</c:v>
                </c:pt>
                <c:pt idx="579">
                  <c:v>8.6339999999999993E-3</c:v>
                </c:pt>
                <c:pt idx="580">
                  <c:v>8.6829999999999997E-3</c:v>
                </c:pt>
                <c:pt idx="581">
                  <c:v>8.4550000000000007E-3</c:v>
                </c:pt>
                <c:pt idx="582">
                  <c:v>8.6009999999999993E-3</c:v>
                </c:pt>
                <c:pt idx="583">
                  <c:v>8.4469999999999996E-3</c:v>
                </c:pt>
                <c:pt idx="584">
                  <c:v>8.3280000000000003E-3</c:v>
                </c:pt>
                <c:pt idx="585">
                  <c:v>8.1390000000000004E-3</c:v>
                </c:pt>
                <c:pt idx="586">
                  <c:v>8.3359999999999997E-3</c:v>
                </c:pt>
                <c:pt idx="587">
                  <c:v>8.1130000000000004E-3</c:v>
                </c:pt>
                <c:pt idx="588">
                  <c:v>8.0420000000000005E-3</c:v>
                </c:pt>
                <c:pt idx="589">
                  <c:v>8.0400000000000003E-3</c:v>
                </c:pt>
                <c:pt idx="590">
                  <c:v>7.9249999999999998E-3</c:v>
                </c:pt>
                <c:pt idx="591">
                  <c:v>7.7889999999999999E-3</c:v>
                </c:pt>
                <c:pt idx="592">
                  <c:v>7.9570000000000005E-3</c:v>
                </c:pt>
                <c:pt idx="593">
                  <c:v>7.816E-3</c:v>
                </c:pt>
                <c:pt idx="594">
                  <c:v>7.6169999999999996E-3</c:v>
                </c:pt>
                <c:pt idx="595">
                  <c:v>7.7289999999999998E-3</c:v>
                </c:pt>
                <c:pt idx="596">
                  <c:v>7.5449999999999996E-3</c:v>
                </c:pt>
                <c:pt idx="597">
                  <c:v>7.4869999999999997E-3</c:v>
                </c:pt>
                <c:pt idx="598">
                  <c:v>7.62E-3</c:v>
                </c:pt>
                <c:pt idx="599">
                  <c:v>7.4939999999999998E-3</c:v>
                </c:pt>
                <c:pt idx="600">
                  <c:v>7.3670000000000003E-3</c:v>
                </c:pt>
                <c:pt idx="601">
                  <c:v>7.4599999999999996E-3</c:v>
                </c:pt>
                <c:pt idx="602">
                  <c:v>7.3340000000000002E-3</c:v>
                </c:pt>
                <c:pt idx="603">
                  <c:v>7.1919999999999996E-3</c:v>
                </c:pt>
                <c:pt idx="604">
                  <c:v>7.3629999999999998E-3</c:v>
                </c:pt>
                <c:pt idx="605">
                  <c:v>7.1729999999999997E-3</c:v>
                </c:pt>
                <c:pt idx="606">
                  <c:v>7.2240000000000004E-3</c:v>
                </c:pt>
                <c:pt idx="607">
                  <c:v>7.326E-3</c:v>
                </c:pt>
                <c:pt idx="608">
                  <c:v>7.1729999999999997E-3</c:v>
                </c:pt>
                <c:pt idx="609">
                  <c:v>6.9909999999999998E-3</c:v>
                </c:pt>
                <c:pt idx="610">
                  <c:v>7.2189999999999997E-3</c:v>
                </c:pt>
                <c:pt idx="611">
                  <c:v>7.0089999999999996E-3</c:v>
                </c:pt>
                <c:pt idx="612">
                  <c:v>6.9360000000000003E-3</c:v>
                </c:pt>
                <c:pt idx="613">
                  <c:v>6.9779999999999998E-3</c:v>
                </c:pt>
                <c:pt idx="614">
                  <c:v>6.8760000000000002E-3</c:v>
                </c:pt>
                <c:pt idx="615">
                  <c:v>6.8209999999999998E-3</c:v>
                </c:pt>
                <c:pt idx="616">
                  <c:v>6.9760000000000004E-3</c:v>
                </c:pt>
                <c:pt idx="617">
                  <c:v>6.7980000000000002E-3</c:v>
                </c:pt>
                <c:pt idx="618">
                  <c:v>6.5909999999999996E-3</c:v>
                </c:pt>
                <c:pt idx="619">
                  <c:v>6.7539999999999996E-3</c:v>
                </c:pt>
                <c:pt idx="620">
                  <c:v>6.6689999999999996E-3</c:v>
                </c:pt>
                <c:pt idx="621">
                  <c:v>6.45E-3</c:v>
                </c:pt>
                <c:pt idx="622">
                  <c:v>6.7340000000000004E-3</c:v>
                </c:pt>
                <c:pt idx="623">
                  <c:v>6.5519999999999997E-3</c:v>
                </c:pt>
                <c:pt idx="624">
                  <c:v>6.5820000000000002E-3</c:v>
                </c:pt>
                <c:pt idx="625">
                  <c:v>6.6559999999999996E-3</c:v>
                </c:pt>
                <c:pt idx="626">
                  <c:v>6.5820000000000002E-3</c:v>
                </c:pt>
                <c:pt idx="627">
                  <c:v>6.4310000000000001E-3</c:v>
                </c:pt>
                <c:pt idx="628">
                  <c:v>6.5970000000000004E-3</c:v>
                </c:pt>
                <c:pt idx="629">
                  <c:v>6.4009999999999996E-3</c:v>
                </c:pt>
                <c:pt idx="630">
                  <c:v>6.3940000000000004E-3</c:v>
                </c:pt>
                <c:pt idx="631">
                  <c:v>6.509E-3</c:v>
                </c:pt>
                <c:pt idx="632">
                  <c:v>6.3930000000000002E-3</c:v>
                </c:pt>
                <c:pt idx="633">
                  <c:v>6.43E-3</c:v>
                </c:pt>
                <c:pt idx="634">
                  <c:v>6.4339999999999996E-3</c:v>
                </c:pt>
                <c:pt idx="635">
                  <c:v>6.1879999999999999E-3</c:v>
                </c:pt>
                <c:pt idx="636">
                  <c:v>6.2090000000000001E-3</c:v>
                </c:pt>
                <c:pt idx="637">
                  <c:v>6.332E-3</c:v>
                </c:pt>
                <c:pt idx="638">
                  <c:v>6.1510000000000002E-3</c:v>
                </c:pt>
                <c:pt idx="639">
                  <c:v>6.1180000000000002E-3</c:v>
                </c:pt>
                <c:pt idx="640">
                  <c:v>6.2469999999999999E-3</c:v>
                </c:pt>
                <c:pt idx="641">
                  <c:v>6.0889999999999998E-3</c:v>
                </c:pt>
                <c:pt idx="642">
                  <c:v>6.0679999999999996E-3</c:v>
                </c:pt>
                <c:pt idx="643">
                  <c:v>6.2529999999999999E-3</c:v>
                </c:pt>
                <c:pt idx="644">
                  <c:v>6.1110000000000001E-3</c:v>
                </c:pt>
                <c:pt idx="645">
                  <c:v>6.1009999999999997E-3</c:v>
                </c:pt>
                <c:pt idx="646">
                  <c:v>6.1419999999999999E-3</c:v>
                </c:pt>
                <c:pt idx="647">
                  <c:v>6.0350000000000004E-3</c:v>
                </c:pt>
                <c:pt idx="648">
                  <c:v>5.9280000000000001E-3</c:v>
                </c:pt>
                <c:pt idx="649">
                  <c:v>6.1419999999999999E-3</c:v>
                </c:pt>
                <c:pt idx="650">
                  <c:v>5.9940000000000002E-3</c:v>
                </c:pt>
                <c:pt idx="651">
                  <c:v>5.9899999999999997E-3</c:v>
                </c:pt>
                <c:pt idx="652">
                  <c:v>6.1409999999999998E-3</c:v>
                </c:pt>
                <c:pt idx="653">
                  <c:v>5.8950000000000001E-3</c:v>
                </c:pt>
                <c:pt idx="654">
                  <c:v>6.0400000000000002E-3</c:v>
                </c:pt>
                <c:pt idx="655">
                  <c:v>5.9750000000000003E-3</c:v>
                </c:pt>
                <c:pt idx="656">
                  <c:v>5.9129999999999999E-3</c:v>
                </c:pt>
                <c:pt idx="657">
                  <c:v>5.9699999999999996E-3</c:v>
                </c:pt>
                <c:pt idx="658">
                  <c:v>5.9230000000000003E-3</c:v>
                </c:pt>
                <c:pt idx="659">
                  <c:v>6.0610000000000004E-3</c:v>
                </c:pt>
                <c:pt idx="660">
                  <c:v>5.9069999999999999E-3</c:v>
                </c:pt>
                <c:pt idx="661">
                  <c:v>5.888E-3</c:v>
                </c:pt>
                <c:pt idx="662">
                  <c:v>5.927E-3</c:v>
                </c:pt>
                <c:pt idx="663">
                  <c:v>5.744E-3</c:v>
                </c:pt>
                <c:pt idx="664">
                  <c:v>5.836E-3</c:v>
                </c:pt>
                <c:pt idx="665">
                  <c:v>5.9459999999999999E-3</c:v>
                </c:pt>
                <c:pt idx="666">
                  <c:v>5.7169999999999999E-3</c:v>
                </c:pt>
                <c:pt idx="667">
                  <c:v>5.7949999999999998E-3</c:v>
                </c:pt>
                <c:pt idx="668">
                  <c:v>5.901E-3</c:v>
                </c:pt>
                <c:pt idx="669">
                  <c:v>5.7619999999999998E-3</c:v>
                </c:pt>
                <c:pt idx="670">
                  <c:v>5.8190000000000004E-3</c:v>
                </c:pt>
                <c:pt idx="671">
                  <c:v>5.8840000000000003E-3</c:v>
                </c:pt>
                <c:pt idx="672">
                  <c:v>5.7889999999999999E-3</c:v>
                </c:pt>
                <c:pt idx="673">
                  <c:v>5.6740000000000002E-3</c:v>
                </c:pt>
                <c:pt idx="674">
                  <c:v>5.8120000000000003E-3</c:v>
                </c:pt>
                <c:pt idx="675">
                  <c:v>5.6319999999999999E-3</c:v>
                </c:pt>
                <c:pt idx="676">
                  <c:v>5.5979999999999997E-3</c:v>
                </c:pt>
                <c:pt idx="677">
                  <c:v>5.6889999999999996E-3</c:v>
                </c:pt>
                <c:pt idx="678">
                  <c:v>5.7959999999999999E-3</c:v>
                </c:pt>
                <c:pt idx="679">
                  <c:v>5.5960000000000003E-3</c:v>
                </c:pt>
                <c:pt idx="680">
                  <c:v>5.6950000000000004E-3</c:v>
                </c:pt>
                <c:pt idx="681">
                  <c:v>5.5440000000000003E-3</c:v>
                </c:pt>
                <c:pt idx="682">
                  <c:v>5.5890000000000002E-3</c:v>
                </c:pt>
                <c:pt idx="683">
                  <c:v>5.7250000000000001E-3</c:v>
                </c:pt>
                <c:pt idx="684">
                  <c:v>5.672E-3</c:v>
                </c:pt>
                <c:pt idx="685">
                  <c:v>5.5710000000000004E-3</c:v>
                </c:pt>
                <c:pt idx="686">
                  <c:v>5.672E-3</c:v>
                </c:pt>
                <c:pt idx="687">
                  <c:v>5.5269999999999998E-3</c:v>
                </c:pt>
                <c:pt idx="688">
                  <c:v>5.5030000000000001E-3</c:v>
                </c:pt>
                <c:pt idx="689">
                  <c:v>5.5979999999999997E-3</c:v>
                </c:pt>
                <c:pt idx="690">
                  <c:v>5.5110000000000003E-3</c:v>
                </c:pt>
                <c:pt idx="691">
                  <c:v>5.5100000000000001E-3</c:v>
                </c:pt>
                <c:pt idx="692">
                  <c:v>5.5830000000000003E-3</c:v>
                </c:pt>
                <c:pt idx="693">
                  <c:v>5.4440000000000001E-3</c:v>
                </c:pt>
                <c:pt idx="694">
                  <c:v>5.5380000000000004E-3</c:v>
                </c:pt>
                <c:pt idx="695">
                  <c:v>5.633E-3</c:v>
                </c:pt>
                <c:pt idx="696">
                  <c:v>5.45E-3</c:v>
                </c:pt>
                <c:pt idx="697">
                  <c:v>5.5630000000000002E-3</c:v>
                </c:pt>
                <c:pt idx="698">
                  <c:v>5.6030000000000003E-3</c:v>
                </c:pt>
                <c:pt idx="699">
                  <c:v>5.509E-3</c:v>
                </c:pt>
                <c:pt idx="700">
                  <c:v>5.5139999999999998E-3</c:v>
                </c:pt>
                <c:pt idx="701">
                  <c:v>5.5779999999999996E-3</c:v>
                </c:pt>
                <c:pt idx="702">
                  <c:v>5.4029999999999998E-3</c:v>
                </c:pt>
                <c:pt idx="703">
                  <c:v>5.4689999999999999E-3</c:v>
                </c:pt>
                <c:pt idx="704">
                  <c:v>5.5669999999999999E-3</c:v>
                </c:pt>
                <c:pt idx="705">
                  <c:v>5.391E-3</c:v>
                </c:pt>
                <c:pt idx="706">
                  <c:v>5.4050000000000001E-3</c:v>
                </c:pt>
                <c:pt idx="707">
                  <c:v>5.5310000000000003E-3</c:v>
                </c:pt>
                <c:pt idx="708">
                  <c:v>5.4359999999999999E-3</c:v>
                </c:pt>
                <c:pt idx="709">
                  <c:v>5.339E-3</c:v>
                </c:pt>
                <c:pt idx="710">
                  <c:v>5.509E-3</c:v>
                </c:pt>
                <c:pt idx="711">
                  <c:v>5.2719999999999998E-3</c:v>
                </c:pt>
                <c:pt idx="712">
                  <c:v>5.3639999999999998E-3</c:v>
                </c:pt>
                <c:pt idx="713">
                  <c:v>5.4429999999999999E-3</c:v>
                </c:pt>
                <c:pt idx="714">
                  <c:v>5.3140000000000001E-3</c:v>
                </c:pt>
                <c:pt idx="715">
                  <c:v>5.3509999999999999E-3</c:v>
                </c:pt>
                <c:pt idx="716">
                  <c:v>5.4079999999999996E-3</c:v>
                </c:pt>
                <c:pt idx="717">
                  <c:v>5.2209999999999999E-3</c:v>
                </c:pt>
                <c:pt idx="718">
                  <c:v>5.3010000000000002E-3</c:v>
                </c:pt>
                <c:pt idx="719">
                  <c:v>5.4270000000000004E-3</c:v>
                </c:pt>
                <c:pt idx="720">
                  <c:v>5.4050000000000001E-3</c:v>
                </c:pt>
                <c:pt idx="721">
                  <c:v>5.3189999999999999E-3</c:v>
                </c:pt>
                <c:pt idx="722">
                  <c:v>5.4299999999999999E-3</c:v>
                </c:pt>
                <c:pt idx="723">
                  <c:v>5.3569999999999998E-3</c:v>
                </c:pt>
                <c:pt idx="724">
                  <c:v>5.2119999999999996E-3</c:v>
                </c:pt>
                <c:pt idx="725">
                  <c:v>5.3290000000000004E-3</c:v>
                </c:pt>
                <c:pt idx="726">
                  <c:v>5.2570000000000004E-3</c:v>
                </c:pt>
                <c:pt idx="727">
                  <c:v>5.3189999999999999E-3</c:v>
                </c:pt>
                <c:pt idx="728">
                  <c:v>5.385E-3</c:v>
                </c:pt>
                <c:pt idx="729">
                  <c:v>5.3350000000000003E-3</c:v>
                </c:pt>
                <c:pt idx="730">
                  <c:v>5.2620000000000002E-3</c:v>
                </c:pt>
                <c:pt idx="731">
                  <c:v>5.3810000000000004E-3</c:v>
                </c:pt>
                <c:pt idx="732">
                  <c:v>5.1609999999999998E-3</c:v>
                </c:pt>
                <c:pt idx="733">
                  <c:v>5.2620000000000002E-3</c:v>
                </c:pt>
                <c:pt idx="734">
                  <c:v>5.2909999999999997E-3</c:v>
                </c:pt>
                <c:pt idx="735">
                  <c:v>5.2329999999999998E-3</c:v>
                </c:pt>
                <c:pt idx="736">
                  <c:v>5.1809999999999998E-3</c:v>
                </c:pt>
                <c:pt idx="737">
                  <c:v>5.3550000000000004E-3</c:v>
                </c:pt>
                <c:pt idx="738">
                  <c:v>5.2069999999999998E-3</c:v>
                </c:pt>
                <c:pt idx="739">
                  <c:v>5.2290000000000001E-3</c:v>
                </c:pt>
                <c:pt idx="740">
                  <c:v>5.2620000000000002E-3</c:v>
                </c:pt>
                <c:pt idx="741">
                  <c:v>5.1900000000000002E-3</c:v>
                </c:pt>
                <c:pt idx="742">
                  <c:v>5.1770000000000002E-3</c:v>
                </c:pt>
                <c:pt idx="743">
                  <c:v>5.3769999999999998E-3</c:v>
                </c:pt>
                <c:pt idx="744">
                  <c:v>5.1789999999999996E-3</c:v>
                </c:pt>
                <c:pt idx="745">
                  <c:v>5.195E-3</c:v>
                </c:pt>
                <c:pt idx="746">
                  <c:v>5.2599999999999999E-3</c:v>
                </c:pt>
                <c:pt idx="747">
                  <c:v>5.1630000000000001E-3</c:v>
                </c:pt>
                <c:pt idx="748">
                  <c:v>5.176E-3</c:v>
                </c:pt>
                <c:pt idx="749">
                  <c:v>5.28E-3</c:v>
                </c:pt>
                <c:pt idx="750">
                  <c:v>5.1929999999999997E-3</c:v>
                </c:pt>
                <c:pt idx="751">
                  <c:v>5.025E-3</c:v>
                </c:pt>
                <c:pt idx="752">
                  <c:v>5.0679999999999996E-3</c:v>
                </c:pt>
                <c:pt idx="753">
                  <c:v>5.2389999999999997E-3</c:v>
                </c:pt>
                <c:pt idx="754">
                  <c:v>5.0540000000000003E-3</c:v>
                </c:pt>
                <c:pt idx="755">
                  <c:v>5.2100000000000002E-3</c:v>
                </c:pt>
                <c:pt idx="756">
                  <c:v>5.091E-3</c:v>
                </c:pt>
                <c:pt idx="757">
                  <c:v>5.0990000000000002E-3</c:v>
                </c:pt>
                <c:pt idx="758">
                  <c:v>5.1869999999999998E-3</c:v>
                </c:pt>
                <c:pt idx="759">
                  <c:v>4.9969999999999997E-3</c:v>
                </c:pt>
                <c:pt idx="760">
                  <c:v>5.0480000000000004E-3</c:v>
                </c:pt>
                <c:pt idx="761">
                  <c:v>5.1919999999999996E-3</c:v>
                </c:pt>
                <c:pt idx="762">
                  <c:v>4.9979999999999998E-3</c:v>
                </c:pt>
                <c:pt idx="763">
                  <c:v>5.1330000000000004E-3</c:v>
                </c:pt>
                <c:pt idx="764">
                  <c:v>5.1650000000000003E-3</c:v>
                </c:pt>
                <c:pt idx="765">
                  <c:v>5.0390000000000001E-3</c:v>
                </c:pt>
                <c:pt idx="766">
                  <c:v>5.0990000000000002E-3</c:v>
                </c:pt>
                <c:pt idx="767">
                  <c:v>5.2100000000000002E-3</c:v>
                </c:pt>
                <c:pt idx="768">
                  <c:v>5.0679999999999996E-3</c:v>
                </c:pt>
                <c:pt idx="769">
                  <c:v>5.2430000000000003E-3</c:v>
                </c:pt>
                <c:pt idx="770">
                  <c:v>5.1440000000000001E-3</c:v>
                </c:pt>
                <c:pt idx="771">
                  <c:v>5.0299999999999997E-3</c:v>
                </c:pt>
                <c:pt idx="772">
                  <c:v>5.1209999999999997E-3</c:v>
                </c:pt>
                <c:pt idx="773">
                  <c:v>5.1219999999999998E-3</c:v>
                </c:pt>
                <c:pt idx="774">
                  <c:v>4.9959999999999996E-3</c:v>
                </c:pt>
                <c:pt idx="775">
                  <c:v>5.1609999999999998E-3</c:v>
                </c:pt>
                <c:pt idx="776">
                  <c:v>5.1809999999999998E-3</c:v>
                </c:pt>
                <c:pt idx="777">
                  <c:v>4.9410000000000001E-3</c:v>
                </c:pt>
                <c:pt idx="778">
                  <c:v>5.0740000000000004E-3</c:v>
                </c:pt>
                <c:pt idx="779">
                  <c:v>5.1929999999999997E-3</c:v>
                </c:pt>
                <c:pt idx="780">
                  <c:v>5.0899999999999999E-3</c:v>
                </c:pt>
                <c:pt idx="781">
                  <c:v>5.0889999999999998E-3</c:v>
                </c:pt>
                <c:pt idx="782">
                  <c:v>5.0350000000000004E-3</c:v>
                </c:pt>
                <c:pt idx="783">
                  <c:v>4.9519999999999998E-3</c:v>
                </c:pt>
                <c:pt idx="784">
                  <c:v>5.025E-3</c:v>
                </c:pt>
                <c:pt idx="785">
                  <c:v>4.9909999999999998E-3</c:v>
                </c:pt>
                <c:pt idx="786">
                  <c:v>4.9979999999999998E-3</c:v>
                </c:pt>
                <c:pt idx="787">
                  <c:v>5.0419999999999996E-3</c:v>
                </c:pt>
                <c:pt idx="788">
                  <c:v>5.0480000000000004E-3</c:v>
                </c:pt>
                <c:pt idx="789">
                  <c:v>5.1089999999999998E-3</c:v>
                </c:pt>
                <c:pt idx="790">
                  <c:v>5.0829999999999998E-3</c:v>
                </c:pt>
                <c:pt idx="791">
                  <c:v>5.1489999999999999E-3</c:v>
                </c:pt>
                <c:pt idx="792">
                  <c:v>5.2909999999999997E-3</c:v>
                </c:pt>
                <c:pt idx="793">
                  <c:v>5.0470000000000003E-3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4057-8AD4-E7854E84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44304"/>
        <c:axId val="261339728"/>
      </c:scatterChart>
      <c:valAx>
        <c:axId val="261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39728"/>
        <c:crosses val="autoZero"/>
        <c:crossBetween val="midCat"/>
      </c:valAx>
      <c:valAx>
        <c:axId val="261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Depth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Data'!$C$10:$C$273</c:f>
              <c:numCache>
                <c:formatCode>General</c:formatCode>
                <c:ptCount val="264"/>
                <c:pt idx="0">
                  <c:v>1.5521E-2</c:v>
                </c:pt>
                <c:pt idx="1">
                  <c:v>2.5760000000000002E-3</c:v>
                </c:pt>
                <c:pt idx="2">
                  <c:v>9.4339999999999997E-3</c:v>
                </c:pt>
                <c:pt idx="3">
                  <c:v>1.7949999999999999E-3</c:v>
                </c:pt>
                <c:pt idx="4">
                  <c:v>4.2680000000000001E-3</c:v>
                </c:pt>
                <c:pt idx="5">
                  <c:v>8.2529999999999999E-3</c:v>
                </c:pt>
                <c:pt idx="6">
                  <c:v>1.209E-3</c:v>
                </c:pt>
                <c:pt idx="7">
                  <c:v>4.7010000000000003E-3</c:v>
                </c:pt>
                <c:pt idx="8">
                  <c:v>1.0442E-2</c:v>
                </c:pt>
                <c:pt idx="9">
                  <c:v>5.3200000000000003E-4</c:v>
                </c:pt>
                <c:pt idx="10">
                  <c:v>5.2119999999999996E-3</c:v>
                </c:pt>
                <c:pt idx="11">
                  <c:v>6.7910000000000002E-3</c:v>
                </c:pt>
                <c:pt idx="12">
                  <c:v>8.5400000000000007E-3</c:v>
                </c:pt>
                <c:pt idx="13">
                  <c:v>1.8469999999999999E-3</c:v>
                </c:pt>
                <c:pt idx="14">
                  <c:v>4.091E-3</c:v>
                </c:pt>
                <c:pt idx="15">
                  <c:v>9.0399999999999994E-3</c:v>
                </c:pt>
                <c:pt idx="16">
                  <c:v>2.6220000000000002E-3</c:v>
                </c:pt>
                <c:pt idx="17">
                  <c:v>2.2190000000000001E-3</c:v>
                </c:pt>
                <c:pt idx="18">
                  <c:v>7.5560000000000002E-3</c:v>
                </c:pt>
                <c:pt idx="19">
                  <c:v>1.2130000000000001E-3</c:v>
                </c:pt>
                <c:pt idx="20">
                  <c:v>6.2779999999999997E-3</c:v>
                </c:pt>
                <c:pt idx="21">
                  <c:v>7.639E-3</c:v>
                </c:pt>
                <c:pt idx="22">
                  <c:v>3.009E-3</c:v>
                </c:pt>
                <c:pt idx="23">
                  <c:v>5.3109999999999997E-3</c:v>
                </c:pt>
                <c:pt idx="24">
                  <c:v>8.7159999999999998E-3</c:v>
                </c:pt>
                <c:pt idx="25">
                  <c:v>-8.0699999999999999E-4</c:v>
                </c:pt>
                <c:pt idx="26">
                  <c:v>5.078E-3</c:v>
                </c:pt>
                <c:pt idx="27">
                  <c:v>6.0470000000000003E-3</c:v>
                </c:pt>
                <c:pt idx="28">
                  <c:v>1.0312E-2</c:v>
                </c:pt>
                <c:pt idx="29">
                  <c:v>2.6649999999999998E-3</c:v>
                </c:pt>
                <c:pt idx="30">
                  <c:v>6.4869999999999997E-3</c:v>
                </c:pt>
                <c:pt idx="31">
                  <c:v>9.5519999999999997E-3</c:v>
                </c:pt>
                <c:pt idx="32">
                  <c:v>-4.8999999999999998E-5</c:v>
                </c:pt>
                <c:pt idx="33">
                  <c:v>5.5779999999999996E-3</c:v>
                </c:pt>
                <c:pt idx="34">
                  <c:v>5.5199999999999997E-3</c:v>
                </c:pt>
                <c:pt idx="35">
                  <c:v>-3.7940000000000001E-3</c:v>
                </c:pt>
                <c:pt idx="36">
                  <c:v>-2.1359999999999999E-3</c:v>
                </c:pt>
                <c:pt idx="37">
                  <c:v>6.9309999999999997E-3</c:v>
                </c:pt>
                <c:pt idx="38">
                  <c:v>7.1650000000000004E-3</c:v>
                </c:pt>
                <c:pt idx="39">
                  <c:v>-5.7120000000000001E-3</c:v>
                </c:pt>
                <c:pt idx="40">
                  <c:v>-2.1210000000000001E-3</c:v>
                </c:pt>
                <c:pt idx="41">
                  <c:v>4.1469999999999996E-3</c:v>
                </c:pt>
                <c:pt idx="42">
                  <c:v>5.0619999999999997E-3</c:v>
                </c:pt>
                <c:pt idx="43">
                  <c:v>-1.766E-3</c:v>
                </c:pt>
                <c:pt idx="44">
                  <c:v>6.96E-3</c:v>
                </c:pt>
                <c:pt idx="45">
                  <c:v>-1.652E-3</c:v>
                </c:pt>
                <c:pt idx="46">
                  <c:v>8.5700000000000001E-4</c:v>
                </c:pt>
                <c:pt idx="47">
                  <c:v>5.4929999999999996E-3</c:v>
                </c:pt>
                <c:pt idx="48">
                  <c:v>-5.1029999999999999E-3</c:v>
                </c:pt>
                <c:pt idx="49">
                  <c:v>-3.1540000000000001E-3</c:v>
                </c:pt>
                <c:pt idx="50">
                  <c:v>4.9639999999999997E-3</c:v>
                </c:pt>
                <c:pt idx="51">
                  <c:v>1.4749E-2</c:v>
                </c:pt>
                <c:pt idx="52">
                  <c:v>1.7570000000000001E-3</c:v>
                </c:pt>
                <c:pt idx="53">
                  <c:v>1.9356000000000002E-2</c:v>
                </c:pt>
                <c:pt idx="54">
                  <c:v>5.4200000000000003E-3</c:v>
                </c:pt>
                <c:pt idx="55">
                  <c:v>1.5492000000000001E-2</c:v>
                </c:pt>
                <c:pt idx="56">
                  <c:v>0.309394</c:v>
                </c:pt>
                <c:pt idx="57">
                  <c:v>1.7032050000000001</c:v>
                </c:pt>
                <c:pt idx="58">
                  <c:v>1.797828</c:v>
                </c:pt>
                <c:pt idx="59">
                  <c:v>1.823893</c:v>
                </c:pt>
                <c:pt idx="60">
                  <c:v>1.871702</c:v>
                </c:pt>
                <c:pt idx="61">
                  <c:v>2.0224579999999999</c:v>
                </c:pt>
                <c:pt idx="62">
                  <c:v>2.0578189999999998</c:v>
                </c:pt>
                <c:pt idx="63">
                  <c:v>2.1692369999999999</c:v>
                </c:pt>
                <c:pt idx="64">
                  <c:v>2.9480360000000001</c:v>
                </c:pt>
                <c:pt idx="65">
                  <c:v>3.25726</c:v>
                </c:pt>
                <c:pt idx="66">
                  <c:v>3.4071189999999998</c:v>
                </c:pt>
                <c:pt idx="67">
                  <c:v>3.5665520000000002</c:v>
                </c:pt>
                <c:pt idx="68">
                  <c:v>3.6475080000000002</c:v>
                </c:pt>
                <c:pt idx="69">
                  <c:v>3.6723870000000001</c:v>
                </c:pt>
                <c:pt idx="70">
                  <c:v>3.6210059999999999</c:v>
                </c:pt>
                <c:pt idx="71">
                  <c:v>3.5996299999999999</c:v>
                </c:pt>
                <c:pt idx="72">
                  <c:v>3.480639</c:v>
                </c:pt>
                <c:pt idx="73">
                  <c:v>3.351372</c:v>
                </c:pt>
                <c:pt idx="74">
                  <c:v>3.2046429999999999</c:v>
                </c:pt>
                <c:pt idx="75">
                  <c:v>3.2149679999999998</c:v>
                </c:pt>
                <c:pt idx="76">
                  <c:v>3.1067559999999999</c:v>
                </c:pt>
                <c:pt idx="77">
                  <c:v>2.9046270000000001</c:v>
                </c:pt>
                <c:pt idx="78">
                  <c:v>2.7988110000000002</c:v>
                </c:pt>
                <c:pt idx="79">
                  <c:v>2.6329739999999999</c:v>
                </c:pt>
                <c:pt idx="80">
                  <c:v>2.45323</c:v>
                </c:pt>
                <c:pt idx="81">
                  <c:v>2.3619289999999999</c:v>
                </c:pt>
                <c:pt idx="82">
                  <c:v>2.2699750000000001</c:v>
                </c:pt>
                <c:pt idx="83">
                  <c:v>2.2199710000000001</c:v>
                </c:pt>
                <c:pt idx="84">
                  <c:v>2.2297470000000001</c:v>
                </c:pt>
                <c:pt idx="85">
                  <c:v>2.1250900000000001</c:v>
                </c:pt>
                <c:pt idx="86">
                  <c:v>2.1564909999999999</c:v>
                </c:pt>
                <c:pt idx="87">
                  <c:v>2.1121949999999998</c:v>
                </c:pt>
                <c:pt idx="88">
                  <c:v>2.0945580000000001</c:v>
                </c:pt>
                <c:pt idx="89">
                  <c:v>2.0527760000000002</c:v>
                </c:pt>
                <c:pt idx="90">
                  <c:v>2.0265040000000001</c:v>
                </c:pt>
                <c:pt idx="91">
                  <c:v>1.9685220000000001</c:v>
                </c:pt>
                <c:pt idx="92">
                  <c:v>1.923862</c:v>
                </c:pt>
                <c:pt idx="93">
                  <c:v>1.924787</c:v>
                </c:pt>
                <c:pt idx="94">
                  <c:v>1.8773040000000001</c:v>
                </c:pt>
                <c:pt idx="95">
                  <c:v>1.803258</c:v>
                </c:pt>
                <c:pt idx="96">
                  <c:v>1.751034</c:v>
                </c:pt>
                <c:pt idx="97">
                  <c:v>1.646566</c:v>
                </c:pt>
                <c:pt idx="98">
                  <c:v>1.5550930000000001</c:v>
                </c:pt>
                <c:pt idx="99">
                  <c:v>1.451433</c:v>
                </c:pt>
                <c:pt idx="100">
                  <c:v>1.270481</c:v>
                </c:pt>
                <c:pt idx="101">
                  <c:v>1.157516</c:v>
                </c:pt>
                <c:pt idx="102">
                  <c:v>1.069655</c:v>
                </c:pt>
                <c:pt idx="103">
                  <c:v>1.07603</c:v>
                </c:pt>
                <c:pt idx="104">
                  <c:v>1.6729689999999999</c:v>
                </c:pt>
                <c:pt idx="105">
                  <c:v>1.812665</c:v>
                </c:pt>
                <c:pt idx="106">
                  <c:v>1.913581</c:v>
                </c:pt>
                <c:pt idx="107">
                  <c:v>2.0038079999999998</c:v>
                </c:pt>
                <c:pt idx="108">
                  <c:v>2.038554</c:v>
                </c:pt>
                <c:pt idx="109">
                  <c:v>2.0458449999999999</c:v>
                </c:pt>
                <c:pt idx="110">
                  <c:v>2.040114</c:v>
                </c:pt>
                <c:pt idx="111">
                  <c:v>2.0575749999999999</c:v>
                </c:pt>
                <c:pt idx="112">
                  <c:v>2.0370720000000002</c:v>
                </c:pt>
                <c:pt idx="113">
                  <c:v>2.0055559999999999</c:v>
                </c:pt>
                <c:pt idx="114">
                  <c:v>2.0121669999999998</c:v>
                </c:pt>
                <c:pt idx="115">
                  <c:v>1.920998</c:v>
                </c:pt>
                <c:pt idx="116">
                  <c:v>1.886072</c:v>
                </c:pt>
                <c:pt idx="117">
                  <c:v>1.822926</c:v>
                </c:pt>
                <c:pt idx="118">
                  <c:v>1.7804530000000001</c:v>
                </c:pt>
                <c:pt idx="119">
                  <c:v>1.7198230000000001</c:v>
                </c:pt>
                <c:pt idx="120">
                  <c:v>1.6532979999999999</c:v>
                </c:pt>
                <c:pt idx="121">
                  <c:v>1.581998</c:v>
                </c:pt>
                <c:pt idx="122">
                  <c:v>1.4731989999999999</c:v>
                </c:pt>
                <c:pt idx="123">
                  <c:v>1.362338</c:v>
                </c:pt>
                <c:pt idx="124">
                  <c:v>1.20044</c:v>
                </c:pt>
                <c:pt idx="125">
                  <c:v>1.1012660000000001</c:v>
                </c:pt>
                <c:pt idx="126">
                  <c:v>1.0802430000000001</c:v>
                </c:pt>
                <c:pt idx="127">
                  <c:v>1.028529</c:v>
                </c:pt>
                <c:pt idx="128">
                  <c:v>0.99665300000000001</c:v>
                </c:pt>
                <c:pt idx="129">
                  <c:v>0.98435399999999995</c:v>
                </c:pt>
                <c:pt idx="130">
                  <c:v>0.93665299999999996</c:v>
                </c:pt>
                <c:pt idx="131">
                  <c:v>0.93370200000000003</c:v>
                </c:pt>
                <c:pt idx="132">
                  <c:v>0.92082900000000001</c:v>
                </c:pt>
                <c:pt idx="133">
                  <c:v>0.90446700000000002</c:v>
                </c:pt>
                <c:pt idx="134">
                  <c:v>0.95181499999999997</c:v>
                </c:pt>
                <c:pt idx="135">
                  <c:v>1.0052730000000001</c:v>
                </c:pt>
                <c:pt idx="136">
                  <c:v>0.98385400000000001</c:v>
                </c:pt>
                <c:pt idx="137">
                  <c:v>1.6385479999999999</c:v>
                </c:pt>
                <c:pt idx="138">
                  <c:v>1.9159310000000001</c:v>
                </c:pt>
                <c:pt idx="139">
                  <c:v>1.9895080000000001</c:v>
                </c:pt>
                <c:pt idx="140">
                  <c:v>2.03233</c:v>
                </c:pt>
                <c:pt idx="141">
                  <c:v>2.0473970000000001</c:v>
                </c:pt>
                <c:pt idx="142">
                  <c:v>2.0173730000000001</c:v>
                </c:pt>
                <c:pt idx="143">
                  <c:v>1.9895640000000001</c:v>
                </c:pt>
                <c:pt idx="144">
                  <c:v>1.9651369999999999</c:v>
                </c:pt>
                <c:pt idx="145">
                  <c:v>1.92448</c:v>
                </c:pt>
                <c:pt idx="146">
                  <c:v>1.8968560000000001</c:v>
                </c:pt>
                <c:pt idx="147">
                  <c:v>1.8292109999999999</c:v>
                </c:pt>
                <c:pt idx="148">
                  <c:v>1.80592</c:v>
                </c:pt>
                <c:pt idx="149">
                  <c:v>1.7307459999999999</c:v>
                </c:pt>
                <c:pt idx="150">
                  <c:v>1.6769579999999999</c:v>
                </c:pt>
                <c:pt idx="151">
                  <c:v>1.5970310000000001</c:v>
                </c:pt>
                <c:pt idx="152">
                  <c:v>1.526011</c:v>
                </c:pt>
                <c:pt idx="153">
                  <c:v>1.390423</c:v>
                </c:pt>
                <c:pt idx="154">
                  <c:v>1.2720400000000001</c:v>
                </c:pt>
                <c:pt idx="155">
                  <c:v>1.1730039999999999</c:v>
                </c:pt>
                <c:pt idx="156">
                  <c:v>1.108171</c:v>
                </c:pt>
                <c:pt idx="157">
                  <c:v>1.05731</c:v>
                </c:pt>
                <c:pt idx="158">
                  <c:v>1.0186459999999999</c:v>
                </c:pt>
                <c:pt idx="159">
                  <c:v>0.973414</c:v>
                </c:pt>
                <c:pt idx="160">
                  <c:v>0.95210399999999995</c:v>
                </c:pt>
                <c:pt idx="161">
                  <c:v>0.89902599999999999</c:v>
                </c:pt>
                <c:pt idx="162">
                  <c:v>0.892733</c:v>
                </c:pt>
                <c:pt idx="163">
                  <c:v>0.85513399999999995</c:v>
                </c:pt>
                <c:pt idx="164">
                  <c:v>0.83978200000000003</c:v>
                </c:pt>
                <c:pt idx="165">
                  <c:v>0.83092699999999997</c:v>
                </c:pt>
                <c:pt idx="166">
                  <c:v>0.82418000000000002</c:v>
                </c:pt>
                <c:pt idx="167">
                  <c:v>0.81419299999999994</c:v>
                </c:pt>
                <c:pt idx="168">
                  <c:v>0.79796699999999998</c:v>
                </c:pt>
                <c:pt idx="169">
                  <c:v>0.82517700000000005</c:v>
                </c:pt>
                <c:pt idx="170">
                  <c:v>0.78132500000000005</c:v>
                </c:pt>
                <c:pt idx="171">
                  <c:v>0.77585400000000004</c:v>
                </c:pt>
                <c:pt idx="172">
                  <c:v>0.76779399999999998</c:v>
                </c:pt>
                <c:pt idx="173">
                  <c:v>0.75224299999999999</c:v>
                </c:pt>
                <c:pt idx="174">
                  <c:v>0.72673699999999997</c:v>
                </c:pt>
                <c:pt idx="175">
                  <c:v>0.71233100000000005</c:v>
                </c:pt>
                <c:pt idx="176">
                  <c:v>0.69411500000000004</c:v>
                </c:pt>
                <c:pt idx="177">
                  <c:v>0.70120199999999999</c:v>
                </c:pt>
                <c:pt idx="178">
                  <c:v>0.67953699999999995</c:v>
                </c:pt>
                <c:pt idx="179">
                  <c:v>0.67674900000000004</c:v>
                </c:pt>
                <c:pt idx="180">
                  <c:v>0.65495199999999998</c:v>
                </c:pt>
                <c:pt idx="181">
                  <c:v>0.650142</c:v>
                </c:pt>
                <c:pt idx="182">
                  <c:v>0.62508399999999997</c:v>
                </c:pt>
                <c:pt idx="183">
                  <c:v>0.63610699999999998</c:v>
                </c:pt>
                <c:pt idx="184">
                  <c:v>0.60732299999999995</c:v>
                </c:pt>
                <c:pt idx="185">
                  <c:v>0.59331800000000001</c:v>
                </c:pt>
                <c:pt idx="186">
                  <c:v>0.58218999999999999</c:v>
                </c:pt>
                <c:pt idx="187">
                  <c:v>0.57650900000000005</c:v>
                </c:pt>
                <c:pt idx="188">
                  <c:v>0.56650800000000001</c:v>
                </c:pt>
                <c:pt idx="189">
                  <c:v>0.55529799999999996</c:v>
                </c:pt>
                <c:pt idx="190">
                  <c:v>0.55936699999999995</c:v>
                </c:pt>
                <c:pt idx="191">
                  <c:v>0.56116699999999997</c:v>
                </c:pt>
                <c:pt idx="192">
                  <c:v>0.54686199999999996</c:v>
                </c:pt>
                <c:pt idx="193">
                  <c:v>0.52631600000000001</c:v>
                </c:pt>
                <c:pt idx="194">
                  <c:v>0.50942600000000005</c:v>
                </c:pt>
                <c:pt idx="195">
                  <c:v>0.51571699999999998</c:v>
                </c:pt>
                <c:pt idx="196">
                  <c:v>0.48391800000000001</c:v>
                </c:pt>
                <c:pt idx="197">
                  <c:v>0.48029100000000002</c:v>
                </c:pt>
                <c:pt idx="198">
                  <c:v>0.48926599999999998</c:v>
                </c:pt>
                <c:pt idx="199">
                  <c:v>0.44958100000000001</c:v>
                </c:pt>
                <c:pt idx="200">
                  <c:v>0.47054699999999999</c:v>
                </c:pt>
                <c:pt idx="201">
                  <c:v>0.46153100000000002</c:v>
                </c:pt>
                <c:pt idx="202">
                  <c:v>0.43</c:v>
                </c:pt>
                <c:pt idx="203">
                  <c:v>0.445137</c:v>
                </c:pt>
                <c:pt idx="204">
                  <c:v>0.409165</c:v>
                </c:pt>
                <c:pt idx="205">
                  <c:v>0.40618799999999999</c:v>
                </c:pt>
                <c:pt idx="206">
                  <c:v>0.402833</c:v>
                </c:pt>
                <c:pt idx="207">
                  <c:v>0.37221900000000002</c:v>
                </c:pt>
                <c:pt idx="208">
                  <c:v>0.38433099999999998</c:v>
                </c:pt>
                <c:pt idx="209">
                  <c:v>0.34891899999999998</c:v>
                </c:pt>
                <c:pt idx="210">
                  <c:v>0.31426199999999999</c:v>
                </c:pt>
                <c:pt idx="211">
                  <c:v>0.34198699999999999</c:v>
                </c:pt>
                <c:pt idx="212">
                  <c:v>0.37496699999999999</c:v>
                </c:pt>
                <c:pt idx="213">
                  <c:v>0.324822</c:v>
                </c:pt>
                <c:pt idx="214">
                  <c:v>0.35556900000000002</c:v>
                </c:pt>
                <c:pt idx="215">
                  <c:v>0.36006500000000002</c:v>
                </c:pt>
                <c:pt idx="216">
                  <c:v>0.279034</c:v>
                </c:pt>
                <c:pt idx="217">
                  <c:v>0.30537700000000001</c:v>
                </c:pt>
                <c:pt idx="218">
                  <c:v>0.30995899999999998</c:v>
                </c:pt>
                <c:pt idx="219">
                  <c:v>0.29263499999999998</c:v>
                </c:pt>
                <c:pt idx="220">
                  <c:v>0.29692000000000002</c:v>
                </c:pt>
                <c:pt idx="221">
                  <c:v>0.27466099999999999</c:v>
                </c:pt>
                <c:pt idx="222">
                  <c:v>0.28272399999999998</c:v>
                </c:pt>
                <c:pt idx="223">
                  <c:v>0.30124899999999999</c:v>
                </c:pt>
                <c:pt idx="224">
                  <c:v>0.28956700000000002</c:v>
                </c:pt>
                <c:pt idx="225">
                  <c:v>0.30884499999999998</c:v>
                </c:pt>
                <c:pt idx="226">
                  <c:v>0.29813699999999999</c:v>
                </c:pt>
                <c:pt idx="227">
                  <c:v>0.30221599999999998</c:v>
                </c:pt>
                <c:pt idx="228">
                  <c:v>0.27892800000000001</c:v>
                </c:pt>
                <c:pt idx="229">
                  <c:v>0.28961999999999999</c:v>
                </c:pt>
                <c:pt idx="230">
                  <c:v>0.35462300000000002</c:v>
                </c:pt>
                <c:pt idx="231">
                  <c:v>0.287491</c:v>
                </c:pt>
                <c:pt idx="232">
                  <c:v>0.27859</c:v>
                </c:pt>
                <c:pt idx="233">
                  <c:v>0.22842799999999999</c:v>
                </c:pt>
                <c:pt idx="234">
                  <c:v>0.24996699999999999</c:v>
                </c:pt>
                <c:pt idx="235">
                  <c:v>0.27911599999999998</c:v>
                </c:pt>
                <c:pt idx="236">
                  <c:v>0.29786400000000002</c:v>
                </c:pt>
                <c:pt idx="237">
                  <c:v>0.27691500000000002</c:v>
                </c:pt>
                <c:pt idx="238">
                  <c:v>0.24778500000000001</c:v>
                </c:pt>
                <c:pt idx="239">
                  <c:v>0.28715499999999999</c:v>
                </c:pt>
                <c:pt idx="240">
                  <c:v>0.26797300000000002</c:v>
                </c:pt>
                <c:pt idx="241">
                  <c:v>0.28705399999999998</c:v>
                </c:pt>
                <c:pt idx="242">
                  <c:v>0.31958399999999998</c:v>
                </c:pt>
                <c:pt idx="243">
                  <c:v>0.22514100000000001</c:v>
                </c:pt>
                <c:pt idx="244">
                  <c:v>0.24571699999999999</c:v>
                </c:pt>
                <c:pt idx="245">
                  <c:v>0.30419400000000002</c:v>
                </c:pt>
                <c:pt idx="246">
                  <c:v>0.28947499999999998</c:v>
                </c:pt>
                <c:pt idx="247">
                  <c:v>0.295545</c:v>
                </c:pt>
                <c:pt idx="248">
                  <c:v>0.28238600000000003</c:v>
                </c:pt>
                <c:pt idx="249">
                  <c:v>0.28305999999999998</c:v>
                </c:pt>
                <c:pt idx="250">
                  <c:v>0.30393399999999998</c:v>
                </c:pt>
                <c:pt idx="251">
                  <c:v>0.29347800000000002</c:v>
                </c:pt>
                <c:pt idx="252">
                  <c:v>0.282613</c:v>
                </c:pt>
                <c:pt idx="253">
                  <c:v>0.27947300000000003</c:v>
                </c:pt>
                <c:pt idx="254">
                  <c:v>0.27265400000000001</c:v>
                </c:pt>
                <c:pt idx="255">
                  <c:v>0.28433999999999998</c:v>
                </c:pt>
                <c:pt idx="256">
                  <c:v>0.286219</c:v>
                </c:pt>
                <c:pt idx="257">
                  <c:v>0.189774</c:v>
                </c:pt>
                <c:pt idx="258">
                  <c:v>0.32163900000000001</c:v>
                </c:pt>
                <c:pt idx="259">
                  <c:v>0.17186199999999999</c:v>
                </c:pt>
                <c:pt idx="260">
                  <c:v>0.243784</c:v>
                </c:pt>
                <c:pt idx="261">
                  <c:v>0.257357</c:v>
                </c:pt>
                <c:pt idx="262">
                  <c:v>0.27099899999999999</c:v>
                </c:pt>
                <c:pt idx="263">
                  <c:v>0.248277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6-427A-BB62-C69886F3A2FB}"/>
            </c:ext>
          </c:extLst>
        </c:ser>
        <c:ser>
          <c:idx val="1"/>
          <c:order val="1"/>
          <c:tx>
            <c:v>y_2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Data'!$D$10:$D$273</c:f>
              <c:numCache>
                <c:formatCode>General</c:formatCode>
                <c:ptCount val="264"/>
                <c:pt idx="0">
                  <c:v>9.2230000000000003E-3</c:v>
                </c:pt>
                <c:pt idx="1">
                  <c:v>9.0589999999999993E-3</c:v>
                </c:pt>
                <c:pt idx="2">
                  <c:v>1.8730000000000001E-3</c:v>
                </c:pt>
                <c:pt idx="3">
                  <c:v>1.1423000000000001E-2</c:v>
                </c:pt>
                <c:pt idx="4">
                  <c:v>1.018E-3</c:v>
                </c:pt>
                <c:pt idx="5">
                  <c:v>1.0290000000000001E-2</c:v>
                </c:pt>
                <c:pt idx="6">
                  <c:v>5.803E-3</c:v>
                </c:pt>
                <c:pt idx="7">
                  <c:v>1.0716E-2</c:v>
                </c:pt>
                <c:pt idx="8">
                  <c:v>1.0709999999999999E-3</c:v>
                </c:pt>
                <c:pt idx="9">
                  <c:v>1.2529999999999999E-2</c:v>
                </c:pt>
                <c:pt idx="10">
                  <c:v>8.5959999999999995E-3</c:v>
                </c:pt>
                <c:pt idx="11">
                  <c:v>1.1054E-2</c:v>
                </c:pt>
                <c:pt idx="12">
                  <c:v>1.0036E-2</c:v>
                </c:pt>
                <c:pt idx="13">
                  <c:v>7.1869999999999998E-3</c:v>
                </c:pt>
                <c:pt idx="14">
                  <c:v>1.1328E-2</c:v>
                </c:pt>
                <c:pt idx="15">
                  <c:v>7.0020000000000004E-3</c:v>
                </c:pt>
                <c:pt idx="16">
                  <c:v>9.9579999999999998E-3</c:v>
                </c:pt>
                <c:pt idx="17">
                  <c:v>7.4949999999999999E-3</c:v>
                </c:pt>
                <c:pt idx="18">
                  <c:v>9.8779999999999996E-3</c:v>
                </c:pt>
                <c:pt idx="19">
                  <c:v>6.3369999999999998E-3</c:v>
                </c:pt>
                <c:pt idx="20">
                  <c:v>1.3357000000000001E-2</c:v>
                </c:pt>
                <c:pt idx="21">
                  <c:v>4.9119999999999997E-3</c:v>
                </c:pt>
                <c:pt idx="22">
                  <c:v>1.3731E-2</c:v>
                </c:pt>
                <c:pt idx="23">
                  <c:v>7.9920000000000008E-3</c:v>
                </c:pt>
                <c:pt idx="24">
                  <c:v>1.2016000000000001E-2</c:v>
                </c:pt>
                <c:pt idx="25">
                  <c:v>5.9309999999999996E-3</c:v>
                </c:pt>
                <c:pt idx="26">
                  <c:v>1.2623000000000001E-2</c:v>
                </c:pt>
                <c:pt idx="27">
                  <c:v>5.7619999999999998E-3</c:v>
                </c:pt>
                <c:pt idx="28">
                  <c:v>1.5462E-2</c:v>
                </c:pt>
                <c:pt idx="29">
                  <c:v>4.8110000000000002E-3</c:v>
                </c:pt>
                <c:pt idx="30">
                  <c:v>9.077E-3</c:v>
                </c:pt>
                <c:pt idx="31">
                  <c:v>6.5389999999999997E-3</c:v>
                </c:pt>
                <c:pt idx="32">
                  <c:v>5.274E-3</c:v>
                </c:pt>
                <c:pt idx="33">
                  <c:v>2.2130000000000001E-3</c:v>
                </c:pt>
                <c:pt idx="34">
                  <c:v>6.4489999999999999E-3</c:v>
                </c:pt>
                <c:pt idx="35">
                  <c:v>1.732E-3</c:v>
                </c:pt>
                <c:pt idx="36">
                  <c:v>4.9249999999999997E-3</c:v>
                </c:pt>
                <c:pt idx="37">
                  <c:v>3.5750000000000001E-3</c:v>
                </c:pt>
                <c:pt idx="38">
                  <c:v>4.2090000000000001E-3</c:v>
                </c:pt>
                <c:pt idx="39">
                  <c:v>6.2440000000000004E-3</c:v>
                </c:pt>
                <c:pt idx="40">
                  <c:v>4.0099999999999997E-3</c:v>
                </c:pt>
                <c:pt idx="41">
                  <c:v>6.7679999999999997E-3</c:v>
                </c:pt>
                <c:pt idx="42">
                  <c:v>4.2859999999999999E-3</c:v>
                </c:pt>
                <c:pt idx="43">
                  <c:v>8.208E-3</c:v>
                </c:pt>
                <c:pt idx="44">
                  <c:v>1.0468999999999999E-2</c:v>
                </c:pt>
                <c:pt idx="45">
                  <c:v>5.8599999999999998E-3</c:v>
                </c:pt>
                <c:pt idx="46">
                  <c:v>6.6730000000000001E-3</c:v>
                </c:pt>
                <c:pt idx="47">
                  <c:v>2.9229999999999998E-3</c:v>
                </c:pt>
                <c:pt idx="48">
                  <c:v>5.7959999999999999E-3</c:v>
                </c:pt>
                <c:pt idx="49">
                  <c:v>4.3410000000000002E-3</c:v>
                </c:pt>
                <c:pt idx="50">
                  <c:v>8.005E-3</c:v>
                </c:pt>
                <c:pt idx="51">
                  <c:v>1.7138E-2</c:v>
                </c:pt>
                <c:pt idx="52">
                  <c:v>1.5174999999999999E-2</c:v>
                </c:pt>
                <c:pt idx="53">
                  <c:v>2.3487999999999998E-2</c:v>
                </c:pt>
                <c:pt idx="54">
                  <c:v>1.8547999999999999E-2</c:v>
                </c:pt>
                <c:pt idx="55">
                  <c:v>2.1638000000000001E-2</c:v>
                </c:pt>
                <c:pt idx="56">
                  <c:v>2.0985E-2</c:v>
                </c:pt>
                <c:pt idx="57">
                  <c:v>2.1165349999999998</c:v>
                </c:pt>
                <c:pt idx="58">
                  <c:v>2.2603469999999999</c:v>
                </c:pt>
                <c:pt idx="59">
                  <c:v>2.3093870000000001</c:v>
                </c:pt>
                <c:pt idx="60">
                  <c:v>2.4090910000000001</c:v>
                </c:pt>
                <c:pt idx="61">
                  <c:v>2.4378350000000002</c:v>
                </c:pt>
                <c:pt idx="62">
                  <c:v>2.5230670000000002</c:v>
                </c:pt>
                <c:pt idx="63">
                  <c:v>2.7946599999999999</c:v>
                </c:pt>
                <c:pt idx="64">
                  <c:v>3.290562</c:v>
                </c:pt>
                <c:pt idx="65">
                  <c:v>3.4163519999999998</c:v>
                </c:pt>
                <c:pt idx="66">
                  <c:v>3.476947</c:v>
                </c:pt>
                <c:pt idx="67">
                  <c:v>3.5251049999999999</c:v>
                </c:pt>
                <c:pt idx="68">
                  <c:v>3.5376840000000001</c:v>
                </c:pt>
                <c:pt idx="69">
                  <c:v>3.5570189999999999</c:v>
                </c:pt>
                <c:pt idx="70">
                  <c:v>3.5387749999999998</c:v>
                </c:pt>
                <c:pt idx="71">
                  <c:v>3.5071300000000001</c:v>
                </c:pt>
                <c:pt idx="72">
                  <c:v>3.4466960000000002</c:v>
                </c:pt>
                <c:pt idx="73">
                  <c:v>3.423076</c:v>
                </c:pt>
                <c:pt idx="74">
                  <c:v>3.3275070000000002</c:v>
                </c:pt>
                <c:pt idx="75">
                  <c:v>3.2929499999999998</c:v>
                </c:pt>
                <c:pt idx="76">
                  <c:v>3.2287020000000002</c:v>
                </c:pt>
                <c:pt idx="77">
                  <c:v>3.1793360000000002</c:v>
                </c:pt>
                <c:pt idx="78">
                  <c:v>3.0977440000000001</c:v>
                </c:pt>
                <c:pt idx="79">
                  <c:v>3.034729</c:v>
                </c:pt>
                <c:pt idx="80">
                  <c:v>2.946469</c:v>
                </c:pt>
                <c:pt idx="81">
                  <c:v>2.8816649999999999</c:v>
                </c:pt>
                <c:pt idx="82">
                  <c:v>2.8098839999999998</c:v>
                </c:pt>
                <c:pt idx="83">
                  <c:v>2.7482660000000001</c:v>
                </c:pt>
                <c:pt idx="84">
                  <c:v>2.683268</c:v>
                </c:pt>
                <c:pt idx="85">
                  <c:v>2.613102</c:v>
                </c:pt>
                <c:pt idx="86">
                  <c:v>2.5668739999999999</c:v>
                </c:pt>
                <c:pt idx="87">
                  <c:v>2.5266820000000001</c:v>
                </c:pt>
                <c:pt idx="88">
                  <c:v>2.5211290000000002</c:v>
                </c:pt>
                <c:pt idx="89">
                  <c:v>2.5103270000000002</c:v>
                </c:pt>
                <c:pt idx="90">
                  <c:v>2.4382139999999999</c:v>
                </c:pt>
                <c:pt idx="91">
                  <c:v>2.4293290000000001</c:v>
                </c:pt>
                <c:pt idx="92">
                  <c:v>2.346997</c:v>
                </c:pt>
                <c:pt idx="93">
                  <c:v>2.2881480000000001</c:v>
                </c:pt>
                <c:pt idx="94">
                  <c:v>2.2475100000000001</c:v>
                </c:pt>
                <c:pt idx="95">
                  <c:v>2.163967</c:v>
                </c:pt>
                <c:pt idx="96">
                  <c:v>2.1086230000000001</c:v>
                </c:pt>
                <c:pt idx="97">
                  <c:v>2.0099480000000001</c:v>
                </c:pt>
                <c:pt idx="98">
                  <c:v>1.958766</c:v>
                </c:pt>
                <c:pt idx="99">
                  <c:v>1.8350960000000001</c:v>
                </c:pt>
                <c:pt idx="100">
                  <c:v>1.640366</c:v>
                </c:pt>
                <c:pt idx="101">
                  <c:v>1.5467040000000001</c:v>
                </c:pt>
                <c:pt idx="102">
                  <c:v>1.4961629999999999</c:v>
                </c:pt>
                <c:pt idx="103">
                  <c:v>1.4813499999999999</c:v>
                </c:pt>
                <c:pt idx="104">
                  <c:v>2.0321660000000001</c:v>
                </c:pt>
                <c:pt idx="105">
                  <c:v>2.1890939999999999</c:v>
                </c:pt>
                <c:pt idx="106">
                  <c:v>2.271099</c:v>
                </c:pt>
                <c:pt idx="107">
                  <c:v>2.3510960000000001</c:v>
                </c:pt>
                <c:pt idx="108">
                  <c:v>2.4093969999999998</c:v>
                </c:pt>
                <c:pt idx="109">
                  <c:v>2.4157199999999999</c:v>
                </c:pt>
                <c:pt idx="110">
                  <c:v>2.4242759999999999</c:v>
                </c:pt>
                <c:pt idx="111">
                  <c:v>2.410177</c:v>
                </c:pt>
                <c:pt idx="112">
                  <c:v>2.39819</c:v>
                </c:pt>
                <c:pt idx="113">
                  <c:v>2.3777430000000002</c:v>
                </c:pt>
                <c:pt idx="114">
                  <c:v>2.3220170000000002</c:v>
                </c:pt>
                <c:pt idx="115">
                  <c:v>2.290867</c:v>
                </c:pt>
                <c:pt idx="116">
                  <c:v>2.2339519999999999</c:v>
                </c:pt>
                <c:pt idx="117">
                  <c:v>2.183093</c:v>
                </c:pt>
                <c:pt idx="118">
                  <c:v>2.1383290000000001</c:v>
                </c:pt>
                <c:pt idx="119">
                  <c:v>2.083958</c:v>
                </c:pt>
                <c:pt idx="120">
                  <c:v>2.0199060000000002</c:v>
                </c:pt>
                <c:pt idx="121">
                  <c:v>1.9542790000000001</c:v>
                </c:pt>
                <c:pt idx="122">
                  <c:v>1.8581490000000001</c:v>
                </c:pt>
                <c:pt idx="123">
                  <c:v>1.716397</c:v>
                </c:pt>
                <c:pt idx="124">
                  <c:v>1.573096</c:v>
                </c:pt>
                <c:pt idx="125">
                  <c:v>1.5073190000000001</c:v>
                </c:pt>
                <c:pt idx="126">
                  <c:v>1.4852110000000001</c:v>
                </c:pt>
                <c:pt idx="127">
                  <c:v>1.4504520000000001</c:v>
                </c:pt>
                <c:pt idx="128">
                  <c:v>1.429049</c:v>
                </c:pt>
                <c:pt idx="129">
                  <c:v>1.3970320000000001</c:v>
                </c:pt>
                <c:pt idx="130">
                  <c:v>1.358781</c:v>
                </c:pt>
                <c:pt idx="131">
                  <c:v>1.3703559999999999</c:v>
                </c:pt>
                <c:pt idx="132">
                  <c:v>1.3361689999999999</c:v>
                </c:pt>
                <c:pt idx="133">
                  <c:v>1.324481</c:v>
                </c:pt>
                <c:pt idx="134">
                  <c:v>1.3702160000000001</c:v>
                </c:pt>
                <c:pt idx="135">
                  <c:v>1.39744</c:v>
                </c:pt>
                <c:pt idx="136">
                  <c:v>1.4195329999999999</c:v>
                </c:pt>
                <c:pt idx="137">
                  <c:v>2.0185420000000001</c:v>
                </c:pt>
                <c:pt idx="138">
                  <c:v>2.2538610000000001</c:v>
                </c:pt>
                <c:pt idx="139">
                  <c:v>2.362031</c:v>
                </c:pt>
                <c:pt idx="140">
                  <c:v>2.411295</c:v>
                </c:pt>
                <c:pt idx="141">
                  <c:v>2.4077069999999998</c:v>
                </c:pt>
                <c:pt idx="142">
                  <c:v>2.3898920000000001</c:v>
                </c:pt>
                <c:pt idx="143">
                  <c:v>2.372347</c:v>
                </c:pt>
                <c:pt idx="144">
                  <c:v>2.3508110000000002</c:v>
                </c:pt>
                <c:pt idx="145">
                  <c:v>2.311137</c:v>
                </c:pt>
                <c:pt idx="146">
                  <c:v>2.266257</c:v>
                </c:pt>
                <c:pt idx="147">
                  <c:v>2.205311</c:v>
                </c:pt>
                <c:pt idx="148">
                  <c:v>2.1510760000000002</c:v>
                </c:pt>
                <c:pt idx="149">
                  <c:v>2.103342</c:v>
                </c:pt>
                <c:pt idx="150">
                  <c:v>2.0537999999999998</c:v>
                </c:pt>
                <c:pt idx="151">
                  <c:v>1.9763500000000001</c:v>
                </c:pt>
                <c:pt idx="152">
                  <c:v>1.8935580000000001</c:v>
                </c:pt>
                <c:pt idx="153">
                  <c:v>1.7789429999999999</c:v>
                </c:pt>
                <c:pt idx="154">
                  <c:v>1.641912</c:v>
                </c:pt>
                <c:pt idx="155">
                  <c:v>1.55185</c:v>
                </c:pt>
                <c:pt idx="156">
                  <c:v>1.5171509999999999</c:v>
                </c:pt>
                <c:pt idx="157">
                  <c:v>1.4658329999999999</c:v>
                </c:pt>
                <c:pt idx="158">
                  <c:v>1.4284330000000001</c:v>
                </c:pt>
                <c:pt idx="159">
                  <c:v>1.388123</c:v>
                </c:pt>
                <c:pt idx="160">
                  <c:v>1.355003</c:v>
                </c:pt>
                <c:pt idx="161">
                  <c:v>1.325666</c:v>
                </c:pt>
                <c:pt idx="162">
                  <c:v>1.2961210000000001</c:v>
                </c:pt>
                <c:pt idx="163">
                  <c:v>1.271425</c:v>
                </c:pt>
                <c:pt idx="164">
                  <c:v>1.2529440000000001</c:v>
                </c:pt>
                <c:pt idx="165">
                  <c:v>1.24359</c:v>
                </c:pt>
                <c:pt idx="166">
                  <c:v>1.2354149999999999</c:v>
                </c:pt>
                <c:pt idx="167">
                  <c:v>1.225792</c:v>
                </c:pt>
                <c:pt idx="168">
                  <c:v>1.2220500000000001</c:v>
                </c:pt>
                <c:pt idx="169">
                  <c:v>1.2157910000000001</c:v>
                </c:pt>
                <c:pt idx="170">
                  <c:v>1.207884</c:v>
                </c:pt>
                <c:pt idx="171">
                  <c:v>1.1954149999999999</c:v>
                </c:pt>
                <c:pt idx="172">
                  <c:v>1.19093</c:v>
                </c:pt>
                <c:pt idx="173">
                  <c:v>1.1759740000000001</c:v>
                </c:pt>
                <c:pt idx="174">
                  <c:v>1.1625179999999999</c:v>
                </c:pt>
                <c:pt idx="175">
                  <c:v>1.150585</c:v>
                </c:pt>
                <c:pt idx="176">
                  <c:v>1.1454519999999999</c:v>
                </c:pt>
                <c:pt idx="177">
                  <c:v>1.1231180000000001</c:v>
                </c:pt>
                <c:pt idx="178">
                  <c:v>1.132206</c:v>
                </c:pt>
                <c:pt idx="179">
                  <c:v>1.1132169999999999</c:v>
                </c:pt>
                <c:pt idx="180">
                  <c:v>1.0998190000000001</c:v>
                </c:pt>
                <c:pt idx="181">
                  <c:v>1.095119</c:v>
                </c:pt>
                <c:pt idx="182">
                  <c:v>1.082775</c:v>
                </c:pt>
                <c:pt idx="183">
                  <c:v>1.0878540000000001</c:v>
                </c:pt>
                <c:pt idx="184">
                  <c:v>1.062832</c:v>
                </c:pt>
                <c:pt idx="185">
                  <c:v>1.0432729999999999</c:v>
                </c:pt>
                <c:pt idx="186">
                  <c:v>1.0468930000000001</c:v>
                </c:pt>
                <c:pt idx="187">
                  <c:v>1.035866</c:v>
                </c:pt>
                <c:pt idx="188">
                  <c:v>1.036316</c:v>
                </c:pt>
                <c:pt idx="189">
                  <c:v>1.029474</c:v>
                </c:pt>
                <c:pt idx="190">
                  <c:v>1.017161</c:v>
                </c:pt>
                <c:pt idx="191">
                  <c:v>1.0162070000000001</c:v>
                </c:pt>
                <c:pt idx="192">
                  <c:v>1.010443</c:v>
                </c:pt>
                <c:pt idx="193">
                  <c:v>1.0037970000000001</c:v>
                </c:pt>
                <c:pt idx="194">
                  <c:v>1.006885</c:v>
                </c:pt>
                <c:pt idx="195">
                  <c:v>1.001676</c:v>
                </c:pt>
                <c:pt idx="196">
                  <c:v>0.999641</c:v>
                </c:pt>
                <c:pt idx="197">
                  <c:v>1.006189</c:v>
                </c:pt>
                <c:pt idx="198">
                  <c:v>0.98875800000000003</c:v>
                </c:pt>
                <c:pt idx="199">
                  <c:v>0.985904</c:v>
                </c:pt>
                <c:pt idx="200">
                  <c:v>0.98419900000000005</c:v>
                </c:pt>
                <c:pt idx="201">
                  <c:v>0.97810399999999997</c:v>
                </c:pt>
                <c:pt idx="202">
                  <c:v>0.981769</c:v>
                </c:pt>
                <c:pt idx="203">
                  <c:v>0.97189099999999995</c:v>
                </c:pt>
                <c:pt idx="204">
                  <c:v>0.97486600000000001</c:v>
                </c:pt>
                <c:pt idx="205">
                  <c:v>0.95684000000000002</c:v>
                </c:pt>
                <c:pt idx="206">
                  <c:v>0.952565</c:v>
                </c:pt>
                <c:pt idx="207">
                  <c:v>0.95039899999999999</c:v>
                </c:pt>
                <c:pt idx="208">
                  <c:v>0.945384</c:v>
                </c:pt>
                <c:pt idx="209">
                  <c:v>0.94655</c:v>
                </c:pt>
                <c:pt idx="210">
                  <c:v>0.94087500000000002</c:v>
                </c:pt>
                <c:pt idx="211">
                  <c:v>0.94140100000000004</c:v>
                </c:pt>
                <c:pt idx="212">
                  <c:v>0.93562400000000001</c:v>
                </c:pt>
                <c:pt idx="213">
                  <c:v>0.93491199999999997</c:v>
                </c:pt>
                <c:pt idx="214">
                  <c:v>0.92624799999999996</c:v>
                </c:pt>
                <c:pt idx="215">
                  <c:v>0.92831399999999997</c:v>
                </c:pt>
                <c:pt idx="216">
                  <c:v>0.936755</c:v>
                </c:pt>
                <c:pt idx="217">
                  <c:v>0.92686999999999997</c:v>
                </c:pt>
                <c:pt idx="218">
                  <c:v>0.93061300000000002</c:v>
                </c:pt>
                <c:pt idx="219">
                  <c:v>0.92178300000000002</c:v>
                </c:pt>
                <c:pt idx="220">
                  <c:v>0.93384800000000001</c:v>
                </c:pt>
                <c:pt idx="221">
                  <c:v>0.92263499999999998</c:v>
                </c:pt>
                <c:pt idx="222">
                  <c:v>0.92297099999999999</c:v>
                </c:pt>
                <c:pt idx="223">
                  <c:v>0.92139400000000005</c:v>
                </c:pt>
                <c:pt idx="224">
                  <c:v>0.92419600000000002</c:v>
                </c:pt>
                <c:pt idx="225">
                  <c:v>0.92465799999999998</c:v>
                </c:pt>
                <c:pt idx="226">
                  <c:v>0.92696900000000004</c:v>
                </c:pt>
                <c:pt idx="227">
                  <c:v>0.92613800000000002</c:v>
                </c:pt>
                <c:pt idx="228">
                  <c:v>0.928095</c:v>
                </c:pt>
                <c:pt idx="229">
                  <c:v>0.92169400000000001</c:v>
                </c:pt>
                <c:pt idx="230">
                  <c:v>0.92801500000000003</c:v>
                </c:pt>
                <c:pt idx="231">
                  <c:v>0.92580799999999996</c:v>
                </c:pt>
                <c:pt idx="232">
                  <c:v>0.92127300000000001</c:v>
                </c:pt>
                <c:pt idx="233">
                  <c:v>0.92330299999999998</c:v>
                </c:pt>
                <c:pt idx="234">
                  <c:v>0.92656300000000003</c:v>
                </c:pt>
                <c:pt idx="235">
                  <c:v>0.92107700000000003</c:v>
                </c:pt>
                <c:pt idx="236">
                  <c:v>0.93196800000000002</c:v>
                </c:pt>
                <c:pt idx="237">
                  <c:v>0.92079299999999997</c:v>
                </c:pt>
                <c:pt idx="238">
                  <c:v>0.91725400000000001</c:v>
                </c:pt>
                <c:pt idx="239">
                  <c:v>0.92271099999999995</c:v>
                </c:pt>
                <c:pt idx="240">
                  <c:v>0.91321300000000005</c:v>
                </c:pt>
                <c:pt idx="241">
                  <c:v>0.91936200000000001</c:v>
                </c:pt>
                <c:pt idx="242">
                  <c:v>0.91718900000000003</c:v>
                </c:pt>
                <c:pt idx="243">
                  <c:v>0.91905000000000003</c:v>
                </c:pt>
                <c:pt idx="244">
                  <c:v>0.91544099999999995</c:v>
                </c:pt>
                <c:pt idx="245">
                  <c:v>0.91714700000000005</c:v>
                </c:pt>
                <c:pt idx="246">
                  <c:v>0.91503299999999999</c:v>
                </c:pt>
                <c:pt idx="247">
                  <c:v>0.91345900000000002</c:v>
                </c:pt>
                <c:pt idx="248">
                  <c:v>0.91961499999999996</c:v>
                </c:pt>
                <c:pt idx="249">
                  <c:v>0.90905000000000002</c:v>
                </c:pt>
                <c:pt idx="250">
                  <c:v>0.911273</c:v>
                </c:pt>
                <c:pt idx="251">
                  <c:v>0.91326799999999997</c:v>
                </c:pt>
                <c:pt idx="252">
                  <c:v>0.91508400000000001</c:v>
                </c:pt>
                <c:pt idx="253">
                  <c:v>0.90609399999999996</c:v>
                </c:pt>
                <c:pt idx="254">
                  <c:v>0.89985499999999996</c:v>
                </c:pt>
                <c:pt idx="255">
                  <c:v>0.90110000000000001</c:v>
                </c:pt>
                <c:pt idx="256">
                  <c:v>0.89385800000000004</c:v>
                </c:pt>
                <c:pt idx="257">
                  <c:v>0.894401</c:v>
                </c:pt>
                <c:pt idx="258">
                  <c:v>0.88550899999999999</c:v>
                </c:pt>
                <c:pt idx="259">
                  <c:v>0.882247</c:v>
                </c:pt>
                <c:pt idx="260">
                  <c:v>0.87807000000000002</c:v>
                </c:pt>
                <c:pt idx="261">
                  <c:v>0.88119099999999995</c:v>
                </c:pt>
                <c:pt idx="262">
                  <c:v>0.88487700000000002</c:v>
                </c:pt>
                <c:pt idx="263">
                  <c:v>0.88862600000000003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6-427A-BB62-C69886F3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1936"/>
        <c:axId val="132746080"/>
      </c:scatterChart>
      <c:valAx>
        <c:axId val="1327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080"/>
        <c:crosses val="autoZero"/>
        <c:crossBetween val="midCat"/>
      </c:valAx>
      <c:valAx>
        <c:axId val="132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Sand Filter Storage 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Data'!$K$10:$K$273</c:f>
              <c:numCache>
                <c:formatCode>General</c:formatCode>
                <c:ptCount val="264"/>
                <c:pt idx="0">
                  <c:v>-2.0627833663111242E-4</c:v>
                </c:pt>
                <c:pt idx="1">
                  <c:v>-9.0385129697022198E-3</c:v>
                </c:pt>
                <c:pt idx="2">
                  <c:v>1.2011939724555555E-2</c:v>
                </c:pt>
                <c:pt idx="3">
                  <c:v>-1.3087354223455553E-2</c:v>
                </c:pt>
                <c:pt idx="4">
                  <c:v>1.166227278807111E-2</c:v>
                </c:pt>
                <c:pt idx="5">
                  <c:v>-5.6437249784377789E-3</c:v>
                </c:pt>
                <c:pt idx="6">
                  <c:v>6.1795455357844436E-3</c:v>
                </c:pt>
                <c:pt idx="7">
                  <c:v>-1.2131430224433332E-2</c:v>
                </c:pt>
                <c:pt idx="8">
                  <c:v>1.4413069874731111E-2</c:v>
                </c:pt>
                <c:pt idx="9">
                  <c:v>-4.9481644896755559E-3</c:v>
                </c:pt>
                <c:pt idx="10">
                  <c:v>3.0916594599955547E-3</c:v>
                </c:pt>
                <c:pt idx="11">
                  <c:v>-1.2804350407955539E-3</c:v>
                </c:pt>
                <c:pt idx="12">
                  <c:v>-3.5834572015977784E-3</c:v>
                </c:pt>
                <c:pt idx="13">
                  <c:v>5.2085279999355546E-3</c:v>
                </c:pt>
                <c:pt idx="14">
                  <c:v>-5.4412200260133296E-3</c:v>
                </c:pt>
                <c:pt idx="15">
                  <c:v>3.7180412383022192E-3</c:v>
                </c:pt>
                <c:pt idx="16">
                  <c:v>-3.0979484336733309E-3</c:v>
                </c:pt>
                <c:pt idx="17">
                  <c:v>2.9973248548288887E-3</c:v>
                </c:pt>
                <c:pt idx="18">
                  <c:v>-4.4538511586022225E-3</c:v>
                </c:pt>
                <c:pt idx="19">
                  <c:v>8.8297190436000018E-3</c:v>
                </c:pt>
                <c:pt idx="20">
                  <c:v>-1.0622076541766669E-2</c:v>
                </c:pt>
                <c:pt idx="21">
                  <c:v>1.1092491772864444E-2</c:v>
                </c:pt>
                <c:pt idx="22">
                  <c:v>-7.2184839873533305E-3</c:v>
                </c:pt>
                <c:pt idx="23">
                  <c:v>5.0613660158755546E-3</c:v>
                </c:pt>
                <c:pt idx="24">
                  <c:v>-7.6536809658555565E-3</c:v>
                </c:pt>
                <c:pt idx="25">
                  <c:v>8.4171623703377784E-3</c:v>
                </c:pt>
                <c:pt idx="26">
                  <c:v>-8.6297296806466667E-3</c:v>
                </c:pt>
                <c:pt idx="27">
                  <c:v>1.220060893488889E-2</c:v>
                </c:pt>
                <c:pt idx="28">
                  <c:v>-1.3396771728402221E-2</c:v>
                </c:pt>
                <c:pt idx="29">
                  <c:v>5.3657523418799988E-3</c:v>
                </c:pt>
                <c:pt idx="30">
                  <c:v>-3.19228303884E-3</c:v>
                </c:pt>
                <c:pt idx="31">
                  <c:v>-1.5911103404777772E-3</c:v>
                </c:pt>
                <c:pt idx="32">
                  <c:v>-3.8501096855355558E-3</c:v>
                </c:pt>
                <c:pt idx="33">
                  <c:v>5.3280184998133326E-3</c:v>
                </c:pt>
                <c:pt idx="34">
                  <c:v>-5.933017767615555E-3</c:v>
                </c:pt>
                <c:pt idx="35">
                  <c:v>4.0161385906288876E-3</c:v>
                </c:pt>
                <c:pt idx="36">
                  <c:v>-1.698022892999999E-3</c:v>
                </c:pt>
                <c:pt idx="37">
                  <c:v>7.9744186234222245E-4</c:v>
                </c:pt>
                <c:pt idx="38">
                  <c:v>2.5596122868555555E-3</c:v>
                </c:pt>
                <c:pt idx="39">
                  <c:v>-2.8099134392311114E-3</c:v>
                </c:pt>
                <c:pt idx="40">
                  <c:v>3.4689978806622221E-3</c:v>
                </c:pt>
                <c:pt idx="41">
                  <c:v>-3.1218465336488883E-3</c:v>
                </c:pt>
                <c:pt idx="42">
                  <c:v>4.9330709528488887E-3</c:v>
                </c:pt>
                <c:pt idx="43">
                  <c:v>2.8438738970911104E-3</c:v>
                </c:pt>
                <c:pt idx="44">
                  <c:v>-5.7971759361755536E-3</c:v>
                </c:pt>
                <c:pt idx="45">
                  <c:v>1.0225871200066666E-3</c:v>
                </c:pt>
                <c:pt idx="46">
                  <c:v>-4.7167302583333336E-3</c:v>
                </c:pt>
                <c:pt idx="47">
                  <c:v>3.6136442752511106E-3</c:v>
                </c:pt>
                <c:pt idx="48">
                  <c:v>-1.8300913402333322E-3</c:v>
                </c:pt>
                <c:pt idx="49">
                  <c:v>4.6085599110755543E-3</c:v>
                </c:pt>
                <c:pt idx="50">
                  <c:v>1.1487439319828886E-2</c:v>
                </c:pt>
                <c:pt idx="51">
                  <c:v>-2.469051065895558E-3</c:v>
                </c:pt>
                <c:pt idx="52">
                  <c:v>1.0456047636673333E-2</c:v>
                </c:pt>
                <c:pt idx="53">
                  <c:v>-6.2135059936444439E-3</c:v>
                </c:pt>
                <c:pt idx="54">
                  <c:v>3.8865857328666672E-3</c:v>
                </c:pt>
                <c:pt idx="55">
                  <c:v>-8.21339962317774E-4</c:v>
                </c:pt>
                <c:pt idx="56">
                  <c:v>2.6357717580934437</c:v>
                </c:pt>
                <c:pt idx="57">
                  <c:v>0.18088597650971566</c:v>
                </c:pt>
                <c:pt idx="58">
                  <c:v>6.168225383164469E-2</c:v>
                </c:pt>
                <c:pt idx="59">
                  <c:v>0.12540716631383098</c:v>
                </c:pt>
                <c:pt idx="60">
                  <c:v>3.6154051878808893E-2</c:v>
                </c:pt>
                <c:pt idx="61">
                  <c:v>0.10720436090087103</c:v>
                </c:pt>
                <c:pt idx="62">
                  <c:v>0.34160824561373987</c:v>
                </c:pt>
                <c:pt idx="63">
                  <c:v>0.6237429249514711</c:v>
                </c:pt>
                <c:pt idx="64">
                  <c:v>0.15821799978553314</c:v>
                </c:pt>
                <c:pt idx="65">
                  <c:v>7.6216072000989302E-2</c:v>
                </c:pt>
                <c:pt idx="66">
                  <c:v>6.057287887488462E-2</c:v>
                </c:pt>
                <c:pt idx="67">
                  <c:v>1.5821799978552903E-2</c:v>
                </c:pt>
                <c:pt idx="68">
                  <c:v>2.4319461211966834E-2</c:v>
                </c:pt>
                <c:pt idx="69">
                  <c:v>-2.2947207155475477E-2</c:v>
                </c:pt>
                <c:pt idx="70">
                  <c:v>-3.9802914406655669E-2</c:v>
                </c:pt>
                <c:pt idx="71">
                  <c:v>-7.6013567048563976E-2</c:v>
                </c:pt>
                <c:pt idx="72">
                  <c:v>-2.9709111653822364E-2</c:v>
                </c:pt>
                <c:pt idx="73">
                  <c:v>-0.12020618508230911</c:v>
                </c:pt>
                <c:pt idx="74">
                  <c:v>-4.3465612676593768E-2</c:v>
                </c:pt>
                <c:pt idx="75">
                  <c:v>-8.0810796169972388E-2</c:v>
                </c:pt>
                <c:pt idx="76">
                  <c:v>-6.2092294915436032E-2</c:v>
                </c:pt>
                <c:pt idx="77">
                  <c:v>-0.10262598806344857</c:v>
                </c:pt>
                <c:pt idx="78">
                  <c:v>-7.9259935261033504E-2</c:v>
                </c:pt>
                <c:pt idx="79">
                  <c:v>-0.11101296336013333</c:v>
                </c:pt>
                <c:pt idx="80">
                  <c:v>-8.1510130042942483E-2</c:v>
                </c:pt>
                <c:pt idx="81">
                  <c:v>-9.0285763912913167E-2</c:v>
                </c:pt>
                <c:pt idx="82">
                  <c:v>-7.7502796015462422E-2</c:v>
                </c:pt>
                <c:pt idx="83">
                  <c:v>-8.1754142221640055E-2</c:v>
                </c:pt>
                <c:pt idx="84">
                  <c:v>-8.8254425414990845E-2</c:v>
                </c:pt>
                <c:pt idx="85">
                  <c:v>-5.8145335035262598E-2</c:v>
                </c:pt>
                <c:pt idx="86">
                  <c:v>-5.0553286011448227E-2</c:v>
                </c:pt>
                <c:pt idx="87">
                  <c:v>-6.9845341665397314E-3</c:v>
                </c:pt>
                <c:pt idx="88">
                  <c:v>-1.3586698733471441E-2</c:v>
                </c:pt>
                <c:pt idx="89">
                  <c:v>-9.0703351765118262E-2</c:v>
                </c:pt>
                <c:pt idx="90">
                  <c:v>-1.117550622541074E-2</c:v>
                </c:pt>
                <c:pt idx="91">
                  <c:v>-0.1035567561677601</c:v>
                </c:pt>
                <c:pt idx="92">
                  <c:v>-7.4019962392708721E-2</c:v>
                </c:pt>
                <c:pt idx="93">
                  <c:v>-5.1114262463506518E-2</c:v>
                </c:pt>
                <c:pt idx="94">
                  <c:v>-0.10507994559251806</c:v>
                </c:pt>
                <c:pt idx="95">
                  <c:v>-6.961139184458659E-2</c:v>
                </c:pt>
                <c:pt idx="96">
                  <c:v>-0.12411289553094444</c:v>
                </c:pt>
                <c:pt idx="97">
                  <c:v>-6.4376450155204518E-2</c:v>
                </c:pt>
                <c:pt idx="98">
                  <c:v>-0.15555147494615559</c:v>
                </c:pt>
                <c:pt idx="99">
                  <c:v>-0.24493036885473338</c:v>
                </c:pt>
                <c:pt idx="100">
                  <c:v>-0.11780757052160422</c:v>
                </c:pt>
                <c:pt idx="101">
                  <c:v>-6.357020372971349E-2</c:v>
                </c:pt>
                <c:pt idx="102">
                  <c:v>-1.8631713417784312E-2</c:v>
                </c:pt>
                <c:pt idx="103">
                  <c:v>0.69281346505976882</c:v>
                </c:pt>
                <c:pt idx="104">
                  <c:v>0.19738321226126188</c:v>
                </c:pt>
                <c:pt idx="105">
                  <c:v>0.10314545728923359</c:v>
                </c:pt>
                <c:pt idx="106">
                  <c:v>0.10061980546023785</c:v>
                </c:pt>
                <c:pt idx="107">
                  <c:v>7.3330690877624088E-2</c:v>
                </c:pt>
                <c:pt idx="108">
                  <c:v>7.9530361129176493E-3</c:v>
                </c:pt>
                <c:pt idx="109">
                  <c:v>1.0761691757413547E-2</c:v>
                </c:pt>
                <c:pt idx="110">
                  <c:v>-1.7733647976597815E-2</c:v>
                </c:pt>
                <c:pt idx="111">
                  <c:v>-1.5077185495104369E-2</c:v>
                </c:pt>
                <c:pt idx="112">
                  <c:v>-2.571812895790429E-2</c:v>
                </c:pt>
                <c:pt idx="113">
                  <c:v>-7.0091869433568654E-2</c:v>
                </c:pt>
                <c:pt idx="114">
                  <c:v>-3.9180306012555927E-2</c:v>
                </c:pt>
                <c:pt idx="115">
                  <c:v>-7.1587387374144315E-2</c:v>
                </c:pt>
                <c:pt idx="116">
                  <c:v>-6.3970182455620056E-2</c:v>
                </c:pt>
                <c:pt idx="117">
                  <c:v>-5.6303923542408769E-2</c:v>
                </c:pt>
                <c:pt idx="118">
                  <c:v>-6.8387557566891133E-2</c:v>
                </c:pt>
                <c:pt idx="119">
                  <c:v>-8.0564268401804126E-2</c:v>
                </c:pt>
                <c:pt idx="120">
                  <c:v>-8.2545295110304617E-2</c:v>
                </c:pt>
                <c:pt idx="121">
                  <c:v>-0.12091180792895574</c:v>
                </c:pt>
                <c:pt idx="122">
                  <c:v>-0.17829491935447125</c:v>
                </c:pt>
                <c:pt idx="123">
                  <c:v>-0.18024324339984638</c:v>
                </c:pt>
                <c:pt idx="124">
                  <c:v>-8.273396432063794E-2</c:v>
                </c:pt>
                <c:pt idx="125">
                  <c:v>-2.7807326013662235E-2</c:v>
                </c:pt>
                <c:pt idx="126">
                  <c:v>-4.3719687213175436E-2</c:v>
                </c:pt>
                <c:pt idx="127">
                  <c:v>-2.6920580725095691E-2</c:v>
                </c:pt>
                <c:pt idx="128">
                  <c:v>-4.0270814048281943E-2</c:v>
                </c:pt>
                <c:pt idx="129">
                  <c:v>-4.811190642973559E-2</c:v>
                </c:pt>
                <c:pt idx="130">
                  <c:v>1.4558974064055208E-2</c:v>
                </c:pt>
                <c:pt idx="131">
                  <c:v>-4.3000228624437482E-2</c:v>
                </c:pt>
                <c:pt idx="132">
                  <c:v>-1.4701104869173564E-2</c:v>
                </c:pt>
                <c:pt idx="133">
                  <c:v>5.752524223063353E-2</c:v>
                </c:pt>
                <c:pt idx="134">
                  <c:v>3.4242203880764321E-2</c:v>
                </c:pt>
                <c:pt idx="135">
                  <c:v>2.7788459092628871E-2</c:v>
                </c:pt>
                <c:pt idx="136">
                  <c:v>0.75343036675039776</c:v>
                </c:pt>
                <c:pt idx="137">
                  <c:v>0.2959829993761981</c:v>
                </c:pt>
                <c:pt idx="138">
                  <c:v>0.13605565654504398</c:v>
                </c:pt>
                <c:pt idx="139">
                  <c:v>6.1963999852408989E-2</c:v>
                </c:pt>
                <c:pt idx="140">
                  <c:v>-4.5129675111734227E-3</c:v>
                </c:pt>
                <c:pt idx="141">
                  <c:v>-2.2407613213921925E-2</c:v>
                </c:pt>
                <c:pt idx="142">
                  <c:v>-2.2068008635322347E-2</c:v>
                </c:pt>
                <c:pt idx="143">
                  <c:v>-2.7087867424924285E-2</c:v>
                </c:pt>
                <c:pt idx="144">
                  <c:v>-4.9901748338431369E-2</c:v>
                </c:pt>
                <c:pt idx="145">
                  <c:v>-5.6449827731733314E-2</c:v>
                </c:pt>
                <c:pt idx="146">
                  <c:v>-7.6657557953168809E-2</c:v>
                </c:pt>
                <c:pt idx="147">
                  <c:v>-6.8216497482855312E-2</c:v>
                </c:pt>
                <c:pt idx="148">
                  <c:v>-6.0039573907008967E-2</c:v>
                </c:pt>
                <c:pt idx="149">
                  <c:v>-6.2313666788893711E-2</c:v>
                </c:pt>
                <c:pt idx="150">
                  <c:v>-9.7416202268777438E-2</c:v>
                </c:pt>
                <c:pt idx="151">
                  <c:v>-0.10413534174611554</c:v>
                </c:pt>
                <c:pt idx="152">
                  <c:v>-0.14416214361570026</c:v>
                </c:pt>
                <c:pt idx="153">
                  <c:v>-0.17235687040791328</c:v>
                </c:pt>
                <c:pt idx="154">
                  <c:v>-0.1132795094736043</c:v>
                </c:pt>
                <c:pt idx="155">
                  <c:v>-4.3644219529042315E-2</c:v>
                </c:pt>
                <c:pt idx="156">
                  <c:v>-6.4547510239239991E-2</c:v>
                </c:pt>
                <c:pt idx="157">
                  <c:v>-4.7041523109777751E-2</c:v>
                </c:pt>
                <c:pt idx="158">
                  <c:v>-5.0701705790244495E-2</c:v>
                </c:pt>
                <c:pt idx="159">
                  <c:v>-4.1658161641599793E-2</c:v>
                </c:pt>
                <c:pt idx="160">
                  <c:v>-3.689992415699328E-2</c:v>
                </c:pt>
                <c:pt idx="161">
                  <c:v>-3.7161545461989055E-2</c:v>
                </c:pt>
                <c:pt idx="162">
                  <c:v>-3.1062498789280014E-2</c:v>
                </c:pt>
                <c:pt idx="163">
                  <c:v>-2.3245304507802128E-2</c:v>
                </c:pt>
                <c:pt idx="164">
                  <c:v>-1.1765411956386829E-2</c:v>
                </c:pt>
                <c:pt idx="165">
                  <c:v>-1.0282471963166635E-2</c:v>
                </c:pt>
                <c:pt idx="166">
                  <c:v>-1.2103758740251073E-2</c:v>
                </c:pt>
                <c:pt idx="167">
                  <c:v>-4.7066679004488E-3</c:v>
                </c:pt>
                <c:pt idx="168">
                  <c:v>-7.872537249842132E-3</c:v>
                </c:pt>
                <c:pt idx="169">
                  <c:v>-9.945382974037905E-3</c:v>
                </c:pt>
                <c:pt idx="170">
                  <c:v>-1.5683442557642285E-2</c:v>
                </c:pt>
                <c:pt idx="171">
                  <c:v>7.0317906110334803E-3</c:v>
                </c:pt>
                <c:pt idx="172">
                  <c:v>6.2354219350311164E-3</c:v>
                </c:pt>
                <c:pt idx="173">
                  <c:v>2.3373114038364239E-2</c:v>
                </c:pt>
                <c:pt idx="174">
                  <c:v>3.9782735420615688E-2</c:v>
                </c:pt>
                <c:pt idx="175">
                  <c:v>6.0019739622393174E-2</c:v>
                </c:pt>
                <c:pt idx="176">
                  <c:v>4.784141237610242E-2</c:v>
                </c:pt>
                <c:pt idx="177">
                  <c:v>9.6336838556728949E-2</c:v>
                </c:pt>
                <c:pt idx="178">
                  <c:v>6.3451735766535247E-2</c:v>
                </c:pt>
                <c:pt idx="179">
                  <c:v>7.3625066133027023E-2</c:v>
                </c:pt>
                <c:pt idx="180">
                  <c:v>9.1011364742888595E-2</c:v>
                </c:pt>
                <c:pt idx="181">
                  <c:v>8.2489781784302399E-2</c:v>
                </c:pt>
                <c:pt idx="182">
                  <c:v>0.10647733946188677</c:v>
                </c:pt>
                <c:pt idx="183">
                  <c:v>7.4994460126928827E-2</c:v>
                </c:pt>
                <c:pt idx="184">
                  <c:v>8.6096792767268684E-2</c:v>
                </c:pt>
                <c:pt idx="185">
                  <c:v>0.11799421694271137</c:v>
                </c:pt>
                <c:pt idx="186">
                  <c:v>0.10135929745102873</c:v>
                </c:pt>
                <c:pt idx="187">
                  <c:v>0.117174007631</c:v>
                </c:pt>
                <c:pt idx="188">
                  <c:v>0.11229216841932894</c:v>
                </c:pt>
                <c:pt idx="189">
                  <c:v>0.11392777342110447</c:v>
                </c:pt>
                <c:pt idx="190">
                  <c:v>0.14183606382228015</c:v>
                </c:pt>
                <c:pt idx="191">
                  <c:v>0.15083607114425762</c:v>
                </c:pt>
                <c:pt idx="192">
                  <c:v>0.1669046961874979</c:v>
                </c:pt>
                <c:pt idx="193">
                  <c:v>0.20019607014339541</c:v>
                </c:pt>
                <c:pt idx="194">
                  <c:v>0.21036514722249119</c:v>
                </c:pt>
                <c:pt idx="195">
                  <c:v>0.23559538771314442</c:v>
                </c:pt>
                <c:pt idx="196">
                  <c:v>0.26130203992841783</c:v>
                </c:pt>
                <c:pt idx="197">
                  <c:v>0.24479137996453118</c:v>
                </c:pt>
                <c:pt idx="198">
                  <c:v>0.27004825382472436</c:v>
                </c:pt>
                <c:pt idx="199">
                  <c:v>0.27981345997587787</c:v>
                </c:pt>
                <c:pt idx="200">
                  <c:v>0.27757474108678892</c:v>
                </c:pt>
                <c:pt idx="201">
                  <c:v>0.29199381770581107</c:v>
                </c:pt>
                <c:pt idx="202">
                  <c:v>0.27631050360218223</c:v>
                </c:pt>
                <c:pt idx="203">
                  <c:v>0.29526893933827775</c:v>
                </c:pt>
                <c:pt idx="204">
                  <c:v>0.26892999209687557</c:v>
                </c:pt>
                <c:pt idx="205">
                  <c:v>0.28964192750549989</c:v>
                </c:pt>
                <c:pt idx="206">
                  <c:v>0.29182461660278669</c:v>
                </c:pt>
                <c:pt idx="207">
                  <c:v>0.28835415940118891</c:v>
                </c:pt>
                <c:pt idx="208">
                  <c:v>0.29601658866165781</c:v>
                </c:pt>
                <c:pt idx="209">
                  <c:v>0.28844201487572213</c:v>
                </c:pt>
                <c:pt idx="210">
                  <c:v>0.29530660003090237</c:v>
                </c:pt>
                <c:pt idx="211">
                  <c:v>0.28626871981269547</c:v>
                </c:pt>
                <c:pt idx="212">
                  <c:v>0.29165345014828437</c:v>
                </c:pt>
                <c:pt idx="213">
                  <c:v>0.28069946641114668</c:v>
                </c:pt>
                <c:pt idx="214">
                  <c:v>0.29310160392365786</c:v>
                </c:pt>
                <c:pt idx="215">
                  <c:v>0.29940104536282447</c:v>
                </c:pt>
                <c:pt idx="216">
                  <c:v>0.27347469903903326</c:v>
                </c:pt>
                <c:pt idx="217">
                  <c:v>0.28956492569518449</c:v>
                </c:pt>
                <c:pt idx="218">
                  <c:v>0.27162367248504449</c:v>
                </c:pt>
                <c:pt idx="219">
                  <c:v>0.29520629348447769</c:v>
                </c:pt>
                <c:pt idx="220">
                  <c:v>0.26159734763021558</c:v>
                </c:pt>
                <c:pt idx="221">
                  <c:v>0.27442361903114665</c:v>
                </c:pt>
                <c:pt idx="222">
                  <c:v>0.26848145770202886</c:v>
                </c:pt>
                <c:pt idx="223">
                  <c:v>0.26920534084902664</c:v>
                </c:pt>
                <c:pt idx="224">
                  <c:v>0.26433410116782668</c:v>
                </c:pt>
                <c:pt idx="225">
                  <c:v>0.26385876363386912</c:v>
                </c:pt>
                <c:pt idx="226">
                  <c:v>0.25489277257475323</c:v>
                </c:pt>
                <c:pt idx="227">
                  <c:v>0.25580050429748219</c:v>
                </c:pt>
                <c:pt idx="228">
                  <c:v>0.24359485589770877</c:v>
                </c:pt>
                <c:pt idx="229">
                  <c:v>0.25360352052344681</c:v>
                </c:pt>
                <c:pt idx="230">
                  <c:v>0.23868904701862881</c:v>
                </c:pt>
                <c:pt idx="231">
                  <c:v>0.23202290087425545</c:v>
                </c:pt>
                <c:pt idx="232">
                  <c:v>0.23599532331317788</c:v>
                </c:pt>
                <c:pt idx="233">
                  <c:v>0.23537541083791122</c:v>
                </c:pt>
                <c:pt idx="234">
                  <c:v>0.21935773808074213</c:v>
                </c:pt>
                <c:pt idx="235">
                  <c:v>0.23438064246493562</c:v>
                </c:pt>
                <c:pt idx="236">
                  <c:v>0.20187114383016661</c:v>
                </c:pt>
                <c:pt idx="237">
                  <c:v>0.20593066443086891</c:v>
                </c:pt>
                <c:pt idx="238">
                  <c:v>0.21129178587192662</c:v>
                </c:pt>
                <c:pt idx="239">
                  <c:v>0.18826846560169341</c:v>
                </c:pt>
                <c:pt idx="240">
                  <c:v>0.20228617982893099</c:v>
                </c:pt>
                <c:pt idx="241">
                  <c:v>0.18668181203963774</c:v>
                </c:pt>
                <c:pt idx="242">
                  <c:v>0.18808075600286892</c:v>
                </c:pt>
                <c:pt idx="243">
                  <c:v>0.17729461879937997</c:v>
                </c:pt>
                <c:pt idx="244">
                  <c:v>0.17928279781885789</c:v>
                </c:pt>
                <c:pt idx="245">
                  <c:v>0.17029902192903554</c:v>
                </c:pt>
                <c:pt idx="246">
                  <c:v>0.16671923108623551</c:v>
                </c:pt>
                <c:pt idx="247">
                  <c:v>0.17250698439207993</c:v>
                </c:pt>
                <c:pt idx="248">
                  <c:v>0.14779539861885557</c:v>
                </c:pt>
                <c:pt idx="249">
                  <c:v>0.15972207769714011</c:v>
                </c:pt>
                <c:pt idx="250">
                  <c:v>0.1559073004974332</c:v>
                </c:pt>
                <c:pt idx="251">
                  <c:v>0.15295915523976902</c:v>
                </c:pt>
                <c:pt idx="252">
                  <c:v>0.13624042532735553</c:v>
                </c:pt>
                <c:pt idx="253">
                  <c:v>0.13506961864486877</c:v>
                </c:pt>
                <c:pt idx="254">
                  <c:v>0.14208695444576674</c:v>
                </c:pt>
                <c:pt idx="255">
                  <c:v>0.1293060505251068</c:v>
                </c:pt>
                <c:pt idx="256">
                  <c:v>0.13720398254140656</c:v>
                </c:pt>
                <c:pt idx="257">
                  <c:v>0.12122268921143999</c:v>
                </c:pt>
                <c:pt idx="258">
                  <c:v>0.12662907357261774</c:v>
                </c:pt>
                <c:pt idx="259">
                  <c:v>0.12300219138958458</c:v>
                </c:pt>
                <c:pt idx="260">
                  <c:v>0.1299315773696687</c:v>
                </c:pt>
                <c:pt idx="261">
                  <c:v>0.12906923139525789</c:v>
                </c:pt>
                <c:pt idx="262">
                  <c:v>0.12826147246359773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1-4638-A1DB-C71C93424C3E}"/>
            </c:ext>
          </c:extLst>
        </c:ser>
        <c:ser>
          <c:idx val="1"/>
          <c:order val="1"/>
          <c:tx>
            <c:v>Q_out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'Sand Filter CV'!$I$9:$I$272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3.5885601019396862E-4</c:v>
                </c:pt>
                <c:pt idx="173">
                  <c:v>7.0924536316013028E-4</c:v>
                </c:pt>
                <c:pt idx="174">
                  <c:v>1.1411015149369957E-3</c:v>
                </c:pt>
                <c:pt idx="175">
                  <c:v>1.5515220161404504E-3</c:v>
                </c:pt>
                <c:pt idx="176">
                  <c:v>1.8823729293501344E-3</c:v>
                </c:pt>
                <c:pt idx="177">
                  <c:v>2.1501628203313039E-3</c:v>
                </c:pt>
                <c:pt idx="178">
                  <c:v>2.4042474869035821E-3</c:v>
                </c:pt>
                <c:pt idx="179">
                  <c:v>2.4730567747416111E-3</c:v>
                </c:pt>
                <c:pt idx="180">
                  <c:v>2.5619991505026196E-3</c:v>
                </c:pt>
                <c:pt idx="181">
                  <c:v>2.7445278210392185E-3</c:v>
                </c:pt>
                <c:pt idx="182">
                  <c:v>2.7754778422766535E-3</c:v>
                </c:pt>
                <c:pt idx="183">
                  <c:v>2.8341781112841569E-3</c:v>
                </c:pt>
                <c:pt idx="184">
                  <c:v>3.0147812544244661E-3</c:v>
                </c:pt>
                <c:pt idx="185">
                  <c:v>3.1345887016848368E-3</c:v>
                </c:pt>
                <c:pt idx="186">
                  <c:v>3.2122610788616738E-3</c:v>
                </c:pt>
                <c:pt idx="187">
                  <c:v>3.2628911227523716E-3</c:v>
                </c:pt>
                <c:pt idx="188">
                  <c:v>3.3019396856859696E-3</c:v>
                </c:pt>
                <c:pt idx="189">
                  <c:v>3.4234178111284159E-3</c:v>
                </c:pt>
                <c:pt idx="190">
                  <c:v>3.6645901175138048E-3</c:v>
                </c:pt>
                <c:pt idx="191">
                  <c:v>4.0502902449384114E-3</c:v>
                </c:pt>
                <c:pt idx="192">
                  <c:v>4.4764547642644776E-3</c:v>
                </c:pt>
                <c:pt idx="193">
                  <c:v>4.9628769644626935E-3</c:v>
                </c:pt>
                <c:pt idx="194">
                  <c:v>5.5588843267733255E-3</c:v>
                </c:pt>
                <c:pt idx="195">
                  <c:v>6.1423474444287137E-3</c:v>
                </c:pt>
                <c:pt idx="196">
                  <c:v>6.743734956817217E-3</c:v>
                </c:pt>
                <c:pt idx="197">
                  <c:v>7.16596347161263E-3</c:v>
                </c:pt>
                <c:pt idx="198">
                  <c:v>7.5524847798385964E-3</c:v>
                </c:pt>
                <c:pt idx="199">
                  <c:v>7.7484921421492291E-3</c:v>
                </c:pt>
                <c:pt idx="200">
                  <c:v>7.9840860824012469E-3</c:v>
                </c:pt>
                <c:pt idx="201">
                  <c:v>8.0770494124309793E-3</c:v>
                </c:pt>
                <c:pt idx="202">
                  <c:v>8.1377318419934876E-3</c:v>
                </c:pt>
                <c:pt idx="203">
                  <c:v>8.175987540705084E-3</c:v>
                </c:pt>
                <c:pt idx="204">
                  <c:v>8.2550474302704232E-3</c:v>
                </c:pt>
                <c:pt idx="205">
                  <c:v>8.2571994903015717E-3</c:v>
                </c:pt>
                <c:pt idx="206">
                  <c:v>8.3539289253858132E-3</c:v>
                </c:pt>
                <c:pt idx="207">
                  <c:v>8.3406201330879243E-3</c:v>
                </c:pt>
                <c:pt idx="208">
                  <c:v>8.343819906555288E-3</c:v>
                </c:pt>
                <c:pt idx="209">
                  <c:v>8.34064844966728E-3</c:v>
                </c:pt>
                <c:pt idx="210">
                  <c:v>8.3698145264052108E-3</c:v>
                </c:pt>
                <c:pt idx="211">
                  <c:v>8.3433385247062165E-3</c:v>
                </c:pt>
                <c:pt idx="212">
                  <c:v>8.3119071216197094E-3</c:v>
                </c:pt>
                <c:pt idx="213">
                  <c:v>8.2839869743734969E-3</c:v>
                </c:pt>
                <c:pt idx="214">
                  <c:v>8.2570295908254293E-3</c:v>
                </c:pt>
                <c:pt idx="215">
                  <c:v>8.2260512530086382E-3</c:v>
                </c:pt>
                <c:pt idx="216">
                  <c:v>8.1773750530935857E-3</c:v>
                </c:pt>
                <c:pt idx="217">
                  <c:v>8.0959365708622409E-3</c:v>
                </c:pt>
                <c:pt idx="218">
                  <c:v>8.0661758459578091E-3</c:v>
                </c:pt>
                <c:pt idx="219">
                  <c:v>8.0059464816650151E-3</c:v>
                </c:pt>
                <c:pt idx="220">
                  <c:v>7.9295200339798942E-3</c:v>
                </c:pt>
                <c:pt idx="221">
                  <c:v>7.8069092453631602E-3</c:v>
                </c:pt>
                <c:pt idx="222">
                  <c:v>7.7587710604558975E-3</c:v>
                </c:pt>
                <c:pt idx="223">
                  <c:v>7.65864363584879E-3</c:v>
                </c:pt>
                <c:pt idx="224">
                  <c:v>7.5231771202038797E-3</c:v>
                </c:pt>
                <c:pt idx="225">
                  <c:v>7.4685827552031722E-3</c:v>
                </c:pt>
                <c:pt idx="226">
                  <c:v>7.3892680164236169E-3</c:v>
                </c:pt>
                <c:pt idx="227">
                  <c:v>7.2472886875265471E-3</c:v>
                </c:pt>
                <c:pt idx="228">
                  <c:v>7.1736938977771487E-3</c:v>
                </c:pt>
                <c:pt idx="229">
                  <c:v>7.1257539289253857E-3</c:v>
                </c:pt>
                <c:pt idx="230">
                  <c:v>6.956052668837605E-3</c:v>
                </c:pt>
                <c:pt idx="231">
                  <c:v>6.8374628344895945E-3</c:v>
                </c:pt>
                <c:pt idx="232">
                  <c:v>6.7316154608523292E-3</c:v>
                </c:pt>
                <c:pt idx="233">
                  <c:v>6.6102789183066692E-3</c:v>
                </c:pt>
                <c:pt idx="234">
                  <c:v>6.5489168908395871E-3</c:v>
                </c:pt>
                <c:pt idx="235">
                  <c:v>6.4068526122044453E-3</c:v>
                </c:pt>
                <c:pt idx="236">
                  <c:v>6.2489593657086224E-3</c:v>
                </c:pt>
                <c:pt idx="237">
                  <c:v>6.1143140308650718E-3</c:v>
                </c:pt>
                <c:pt idx="238">
                  <c:v>5.9572985983293225E-3</c:v>
                </c:pt>
                <c:pt idx="239">
                  <c:v>5.7887016848364725E-3</c:v>
                </c:pt>
                <c:pt idx="240">
                  <c:v>5.6694039360045308E-3</c:v>
                </c:pt>
                <c:pt idx="241">
                  <c:v>5.5090471471046301E-3</c:v>
                </c:pt>
                <c:pt idx="242">
                  <c:v>5.3635848789466232E-3</c:v>
                </c:pt>
                <c:pt idx="243">
                  <c:v>5.2595214498088634E-3</c:v>
                </c:pt>
                <c:pt idx="244">
                  <c:v>5.1489168908395869E-3</c:v>
                </c:pt>
                <c:pt idx="245">
                  <c:v>5.0159139175987542E-3</c:v>
                </c:pt>
                <c:pt idx="246">
                  <c:v>4.8975789324649582E-3</c:v>
                </c:pt>
                <c:pt idx="247">
                  <c:v>4.7769786209825851E-3</c:v>
                </c:pt>
                <c:pt idx="248">
                  <c:v>4.6655528812119497E-3</c:v>
                </c:pt>
                <c:pt idx="249">
                  <c:v>4.561347869177404E-3</c:v>
                </c:pt>
                <c:pt idx="250">
                  <c:v>4.4436075322101098E-3</c:v>
                </c:pt>
                <c:pt idx="251">
                  <c:v>4.3437066402378594E-3</c:v>
                </c:pt>
                <c:pt idx="252">
                  <c:v>4.2666005946481672E-3</c:v>
                </c:pt>
                <c:pt idx="253">
                  <c:v>4.1780546509981604E-3</c:v>
                </c:pt>
                <c:pt idx="254">
                  <c:v>4.0469205719949027E-3</c:v>
                </c:pt>
                <c:pt idx="255">
                  <c:v>3.9790740478550194E-3</c:v>
                </c:pt>
                <c:pt idx="256">
                  <c:v>3.9194393317287281E-3</c:v>
                </c:pt>
                <c:pt idx="257">
                  <c:v>3.865807730426165E-3</c:v>
                </c:pt>
                <c:pt idx="258">
                  <c:v>3.7493133229505879E-3</c:v>
                </c:pt>
                <c:pt idx="259">
                  <c:v>3.7018830525272547E-3</c:v>
                </c:pt>
                <c:pt idx="260">
                  <c:v>3.6317712020387943E-3</c:v>
                </c:pt>
                <c:pt idx="261">
                  <c:v>3.5680588984850635E-3</c:v>
                </c:pt>
                <c:pt idx="262">
                  <c:v>3.5235169191561661E-3</c:v>
                </c:pt>
                <c:pt idx="263">
                  <c:v>3.4984001132663178E-3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1-4638-A1DB-C71C9342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81328"/>
        <c:axId val="746982160"/>
      </c:scatterChart>
      <c:valAx>
        <c:axId val="7469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2160"/>
        <c:crosses val="autoZero"/>
        <c:crossBetween val="midCat"/>
      </c:valAx>
      <c:valAx>
        <c:axId val="746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85271</xdr:colOff>
      <xdr:row>30</xdr:row>
      <xdr:rowOff>54856</xdr:rowOff>
    </xdr:from>
    <xdr:to>
      <xdr:col>26</xdr:col>
      <xdr:colOff>245408</xdr:colOff>
      <xdr:row>52</xdr:row>
      <xdr:rowOff>138395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0E6B4-E8C7-A2B5-F834-EA57D60B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81855</xdr:colOff>
      <xdr:row>7</xdr:row>
      <xdr:rowOff>149412</xdr:rowOff>
    </xdr:from>
    <xdr:to>
      <xdr:col>26</xdr:col>
      <xdr:colOff>261470</xdr:colOff>
      <xdr:row>29</xdr:row>
      <xdr:rowOff>164353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CA55C3-87DE-8157-FBE7-918AB326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85938</xdr:colOff>
      <xdr:row>53</xdr:row>
      <xdr:rowOff>81806</xdr:rowOff>
    </xdr:from>
    <xdr:to>
      <xdr:col>26</xdr:col>
      <xdr:colOff>264646</xdr:colOff>
      <xdr:row>76</xdr:row>
      <xdr:rowOff>10063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68A62-388D-ADA9-9C53-C4D0B16C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239487</xdr:colOff>
      <xdr:row>46</xdr:row>
      <xdr:rowOff>154215</xdr:rowOff>
    </xdr:from>
    <xdr:to>
      <xdr:col>44</xdr:col>
      <xdr:colOff>234840</xdr:colOff>
      <xdr:row>67</xdr:row>
      <xdr:rowOff>44189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6DE13-B3C9-28DD-2E14-E2D0B2729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1944" y="9222015"/>
          <a:ext cx="6708662" cy="3778441"/>
        </a:xfrm>
        <a:prstGeom prst="rect">
          <a:avLst/>
        </a:prstGeom>
      </xdr:spPr>
    </xdr:pic>
    <xdr:clientData/>
  </xdr:twoCellAnchor>
  <xdr:twoCellAnchor editAs="oneCell">
    <xdr:from>
      <xdr:col>33</xdr:col>
      <xdr:colOff>228144</xdr:colOff>
      <xdr:row>15</xdr:row>
      <xdr:rowOff>157842</xdr:rowOff>
    </xdr:from>
    <xdr:to>
      <xdr:col>51</xdr:col>
      <xdr:colOff>341787</xdr:colOff>
      <xdr:row>45</xdr:row>
      <xdr:rowOff>177052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7F225-9634-D03F-CB94-12238A5D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344" y="3574142"/>
          <a:ext cx="11086443" cy="573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507E-1391-450F-85A4-F71705ED3F04}">
  <dimension ref="A1:L803"/>
  <sheetViews>
    <sheetView tabSelected="1" zoomScale="85" zoomScaleNormal="85" workbookViewId="0">
      <selection activeCell="AF58" sqref="AE58:AF58"/>
    </sheetView>
  </sheetViews>
  <sheetFormatPr defaultRowHeight="14.75" x14ac:dyDescent="0.75"/>
  <cols>
    <col min="1" max="1" width="18.31640625" style="19" bestFit="1" customWidth="1"/>
    <col min="2" max="2" width="16.76953125" bestFit="1" customWidth="1"/>
    <col min="3" max="3" width="18.81640625" bestFit="1" customWidth="1"/>
    <col min="4" max="5" width="16.6328125" customWidth="1"/>
    <col min="6" max="6" width="19.40625" bestFit="1" customWidth="1"/>
    <col min="7" max="7" width="16.6328125" customWidth="1"/>
    <col min="8" max="8" width="17.81640625" customWidth="1"/>
    <col min="10" max="10" width="14" bestFit="1" customWidth="1"/>
    <col min="11" max="11" width="17.1796875" customWidth="1"/>
    <col min="12" max="12" width="15.36328125" customWidth="1"/>
  </cols>
  <sheetData>
    <row r="1" spans="1:12" x14ac:dyDescent="0.75">
      <c r="B1" s="24" t="s">
        <v>59</v>
      </c>
      <c r="C1" s="25"/>
    </row>
    <row r="2" spans="1:12" x14ac:dyDescent="0.75">
      <c r="B2" s="14" t="s">
        <v>28</v>
      </c>
      <c r="C2" s="14">
        <v>6</v>
      </c>
    </row>
    <row r="3" spans="1:12" x14ac:dyDescent="0.75">
      <c r="B3" s="14" t="s">
        <v>29</v>
      </c>
      <c r="C3" s="14">
        <v>27.582999999999998</v>
      </c>
    </row>
    <row r="4" spans="1:12" x14ac:dyDescent="0.75">
      <c r="B4" s="14" t="s">
        <v>1</v>
      </c>
      <c r="C4" s="14">
        <v>0.09</v>
      </c>
    </row>
    <row r="5" spans="1:12" x14ac:dyDescent="0.75">
      <c r="B5" s="14" t="s">
        <v>60</v>
      </c>
      <c r="C5" s="14">
        <v>2E-3</v>
      </c>
      <c r="D5">
        <f>5/8</f>
        <v>0.625</v>
      </c>
      <c r="E5" t="s">
        <v>61</v>
      </c>
    </row>
    <row r="6" spans="1:12" x14ac:dyDescent="0.75">
      <c r="B6" s="14" t="s">
        <v>51</v>
      </c>
      <c r="C6" s="14">
        <v>1262</v>
      </c>
      <c r="D6">
        <f>D5/12</f>
        <v>5.2083333333333336E-2</v>
      </c>
    </row>
    <row r="7" spans="1:12" x14ac:dyDescent="0.75">
      <c r="E7" s="4"/>
      <c r="J7" s="26" t="s">
        <v>58</v>
      </c>
      <c r="K7" s="26"/>
      <c r="L7" s="26"/>
    </row>
    <row r="8" spans="1:12" ht="29.5" x14ac:dyDescent="0.75">
      <c r="A8" s="27" t="s">
        <v>328</v>
      </c>
      <c r="B8" s="27"/>
      <c r="C8" s="27"/>
      <c r="D8" s="27"/>
      <c r="E8" s="4"/>
      <c r="F8" s="17" t="s">
        <v>329</v>
      </c>
      <c r="G8" s="17"/>
      <c r="H8" s="18"/>
      <c r="J8" s="12"/>
      <c r="K8" s="13" t="s">
        <v>54</v>
      </c>
      <c r="L8" s="13" t="s">
        <v>57</v>
      </c>
    </row>
    <row r="9" spans="1:12" x14ac:dyDescent="0.75">
      <c r="A9" s="20" t="s">
        <v>327</v>
      </c>
      <c r="B9" s="11" t="s">
        <v>330</v>
      </c>
      <c r="C9" s="11" t="s">
        <v>26</v>
      </c>
      <c r="D9" s="11" t="s">
        <v>27</v>
      </c>
      <c r="E9" s="4"/>
      <c r="F9" s="11" t="s">
        <v>327</v>
      </c>
      <c r="G9" s="11" t="s">
        <v>330</v>
      </c>
      <c r="H9" s="11" t="s">
        <v>50</v>
      </c>
      <c r="J9" s="12" t="s">
        <v>55</v>
      </c>
      <c r="K9" s="12" t="s">
        <v>56</v>
      </c>
      <c r="L9" s="12" t="s">
        <v>56</v>
      </c>
    </row>
    <row r="10" spans="1:12" x14ac:dyDescent="0.75">
      <c r="A10" s="19" t="s">
        <v>63</v>
      </c>
      <c r="B10">
        <v>0</v>
      </c>
      <c r="C10">
        <v>1.5521E-2</v>
      </c>
      <c r="D10">
        <v>9.2230000000000003E-3</v>
      </c>
      <c r="E10" s="4"/>
      <c r="F10" s="21" t="s">
        <v>63</v>
      </c>
      <c r="G10">
        <v>0</v>
      </c>
      <c r="H10">
        <v>0</v>
      </c>
      <c r="J10" s="10" t="str">
        <f t="shared" ref="J10:J41" si="0">TEXT(B11-$B$10, "h:mm")</f>
        <v>0:00</v>
      </c>
      <c r="K10">
        <f>'Sand Filter CV'!N10</f>
        <v>-2.0627833663111242E-4</v>
      </c>
      <c r="L10">
        <v>0</v>
      </c>
    </row>
    <row r="11" spans="1:12" x14ac:dyDescent="0.75">
      <c r="A11" s="19" t="s">
        <v>64</v>
      </c>
      <c r="B11">
        <f>B10+15</f>
        <v>15</v>
      </c>
      <c r="C11">
        <v>2.5760000000000002E-3</v>
      </c>
      <c r="D11">
        <v>9.0589999999999993E-3</v>
      </c>
      <c r="E11" s="4"/>
      <c r="F11" s="19" t="s">
        <v>331</v>
      </c>
      <c r="G11">
        <f>G10+5</f>
        <v>5</v>
      </c>
      <c r="H11">
        <v>0</v>
      </c>
      <c r="J11" s="10" t="str">
        <f t="shared" si="0"/>
        <v>0:00</v>
      </c>
      <c r="K11">
        <f>'Sand Filter CV'!N11</f>
        <v>-9.0385129697022198E-3</v>
      </c>
      <c r="L11">
        <f>'M1 Backwater'!F10*35.315</f>
        <v>3.3706000306460555E-8</v>
      </c>
    </row>
    <row r="12" spans="1:12" x14ac:dyDescent="0.75">
      <c r="A12" s="19" t="s">
        <v>65</v>
      </c>
      <c r="B12">
        <f t="shared" ref="B12:B75" si="1">B11+15</f>
        <v>30</v>
      </c>
      <c r="C12">
        <v>9.4339999999999997E-3</v>
      </c>
      <c r="D12">
        <v>1.8730000000000001E-3</v>
      </c>
      <c r="E12" s="4"/>
      <c r="F12" s="19" t="s">
        <v>332</v>
      </c>
      <c r="G12">
        <f>G11+5</f>
        <v>10</v>
      </c>
      <c r="H12">
        <v>0</v>
      </c>
      <c r="J12" s="10" t="str">
        <f t="shared" si="0"/>
        <v>0:00</v>
      </c>
      <c r="K12">
        <f>'Sand Filter CV'!N12</f>
        <v>1.2011939724555555E-2</v>
      </c>
      <c r="L12">
        <f>'M1 Backwater'!F11*35.315</f>
        <v>3.3590229808207857E-8</v>
      </c>
    </row>
    <row r="13" spans="1:12" x14ac:dyDescent="0.75">
      <c r="A13" s="19" t="s">
        <v>66</v>
      </c>
      <c r="B13">
        <f t="shared" si="1"/>
        <v>45</v>
      </c>
      <c r="C13">
        <v>1.7949999999999999E-3</v>
      </c>
      <c r="D13">
        <v>1.1423000000000001E-2</v>
      </c>
      <c r="E13" s="4"/>
      <c r="F13" s="19" t="s">
        <v>64</v>
      </c>
      <c r="G13">
        <f t="shared" ref="G13:G75" si="2">G12+5</f>
        <v>15</v>
      </c>
      <c r="H13">
        <v>0</v>
      </c>
      <c r="J13" s="10" t="str">
        <f t="shared" si="0"/>
        <v>0:00</v>
      </c>
      <c r="K13">
        <f>'Sand Filter CV'!N13</f>
        <v>-1.3087354223455553E-2</v>
      </c>
      <c r="L13">
        <f>'M1 Backwater'!F12*35.315</f>
        <v>4.7802984125028749E-8</v>
      </c>
    </row>
    <row r="14" spans="1:12" x14ac:dyDescent="0.75">
      <c r="A14" s="19" t="s">
        <v>67</v>
      </c>
      <c r="B14">
        <f t="shared" si="1"/>
        <v>60</v>
      </c>
      <c r="C14">
        <v>4.2680000000000001E-3</v>
      </c>
      <c r="D14">
        <v>1.018E-3</v>
      </c>
      <c r="E14" s="4"/>
      <c r="F14" s="19" t="s">
        <v>333</v>
      </c>
      <c r="G14">
        <f t="shared" si="2"/>
        <v>20</v>
      </c>
      <c r="H14">
        <v>0</v>
      </c>
      <c r="J14" s="10" t="str">
        <f t="shared" si="0"/>
        <v>0:00</v>
      </c>
      <c r="K14">
        <f>'Sand Filter CV'!N14</f>
        <v>1.166227278807111E-2</v>
      </c>
      <c r="L14">
        <f>'M1 Backwater'!F13*35.315</f>
        <v>6.2953356973186136E-9</v>
      </c>
    </row>
    <row r="15" spans="1:12" x14ac:dyDescent="0.75">
      <c r="A15" s="19" t="s">
        <v>68</v>
      </c>
      <c r="B15">
        <f t="shared" si="1"/>
        <v>75</v>
      </c>
      <c r="C15">
        <v>8.2529999999999999E-3</v>
      </c>
      <c r="D15">
        <v>1.0290000000000001E-2</v>
      </c>
      <c r="E15" s="4"/>
      <c r="F15" s="19" t="s">
        <v>334</v>
      </c>
      <c r="G15">
        <f t="shared" si="2"/>
        <v>25</v>
      </c>
      <c r="H15">
        <v>0</v>
      </c>
      <c r="J15" s="10" t="str">
        <f t="shared" si="0"/>
        <v>0:00</v>
      </c>
      <c r="K15">
        <f>'Sand Filter CV'!N15</f>
        <v>-5.6437249784377789E-3</v>
      </c>
      <c r="L15">
        <f>'M1 Backwater'!F14*35.315</f>
        <v>8.3359147596782571E-8</v>
      </c>
    </row>
    <row r="16" spans="1:12" x14ac:dyDescent="0.75">
      <c r="A16" s="19" t="s">
        <v>69</v>
      </c>
      <c r="B16">
        <f t="shared" si="1"/>
        <v>90</v>
      </c>
      <c r="C16">
        <v>1.209E-3</v>
      </c>
      <c r="D16">
        <v>5.803E-3</v>
      </c>
      <c r="E16" s="4"/>
      <c r="F16" s="19" t="s">
        <v>65</v>
      </c>
      <c r="G16">
        <f t="shared" si="2"/>
        <v>30</v>
      </c>
      <c r="H16">
        <v>0</v>
      </c>
      <c r="J16" s="10" t="str">
        <f t="shared" si="0"/>
        <v>0:00</v>
      </c>
      <c r="K16">
        <f>'Sand Filter CV'!N16</f>
        <v>6.1795455357844436E-3</v>
      </c>
      <c r="L16">
        <f>'M1 Backwater'!F15*35.315</f>
        <v>1.1743803723333582E-8</v>
      </c>
    </row>
    <row r="17" spans="1:12" x14ac:dyDescent="0.75">
      <c r="A17" s="19" t="s">
        <v>70</v>
      </c>
      <c r="B17">
        <f t="shared" si="1"/>
        <v>105</v>
      </c>
      <c r="C17">
        <v>4.7010000000000003E-3</v>
      </c>
      <c r="D17">
        <v>1.0716E-2</v>
      </c>
      <c r="E17" s="4"/>
      <c r="F17" s="19" t="s">
        <v>335</v>
      </c>
      <c r="G17">
        <f t="shared" si="2"/>
        <v>35</v>
      </c>
      <c r="H17">
        <v>0</v>
      </c>
      <c r="J17" s="10" t="str">
        <f t="shared" si="0"/>
        <v>0:00</v>
      </c>
      <c r="K17">
        <f>'Sand Filter CV'!N17</f>
        <v>-1.2131430224433332E-2</v>
      </c>
      <c r="L17">
        <f>'M1 Backwater'!F16*35.315</f>
        <v>5.8644310629314171E-8</v>
      </c>
    </row>
    <row r="18" spans="1:12" x14ac:dyDescent="0.75">
      <c r="A18" s="19" t="s">
        <v>71</v>
      </c>
      <c r="B18">
        <f t="shared" si="1"/>
        <v>120</v>
      </c>
      <c r="C18">
        <v>1.0442E-2</v>
      </c>
      <c r="D18">
        <v>1.0709999999999999E-3</v>
      </c>
      <c r="E18" s="4"/>
      <c r="F18" s="19" t="s">
        <v>336</v>
      </c>
      <c r="G18">
        <f t="shared" si="2"/>
        <v>40</v>
      </c>
      <c r="H18">
        <v>0</v>
      </c>
      <c r="J18" s="10" t="str">
        <f t="shared" si="0"/>
        <v>0:00</v>
      </c>
      <c r="K18">
        <f>'Sand Filter CV'!N18</f>
        <v>1.4413069874731111E-2</v>
      </c>
      <c r="L18">
        <f>'M1 Backwater'!F17*35.315</f>
        <v>3.7617086963873194E-8</v>
      </c>
    </row>
    <row r="19" spans="1:12" x14ac:dyDescent="0.75">
      <c r="A19" s="19" t="s">
        <v>72</v>
      </c>
      <c r="B19">
        <f t="shared" si="1"/>
        <v>135</v>
      </c>
      <c r="C19">
        <v>5.3200000000000003E-4</v>
      </c>
      <c r="D19">
        <v>1.2529999999999999E-2</v>
      </c>
      <c r="E19" s="4"/>
      <c r="F19" s="19" t="s">
        <v>66</v>
      </c>
      <c r="G19">
        <f t="shared" si="2"/>
        <v>45</v>
      </c>
      <c r="H19">
        <v>0</v>
      </c>
      <c r="J19" s="10" t="str">
        <f t="shared" si="0"/>
        <v>0:00</v>
      </c>
      <c r="K19">
        <f>'Sand Filter CV'!N19</f>
        <v>-4.9481644896755559E-3</v>
      </c>
      <c r="L19">
        <f>'M1 Backwater'!F18*35.315</f>
        <v>5.1634114542848104E-8</v>
      </c>
    </row>
    <row r="20" spans="1:12" x14ac:dyDescent="0.75">
      <c r="A20" s="19" t="s">
        <v>73</v>
      </c>
      <c r="B20">
        <f t="shared" si="1"/>
        <v>150</v>
      </c>
      <c r="C20">
        <v>5.2119999999999996E-3</v>
      </c>
      <c r="D20">
        <v>8.5959999999999995E-3</v>
      </c>
      <c r="E20" s="4"/>
      <c r="F20" s="19" t="s">
        <v>337</v>
      </c>
      <c r="G20">
        <f t="shared" si="2"/>
        <v>50</v>
      </c>
      <c r="H20">
        <v>0</v>
      </c>
      <c r="J20" s="10" t="str">
        <f t="shared" si="0"/>
        <v>0:00</v>
      </c>
      <c r="K20">
        <f>'Sand Filter CV'!N20</f>
        <v>3.0916594599955547E-3</v>
      </c>
      <c r="L20">
        <f>'M1 Backwater'!F19*35.315</f>
        <v>4.4754362404209967E-8</v>
      </c>
    </row>
    <row r="21" spans="1:12" x14ac:dyDescent="0.75">
      <c r="A21" s="19" t="s">
        <v>74</v>
      </c>
      <c r="B21">
        <f t="shared" si="1"/>
        <v>165</v>
      </c>
      <c r="C21">
        <v>6.7910000000000002E-3</v>
      </c>
      <c r="D21">
        <v>1.1054E-2</v>
      </c>
      <c r="E21" s="4"/>
      <c r="F21" s="19" t="s">
        <v>338</v>
      </c>
      <c r="G21">
        <f t="shared" si="2"/>
        <v>55</v>
      </c>
      <c r="H21">
        <v>0</v>
      </c>
      <c r="J21" s="10" t="str">
        <f t="shared" si="0"/>
        <v>0:00</v>
      </c>
      <c r="K21">
        <f>'Sand Filter CV'!N21</f>
        <v>-1.2804350407955539E-3</v>
      </c>
      <c r="L21">
        <f>'M1 Backwater'!F20*35.315</f>
        <v>7.7863878349405666E-8</v>
      </c>
    </row>
    <row r="22" spans="1:12" x14ac:dyDescent="0.75">
      <c r="A22" s="19" t="s">
        <v>75</v>
      </c>
      <c r="B22">
        <f t="shared" si="1"/>
        <v>180</v>
      </c>
      <c r="C22">
        <v>8.5400000000000007E-3</v>
      </c>
      <c r="D22">
        <v>1.0036E-2</v>
      </c>
      <c r="E22" s="4"/>
      <c r="F22" s="19" t="s">
        <v>67</v>
      </c>
      <c r="G22">
        <f t="shared" si="2"/>
        <v>60</v>
      </c>
      <c r="H22">
        <v>0</v>
      </c>
      <c r="J22" s="10" t="str">
        <f t="shared" si="0"/>
        <v>0:00</v>
      </c>
      <c r="K22">
        <f>'Sand Filter CV'!N22</f>
        <v>-3.5834572015977784E-3</v>
      </c>
      <c r="L22">
        <f>'M1 Backwater'!F21*35.315</f>
        <v>8.3542726543587346E-8</v>
      </c>
    </row>
    <row r="23" spans="1:12" x14ac:dyDescent="0.75">
      <c r="A23" s="19" t="s">
        <v>76</v>
      </c>
      <c r="B23">
        <f t="shared" si="1"/>
        <v>195</v>
      </c>
      <c r="C23">
        <v>1.8469999999999999E-3</v>
      </c>
      <c r="D23">
        <v>7.1869999999999998E-3</v>
      </c>
      <c r="E23" s="4"/>
      <c r="F23" s="19" t="s">
        <v>339</v>
      </c>
      <c r="G23">
        <f t="shared" si="2"/>
        <v>65</v>
      </c>
      <c r="H23">
        <v>0</v>
      </c>
      <c r="J23" s="10" t="str">
        <f t="shared" si="0"/>
        <v>0:00</v>
      </c>
      <c r="K23">
        <f>'Sand Filter CV'!N23</f>
        <v>5.2085279999355546E-3</v>
      </c>
      <c r="L23">
        <f>'M1 Backwater'!F22*35.315</f>
        <v>1.9767790355538319E-8</v>
      </c>
    </row>
    <row r="24" spans="1:12" x14ac:dyDescent="0.75">
      <c r="A24" s="19" t="s">
        <v>77</v>
      </c>
      <c r="B24">
        <f t="shared" si="1"/>
        <v>210</v>
      </c>
      <c r="C24">
        <v>4.091E-3</v>
      </c>
      <c r="D24">
        <v>1.1328E-2</v>
      </c>
      <c r="E24" s="4"/>
      <c r="F24" s="19" t="s">
        <v>340</v>
      </c>
      <c r="G24">
        <f t="shared" si="2"/>
        <v>70</v>
      </c>
      <c r="H24">
        <v>0</v>
      </c>
      <c r="J24" s="10" t="str">
        <f t="shared" si="0"/>
        <v>0:00</v>
      </c>
      <c r="K24">
        <f>'Sand Filter CV'!N24</f>
        <v>-5.4412200260133296E-3</v>
      </c>
      <c r="L24">
        <f>'M1 Backwater'!F23*35.315</f>
        <v>6.0051505547860187E-8</v>
      </c>
    </row>
    <row r="25" spans="1:12" x14ac:dyDescent="0.75">
      <c r="A25" s="19" t="s">
        <v>78</v>
      </c>
      <c r="B25">
        <f t="shared" si="1"/>
        <v>225</v>
      </c>
      <c r="C25">
        <v>9.0399999999999994E-3</v>
      </c>
      <c r="D25">
        <v>7.0020000000000004E-3</v>
      </c>
      <c r="E25" s="4"/>
      <c r="F25" s="19" t="s">
        <v>68</v>
      </c>
      <c r="G25">
        <f t="shared" si="2"/>
        <v>75</v>
      </c>
      <c r="H25">
        <v>0</v>
      </c>
      <c r="J25" s="10" t="str">
        <f t="shared" si="0"/>
        <v>0:00</v>
      </c>
      <c r="K25">
        <f>'Sand Filter CV'!N25</f>
        <v>3.7180412383022192E-3</v>
      </c>
      <c r="L25">
        <f>'M1 Backwater'!F24*35.315</f>
        <v>6.1196788647639949E-8</v>
      </c>
    </row>
    <row r="26" spans="1:12" x14ac:dyDescent="0.75">
      <c r="A26" s="19" t="s">
        <v>79</v>
      </c>
      <c r="B26">
        <f t="shared" si="1"/>
        <v>240</v>
      </c>
      <c r="C26">
        <v>2.6220000000000002E-3</v>
      </c>
      <c r="D26">
        <v>9.9579999999999998E-3</v>
      </c>
      <c r="E26" s="4"/>
      <c r="F26" s="19" t="s">
        <v>341</v>
      </c>
      <c r="G26">
        <f t="shared" si="2"/>
        <v>80</v>
      </c>
      <c r="H26">
        <v>0</v>
      </c>
      <c r="J26" s="10" t="str">
        <f t="shared" si="0"/>
        <v>0:00</v>
      </c>
      <c r="K26">
        <f>'Sand Filter CV'!N26</f>
        <v>-3.0979484336733309E-3</v>
      </c>
      <c r="L26">
        <f>'M1 Backwater'!F25*35.315</f>
        <v>4.0305085006981404E-8</v>
      </c>
    </row>
    <row r="27" spans="1:12" x14ac:dyDescent="0.75">
      <c r="A27" s="19" t="s">
        <v>80</v>
      </c>
      <c r="B27">
        <f t="shared" si="1"/>
        <v>255</v>
      </c>
      <c r="C27">
        <v>2.2190000000000001E-3</v>
      </c>
      <c r="D27">
        <v>7.4949999999999999E-3</v>
      </c>
      <c r="E27" s="4"/>
      <c r="F27" s="19" t="s">
        <v>342</v>
      </c>
      <c r="G27">
        <f t="shared" si="2"/>
        <v>85</v>
      </c>
      <c r="H27">
        <v>0</v>
      </c>
      <c r="J27" s="10" t="str">
        <f t="shared" si="0"/>
        <v>0:00</v>
      </c>
      <c r="K27">
        <f>'Sand Filter CV'!N27</f>
        <v>2.9973248548288887E-3</v>
      </c>
      <c r="L27">
        <f>'M1 Backwater'!F26*35.315</f>
        <v>2.2698928382327727E-8</v>
      </c>
    </row>
    <row r="28" spans="1:12" x14ac:dyDescent="0.75">
      <c r="A28" s="19" t="s">
        <v>81</v>
      </c>
      <c r="B28">
        <f t="shared" si="1"/>
        <v>270</v>
      </c>
      <c r="C28">
        <v>7.5560000000000002E-3</v>
      </c>
      <c r="D28">
        <v>9.8779999999999996E-3</v>
      </c>
      <c r="E28" s="4"/>
      <c r="F28" s="19" t="s">
        <v>69</v>
      </c>
      <c r="G28">
        <f t="shared" si="2"/>
        <v>90</v>
      </c>
      <c r="H28">
        <v>0</v>
      </c>
      <c r="J28" s="10" t="str">
        <f t="shared" si="0"/>
        <v>0:00</v>
      </c>
      <c r="K28">
        <f>'Sand Filter CV'!N28</f>
        <v>-4.4538511586022225E-3</v>
      </c>
      <c r="L28">
        <f>'M1 Backwater'!F27*35.315</f>
        <v>7.3072790737856675E-8</v>
      </c>
    </row>
    <row r="29" spans="1:12" x14ac:dyDescent="0.75">
      <c r="A29" s="19" t="s">
        <v>82</v>
      </c>
      <c r="B29">
        <f t="shared" si="1"/>
        <v>285</v>
      </c>
      <c r="C29">
        <v>1.2130000000000001E-3</v>
      </c>
      <c r="D29">
        <v>6.3369999999999998E-3</v>
      </c>
      <c r="E29" s="4"/>
      <c r="F29" s="19" t="s">
        <v>343</v>
      </c>
      <c r="G29">
        <f t="shared" si="2"/>
        <v>95</v>
      </c>
      <c r="H29">
        <v>0</v>
      </c>
      <c r="J29" s="10" t="str">
        <f t="shared" si="0"/>
        <v>0:00</v>
      </c>
      <c r="K29">
        <f>'Sand Filter CV'!N29</f>
        <v>8.8297190436000018E-3</v>
      </c>
      <c r="L29">
        <f>'M1 Backwater'!F28*35.315</f>
        <v>1.3926351375170253E-8</v>
      </c>
    </row>
    <row r="30" spans="1:12" x14ac:dyDescent="0.75">
      <c r="A30" s="19" t="s">
        <v>83</v>
      </c>
      <c r="B30">
        <f t="shared" si="1"/>
        <v>300</v>
      </c>
      <c r="C30">
        <v>6.2779999999999997E-3</v>
      </c>
      <c r="D30">
        <v>1.3357000000000001E-2</v>
      </c>
      <c r="E30" s="4"/>
      <c r="F30" s="19" t="s">
        <v>344</v>
      </c>
      <c r="G30">
        <f t="shared" si="2"/>
        <v>100</v>
      </c>
      <c r="H30">
        <v>0</v>
      </c>
      <c r="J30" s="10" t="str">
        <f t="shared" si="0"/>
        <v>0:00</v>
      </c>
      <c r="K30">
        <f>'Sand Filter CV'!N30</f>
        <v>-1.0622076541766669E-2</v>
      </c>
      <c r="L30">
        <f>'M1 Backwater'!F29*35.315</f>
        <v>9.8144728867707277E-8</v>
      </c>
    </row>
    <row r="31" spans="1:12" x14ac:dyDescent="0.75">
      <c r="A31" s="19" t="s">
        <v>84</v>
      </c>
      <c r="B31">
        <f t="shared" si="1"/>
        <v>315</v>
      </c>
      <c r="C31">
        <v>7.639E-3</v>
      </c>
      <c r="D31">
        <v>4.9119999999999997E-3</v>
      </c>
      <c r="E31" s="4"/>
      <c r="F31" s="19" t="s">
        <v>70</v>
      </c>
      <c r="G31">
        <f t="shared" si="2"/>
        <v>105</v>
      </c>
      <c r="H31">
        <v>0</v>
      </c>
      <c r="J31" s="10" t="str">
        <f t="shared" si="0"/>
        <v>0:00</v>
      </c>
      <c r="K31">
        <f>'Sand Filter CV'!N31</f>
        <v>1.1092491772864444E-2</v>
      </c>
      <c r="L31">
        <f>'M1 Backwater'!F30*35.315</f>
        <v>3.6399678263760844E-8</v>
      </c>
    </row>
    <row r="32" spans="1:12" x14ac:dyDescent="0.75">
      <c r="A32" s="19" t="s">
        <v>85</v>
      </c>
      <c r="B32">
        <f t="shared" si="1"/>
        <v>330</v>
      </c>
      <c r="C32">
        <v>3.009E-3</v>
      </c>
      <c r="D32">
        <v>1.3731E-2</v>
      </c>
      <c r="E32" s="4"/>
      <c r="F32" s="19" t="s">
        <v>345</v>
      </c>
      <c r="G32">
        <f t="shared" si="2"/>
        <v>110</v>
      </c>
      <c r="H32">
        <v>0</v>
      </c>
      <c r="J32" s="10" t="str">
        <f t="shared" si="0"/>
        <v>0:00</v>
      </c>
      <c r="K32">
        <f>'Sand Filter CV'!N32</f>
        <v>-7.2184839873533305E-3</v>
      </c>
      <c r="L32">
        <f>'M1 Backwater'!F31*35.315</f>
        <v>7.6466896192566772E-8</v>
      </c>
    </row>
    <row r="33" spans="1:12" x14ac:dyDescent="0.75">
      <c r="A33" s="19" t="s">
        <v>86</v>
      </c>
      <c r="B33">
        <f t="shared" si="1"/>
        <v>345</v>
      </c>
      <c r="C33">
        <v>5.3109999999999997E-3</v>
      </c>
      <c r="D33">
        <v>7.9920000000000008E-3</v>
      </c>
      <c r="E33" s="4"/>
      <c r="F33" s="19" t="s">
        <v>346</v>
      </c>
      <c r="G33">
        <f t="shared" si="2"/>
        <v>115</v>
      </c>
      <c r="H33">
        <v>0</v>
      </c>
      <c r="J33" s="10" t="str">
        <f t="shared" si="0"/>
        <v>0:00</v>
      </c>
      <c r="K33">
        <f>'Sand Filter CV'!N33</f>
        <v>5.0613660158755546E-3</v>
      </c>
      <c r="L33">
        <f>'M1 Backwater'!F32*35.315</f>
        <v>4.1011234987466104E-8</v>
      </c>
    </row>
    <row r="34" spans="1:12" x14ac:dyDescent="0.75">
      <c r="A34" s="19" t="s">
        <v>87</v>
      </c>
      <c r="B34">
        <f t="shared" si="1"/>
        <v>360</v>
      </c>
      <c r="C34">
        <v>8.7159999999999998E-3</v>
      </c>
      <c r="D34">
        <v>1.2016000000000001E-2</v>
      </c>
      <c r="E34" s="4"/>
      <c r="F34" s="19" t="s">
        <v>71</v>
      </c>
      <c r="G34">
        <f t="shared" si="2"/>
        <v>120</v>
      </c>
      <c r="H34">
        <v>0</v>
      </c>
      <c r="J34" s="10" t="str">
        <f t="shared" si="0"/>
        <v>0:00</v>
      </c>
      <c r="K34">
        <f>'Sand Filter CV'!N34</f>
        <v>-7.6536809658555565E-3</v>
      </c>
      <c r="L34">
        <f>'M1 Backwater'!F33*35.315</f>
        <v>1.0656991569259777E-7</v>
      </c>
    </row>
    <row r="35" spans="1:12" x14ac:dyDescent="0.75">
      <c r="A35" s="19" t="s">
        <v>88</v>
      </c>
      <c r="B35">
        <f t="shared" si="1"/>
        <v>375</v>
      </c>
      <c r="C35">
        <v>-8.0699999999999999E-4</v>
      </c>
      <c r="D35">
        <v>5.9309999999999996E-3</v>
      </c>
      <c r="E35" s="4"/>
      <c r="F35" s="19" t="s">
        <v>347</v>
      </c>
      <c r="G35">
        <f t="shared" si="2"/>
        <v>125</v>
      </c>
      <c r="H35">
        <v>0</v>
      </c>
      <c r="J35" s="10" t="str">
        <f t="shared" si="0"/>
        <v>0:00</v>
      </c>
      <c r="K35">
        <f>'Sand Filter CV'!N35</f>
        <v>8.4171623703377784E-3</v>
      </c>
      <c r="L35" t="e">
        <f>'M1 Backwater'!F34*35.315</f>
        <v>#NUM!</v>
      </c>
    </row>
    <row r="36" spans="1:12" x14ac:dyDescent="0.75">
      <c r="A36" s="19" t="s">
        <v>89</v>
      </c>
      <c r="B36">
        <f t="shared" si="1"/>
        <v>390</v>
      </c>
      <c r="C36">
        <v>5.078E-3</v>
      </c>
      <c r="D36">
        <v>1.2623000000000001E-2</v>
      </c>
      <c r="E36" s="4"/>
      <c r="F36" s="19" t="s">
        <v>348</v>
      </c>
      <c r="G36">
        <f t="shared" si="2"/>
        <v>130</v>
      </c>
      <c r="H36">
        <v>0</v>
      </c>
      <c r="J36" s="10" t="str">
        <f t="shared" si="0"/>
        <v>0:00</v>
      </c>
      <c r="K36">
        <f>'Sand Filter CV'!N36</f>
        <v>-8.6297296806466667E-3</v>
      </c>
      <c r="L36">
        <f>'M1 Backwater'!F35*35.315</f>
        <v>7.9847735008413902E-8</v>
      </c>
    </row>
    <row r="37" spans="1:12" x14ac:dyDescent="0.75">
      <c r="A37" s="19" t="s">
        <v>90</v>
      </c>
      <c r="B37">
        <f t="shared" si="1"/>
        <v>405</v>
      </c>
      <c r="C37">
        <v>6.0470000000000003E-3</v>
      </c>
      <c r="D37">
        <v>5.7619999999999998E-3</v>
      </c>
      <c r="E37" s="4"/>
      <c r="F37" s="19" t="s">
        <v>72</v>
      </c>
      <c r="G37">
        <f t="shared" si="2"/>
        <v>135</v>
      </c>
      <c r="H37">
        <v>0</v>
      </c>
      <c r="J37" s="10" t="str">
        <f t="shared" si="0"/>
        <v>0:00</v>
      </c>
      <c r="K37">
        <f>'Sand Filter CV'!N37</f>
        <v>1.220060893488889E-2</v>
      </c>
      <c r="L37">
        <f>'M1 Backwater'!F36*35.315</f>
        <v>3.1288092733056503E-8</v>
      </c>
    </row>
    <row r="38" spans="1:12" x14ac:dyDescent="0.75">
      <c r="A38" s="19" t="s">
        <v>91</v>
      </c>
      <c r="B38">
        <f t="shared" si="1"/>
        <v>420</v>
      </c>
      <c r="C38">
        <v>1.0312E-2</v>
      </c>
      <c r="D38">
        <v>1.5462E-2</v>
      </c>
      <c r="E38" s="4"/>
      <c r="F38" s="19" t="s">
        <v>349</v>
      </c>
      <c r="G38">
        <f t="shared" si="2"/>
        <v>140</v>
      </c>
      <c r="H38">
        <v>0</v>
      </c>
      <c r="J38" s="10" t="str">
        <f t="shared" si="0"/>
        <v>0:00</v>
      </c>
      <c r="K38">
        <f>'Sand Filter CV'!N38</f>
        <v>-1.3396771728402221E-2</v>
      </c>
      <c r="L38">
        <f>'M1 Backwater'!F37*35.315</f>
        <v>1.7144299418230604E-7</v>
      </c>
    </row>
    <row r="39" spans="1:12" x14ac:dyDescent="0.75">
      <c r="A39" s="19" t="s">
        <v>92</v>
      </c>
      <c r="B39">
        <f t="shared" si="1"/>
        <v>435</v>
      </c>
      <c r="C39">
        <v>2.6649999999999998E-3</v>
      </c>
      <c r="D39">
        <v>4.8110000000000002E-3</v>
      </c>
      <c r="E39" s="4"/>
      <c r="F39" s="19" t="s">
        <v>350</v>
      </c>
      <c r="G39">
        <f t="shared" si="2"/>
        <v>145</v>
      </c>
      <c r="H39">
        <v>0</v>
      </c>
      <c r="J39" s="10" t="str">
        <f t="shared" si="0"/>
        <v>0:00</v>
      </c>
      <c r="K39">
        <f>'Sand Filter CV'!N39</f>
        <v>5.3657523418799988E-3</v>
      </c>
      <c r="L39">
        <f>'M1 Backwater'!F38*35.315</f>
        <v>1.1955910585628517E-8</v>
      </c>
    </row>
    <row r="40" spans="1:12" x14ac:dyDescent="0.75">
      <c r="A40" s="19" t="s">
        <v>93</v>
      </c>
      <c r="B40">
        <f t="shared" si="1"/>
        <v>450</v>
      </c>
      <c r="C40">
        <v>6.4869999999999997E-3</v>
      </c>
      <c r="D40">
        <v>9.077E-3</v>
      </c>
      <c r="E40" s="4"/>
      <c r="F40" s="19" t="s">
        <v>73</v>
      </c>
      <c r="G40">
        <f t="shared" si="2"/>
        <v>150</v>
      </c>
      <c r="H40">
        <v>0</v>
      </c>
      <c r="J40" s="10" t="str">
        <f t="shared" si="0"/>
        <v>0:00</v>
      </c>
      <c r="K40">
        <f>'Sand Filter CV'!N40</f>
        <v>-3.19228303884E-3</v>
      </c>
      <c r="L40">
        <f>'M1 Backwater'!F39*35.315</f>
        <v>5.7349421107538434E-8</v>
      </c>
    </row>
    <row r="41" spans="1:12" x14ac:dyDescent="0.75">
      <c r="A41" s="19" t="s">
        <v>94</v>
      </c>
      <c r="B41">
        <f t="shared" si="1"/>
        <v>465</v>
      </c>
      <c r="C41">
        <v>9.5519999999999997E-3</v>
      </c>
      <c r="D41">
        <v>6.5389999999999997E-3</v>
      </c>
      <c r="E41" s="4"/>
      <c r="F41" s="19" t="s">
        <v>351</v>
      </c>
      <c r="G41">
        <f t="shared" si="2"/>
        <v>155</v>
      </c>
      <c r="H41">
        <v>0</v>
      </c>
      <c r="J41" s="10" t="str">
        <f t="shared" si="0"/>
        <v>0:00</v>
      </c>
      <c r="K41">
        <f>'Sand Filter CV'!N41</f>
        <v>-1.5911103404777772E-3</v>
      </c>
      <c r="L41">
        <f>'M1 Backwater'!F40*35.315</f>
        <v>6.208592212260467E-8</v>
      </c>
    </row>
    <row r="42" spans="1:12" x14ac:dyDescent="0.75">
      <c r="A42" s="19" t="s">
        <v>95</v>
      </c>
      <c r="B42">
        <f t="shared" si="1"/>
        <v>480</v>
      </c>
      <c r="C42">
        <v>-4.8999999999999998E-5</v>
      </c>
      <c r="D42">
        <v>5.274E-3</v>
      </c>
      <c r="E42" s="4"/>
      <c r="F42" s="19" t="s">
        <v>352</v>
      </c>
      <c r="G42">
        <f t="shared" si="2"/>
        <v>160</v>
      </c>
      <c r="H42">
        <v>0</v>
      </c>
      <c r="J42" s="10" t="str">
        <f t="shared" ref="J42:J63" si="3">TEXT(B43-$B$10, "h:mm")</f>
        <v>0:00</v>
      </c>
      <c r="K42">
        <f>'Sand Filter CV'!N42</f>
        <v>-3.8501096855355558E-3</v>
      </c>
      <c r="L42" t="e">
        <f>'M1 Backwater'!F41*35.315</f>
        <v>#NUM!</v>
      </c>
    </row>
    <row r="43" spans="1:12" x14ac:dyDescent="0.75">
      <c r="A43" s="19" t="s">
        <v>96</v>
      </c>
      <c r="B43">
        <f t="shared" si="1"/>
        <v>495</v>
      </c>
      <c r="C43">
        <v>5.5779999999999996E-3</v>
      </c>
      <c r="D43">
        <v>2.2130000000000001E-3</v>
      </c>
      <c r="E43" s="4"/>
      <c r="F43" s="19" t="s">
        <v>74</v>
      </c>
      <c r="G43">
        <f t="shared" si="2"/>
        <v>165</v>
      </c>
      <c r="H43">
        <v>0</v>
      </c>
      <c r="J43" s="10" t="str">
        <f t="shared" si="3"/>
        <v>0:00</v>
      </c>
      <c r="K43">
        <f>'Sand Filter CV'!N43</f>
        <v>5.3280184998133326E-3</v>
      </c>
      <c r="L43">
        <f>'M1 Backwater'!F42*35.315</f>
        <v>1.3637893946176319E-8</v>
      </c>
    </row>
    <row r="44" spans="1:12" x14ac:dyDescent="0.75">
      <c r="A44" s="19" t="s">
        <v>97</v>
      </c>
      <c r="B44">
        <f t="shared" si="1"/>
        <v>510</v>
      </c>
      <c r="C44">
        <v>5.5199999999999997E-3</v>
      </c>
      <c r="D44">
        <v>6.4489999999999999E-3</v>
      </c>
      <c r="E44" s="4"/>
      <c r="F44" s="19" t="s">
        <v>353</v>
      </c>
      <c r="G44">
        <f t="shared" si="2"/>
        <v>170</v>
      </c>
      <c r="H44">
        <v>0</v>
      </c>
      <c r="J44" s="10" t="str">
        <f t="shared" si="3"/>
        <v>0:00</v>
      </c>
      <c r="K44">
        <f>'Sand Filter CV'!N44</f>
        <v>-5.933017767615555E-3</v>
      </c>
      <c r="L44">
        <f>'M1 Backwater'!F43*35.315</f>
        <v>3.2247857024321694E-8</v>
      </c>
    </row>
    <row r="45" spans="1:12" x14ac:dyDescent="0.75">
      <c r="A45" s="19" t="s">
        <v>98</v>
      </c>
      <c r="B45">
        <f t="shared" si="1"/>
        <v>525</v>
      </c>
      <c r="C45">
        <v>-3.7940000000000001E-3</v>
      </c>
      <c r="D45">
        <v>1.732E-3</v>
      </c>
      <c r="E45" s="4"/>
      <c r="F45" s="19" t="s">
        <v>354</v>
      </c>
      <c r="G45">
        <f t="shared" si="2"/>
        <v>175</v>
      </c>
      <c r="H45">
        <v>0</v>
      </c>
      <c r="J45" s="10" t="str">
        <f t="shared" si="3"/>
        <v>0:00</v>
      </c>
      <c r="K45">
        <f>'Sand Filter CV'!N45</f>
        <v>4.0161385906288876E-3</v>
      </c>
      <c r="L45" t="e">
        <f>'M1 Backwater'!F44*35.315</f>
        <v>#NUM!</v>
      </c>
    </row>
    <row r="46" spans="1:12" x14ac:dyDescent="0.75">
      <c r="A46" s="19" t="s">
        <v>99</v>
      </c>
      <c r="B46">
        <f t="shared" si="1"/>
        <v>540</v>
      </c>
      <c r="C46">
        <v>-2.1359999999999999E-3</v>
      </c>
      <c r="D46">
        <v>4.9249999999999997E-3</v>
      </c>
      <c r="E46" s="4"/>
      <c r="F46" s="19" t="s">
        <v>75</v>
      </c>
      <c r="G46">
        <f t="shared" si="2"/>
        <v>180</v>
      </c>
      <c r="H46">
        <v>0</v>
      </c>
      <c r="J46" s="10" t="str">
        <f t="shared" si="3"/>
        <v>0:00</v>
      </c>
      <c r="K46">
        <f>'Sand Filter CV'!N46</f>
        <v>-1.698022892999999E-3</v>
      </c>
      <c r="L46" t="e">
        <f>'M1 Backwater'!F45*35.315</f>
        <v>#NUM!</v>
      </c>
    </row>
    <row r="47" spans="1:12" x14ac:dyDescent="0.75">
      <c r="A47" s="19" t="s">
        <v>100</v>
      </c>
      <c r="B47">
        <f t="shared" si="1"/>
        <v>555</v>
      </c>
      <c r="C47">
        <v>6.9309999999999997E-3</v>
      </c>
      <c r="D47">
        <v>3.5750000000000001E-3</v>
      </c>
      <c r="E47" s="4"/>
      <c r="F47" s="19" t="s">
        <v>355</v>
      </c>
      <c r="G47">
        <f t="shared" si="2"/>
        <v>185</v>
      </c>
      <c r="H47">
        <v>0</v>
      </c>
      <c r="J47" s="10" t="str">
        <f t="shared" si="3"/>
        <v>0:00</v>
      </c>
      <c r="K47">
        <f>'Sand Filter CV'!N47</f>
        <v>7.9744186234222245E-4</v>
      </c>
      <c r="L47">
        <f>'M1 Backwater'!F46*35.315</f>
        <v>2.5278169706406238E-8</v>
      </c>
    </row>
    <row r="48" spans="1:12" x14ac:dyDescent="0.75">
      <c r="A48" s="19" t="s">
        <v>101</v>
      </c>
      <c r="B48">
        <f t="shared" si="1"/>
        <v>570</v>
      </c>
      <c r="C48">
        <v>7.1650000000000004E-3</v>
      </c>
      <c r="D48">
        <v>4.2090000000000001E-3</v>
      </c>
      <c r="E48" s="4"/>
      <c r="F48" s="19" t="s">
        <v>356</v>
      </c>
      <c r="G48">
        <f t="shared" si="2"/>
        <v>190</v>
      </c>
      <c r="H48">
        <v>0</v>
      </c>
      <c r="J48" s="10" t="str">
        <f t="shared" si="3"/>
        <v>0:00</v>
      </c>
      <c r="K48">
        <f>'Sand Filter CV'!N48</f>
        <v>2.5596122868555555E-3</v>
      </c>
      <c r="L48">
        <f>'M1 Backwater'!F47*35.315</f>
        <v>2.9634346054101904E-8</v>
      </c>
    </row>
    <row r="49" spans="1:12" x14ac:dyDescent="0.75">
      <c r="A49" s="19" t="s">
        <v>102</v>
      </c>
      <c r="B49">
        <f t="shared" si="1"/>
        <v>585</v>
      </c>
      <c r="C49">
        <v>-5.7120000000000001E-3</v>
      </c>
      <c r="D49">
        <v>6.2440000000000004E-3</v>
      </c>
      <c r="E49" s="4"/>
      <c r="F49" s="19" t="s">
        <v>76</v>
      </c>
      <c r="G49">
        <f t="shared" si="2"/>
        <v>195</v>
      </c>
      <c r="H49">
        <v>0</v>
      </c>
      <c r="J49" s="10" t="str">
        <f t="shared" si="3"/>
        <v>0:00</v>
      </c>
      <c r="K49">
        <f>'Sand Filter CV'!N49</f>
        <v>-2.8099134392311114E-3</v>
      </c>
      <c r="L49" t="e">
        <f>'M1 Backwater'!F48*35.315</f>
        <v>#NUM!</v>
      </c>
    </row>
    <row r="50" spans="1:12" x14ac:dyDescent="0.75">
      <c r="A50" s="19" t="s">
        <v>103</v>
      </c>
      <c r="B50">
        <f t="shared" si="1"/>
        <v>600</v>
      </c>
      <c r="C50">
        <v>-2.1210000000000001E-3</v>
      </c>
      <c r="D50">
        <v>4.0099999999999997E-3</v>
      </c>
      <c r="E50" s="4"/>
      <c r="F50" s="19" t="s">
        <v>357</v>
      </c>
      <c r="G50">
        <f t="shared" si="2"/>
        <v>200</v>
      </c>
      <c r="H50">
        <v>0</v>
      </c>
      <c r="J50" s="10" t="str">
        <f t="shared" si="3"/>
        <v>0:00</v>
      </c>
      <c r="K50">
        <f>'Sand Filter CV'!N50</f>
        <v>3.4689978806622221E-3</v>
      </c>
      <c r="L50" t="e">
        <f>'M1 Backwater'!F49*35.315</f>
        <v>#NUM!</v>
      </c>
    </row>
    <row r="51" spans="1:12" x14ac:dyDescent="0.75">
      <c r="A51" s="19" t="s">
        <v>104</v>
      </c>
      <c r="B51">
        <f t="shared" si="1"/>
        <v>615</v>
      </c>
      <c r="C51">
        <v>4.1469999999999996E-3</v>
      </c>
      <c r="D51">
        <v>6.7679999999999997E-3</v>
      </c>
      <c r="E51" s="4"/>
      <c r="F51" s="19" t="s">
        <v>358</v>
      </c>
      <c r="G51">
        <f t="shared" si="2"/>
        <v>205</v>
      </c>
      <c r="H51">
        <v>0</v>
      </c>
      <c r="J51" s="10" t="str">
        <f t="shared" si="3"/>
        <v>0:00</v>
      </c>
      <c r="K51">
        <f>'Sand Filter CV'!N51</f>
        <v>-3.1218465336488883E-3</v>
      </c>
      <c r="L51">
        <f>'M1 Backwater'!F50*35.315</f>
        <v>2.6885571733291426E-8</v>
      </c>
    </row>
    <row r="52" spans="1:12" x14ac:dyDescent="0.75">
      <c r="A52" s="19" t="s">
        <v>105</v>
      </c>
      <c r="B52">
        <f t="shared" si="1"/>
        <v>630</v>
      </c>
      <c r="C52">
        <v>5.0619999999999997E-3</v>
      </c>
      <c r="D52">
        <v>4.2859999999999999E-3</v>
      </c>
      <c r="E52" s="4"/>
      <c r="F52" s="19" t="s">
        <v>77</v>
      </c>
      <c r="G52">
        <f t="shared" si="2"/>
        <v>210</v>
      </c>
      <c r="H52">
        <v>0</v>
      </c>
      <c r="J52" s="10" t="str">
        <f t="shared" si="3"/>
        <v>0:00</v>
      </c>
      <c r="K52">
        <f>'Sand Filter CV'!N52</f>
        <v>4.9330709528488887E-3</v>
      </c>
      <c r="L52">
        <f>'M1 Backwater'!F51*35.315</f>
        <v>1.8910204795224105E-8</v>
      </c>
    </row>
    <row r="53" spans="1:12" x14ac:dyDescent="0.75">
      <c r="A53" s="19" t="s">
        <v>106</v>
      </c>
      <c r="B53">
        <f t="shared" si="1"/>
        <v>645</v>
      </c>
      <c r="C53">
        <v>-1.766E-3</v>
      </c>
      <c r="D53">
        <v>8.208E-3</v>
      </c>
      <c r="E53" s="4"/>
      <c r="F53" s="19" t="s">
        <v>359</v>
      </c>
      <c r="G53">
        <f t="shared" si="2"/>
        <v>215</v>
      </c>
      <c r="H53">
        <v>0</v>
      </c>
      <c r="J53" s="10" t="str">
        <f t="shared" si="3"/>
        <v>0:00</v>
      </c>
      <c r="K53">
        <f>'Sand Filter CV'!N53</f>
        <v>2.8438738970911104E-3</v>
      </c>
      <c r="L53" t="e">
        <f>'M1 Backwater'!F52*35.315</f>
        <v>#NUM!</v>
      </c>
    </row>
    <row r="54" spans="1:12" x14ac:dyDescent="0.75">
      <c r="A54" s="19" t="s">
        <v>107</v>
      </c>
      <c r="B54">
        <f t="shared" si="1"/>
        <v>660</v>
      </c>
      <c r="C54">
        <v>6.96E-3</v>
      </c>
      <c r="D54">
        <v>1.0468999999999999E-2</v>
      </c>
      <c r="E54" s="4"/>
      <c r="F54" s="19" t="s">
        <v>360</v>
      </c>
      <c r="G54">
        <f t="shared" si="2"/>
        <v>220</v>
      </c>
      <c r="H54">
        <v>0</v>
      </c>
      <c r="J54" s="10" t="str">
        <f t="shared" si="3"/>
        <v>0:00</v>
      </c>
      <c r="K54">
        <f>'Sand Filter CV'!N54</f>
        <v>-5.7971759361755536E-3</v>
      </c>
      <c r="L54">
        <f>'M1 Backwater'!F53*35.315</f>
        <v>7.3578701753887011E-8</v>
      </c>
    </row>
    <row r="55" spans="1:12" x14ac:dyDescent="0.75">
      <c r="A55" s="19" t="s">
        <v>108</v>
      </c>
      <c r="B55">
        <f t="shared" si="1"/>
        <v>675</v>
      </c>
      <c r="C55">
        <v>-1.652E-3</v>
      </c>
      <c r="D55">
        <v>5.8599999999999998E-3</v>
      </c>
      <c r="E55" s="4"/>
      <c r="F55" s="19" t="s">
        <v>78</v>
      </c>
      <c r="G55">
        <f t="shared" si="2"/>
        <v>225</v>
      </c>
      <c r="H55">
        <v>0</v>
      </c>
      <c r="J55" s="10" t="str">
        <f t="shared" si="3"/>
        <v>0:00</v>
      </c>
      <c r="K55">
        <f>'Sand Filter CV'!N55</f>
        <v>1.0225871200066666E-3</v>
      </c>
      <c r="L55" t="e">
        <f>'M1 Backwater'!F54*35.315</f>
        <v>#NUM!</v>
      </c>
    </row>
    <row r="56" spans="1:12" x14ac:dyDescent="0.75">
      <c r="A56" s="19" t="s">
        <v>109</v>
      </c>
      <c r="B56">
        <f t="shared" si="1"/>
        <v>690</v>
      </c>
      <c r="C56">
        <v>8.5700000000000001E-4</v>
      </c>
      <c r="D56">
        <v>6.6730000000000001E-3</v>
      </c>
      <c r="E56" s="4"/>
      <c r="F56" s="19" t="s">
        <v>361</v>
      </c>
      <c r="G56">
        <f t="shared" si="2"/>
        <v>230</v>
      </c>
      <c r="H56">
        <v>0</v>
      </c>
      <c r="J56" s="10" t="str">
        <f t="shared" si="3"/>
        <v>0:00</v>
      </c>
      <c r="K56">
        <f>'Sand Filter CV'!N56</f>
        <v>-4.7167302583333336E-3</v>
      </c>
      <c r="L56">
        <f>'M1 Backwater'!F55*35.315</f>
        <v>1.4490601858324235E-8</v>
      </c>
    </row>
    <row r="57" spans="1:12" x14ac:dyDescent="0.75">
      <c r="A57" s="19" t="s">
        <v>110</v>
      </c>
      <c r="B57">
        <f t="shared" si="1"/>
        <v>705</v>
      </c>
      <c r="C57">
        <v>5.4929999999999996E-3</v>
      </c>
      <c r="D57">
        <v>2.9229999999999998E-3</v>
      </c>
      <c r="E57" s="4"/>
      <c r="F57" s="19" t="s">
        <v>362</v>
      </c>
      <c r="G57">
        <f t="shared" si="2"/>
        <v>235</v>
      </c>
      <c r="H57">
        <v>0</v>
      </c>
      <c r="J57" s="10" t="str">
        <f t="shared" si="3"/>
        <v>0:00</v>
      </c>
      <c r="K57">
        <f>'Sand Filter CV'!N57</f>
        <v>3.6136442752511106E-3</v>
      </c>
      <c r="L57">
        <f>'M1 Backwater'!F56*35.315</f>
        <v>1.55734238834159E-8</v>
      </c>
    </row>
    <row r="58" spans="1:12" x14ac:dyDescent="0.75">
      <c r="A58" s="19" t="s">
        <v>111</v>
      </c>
      <c r="B58">
        <f t="shared" si="1"/>
        <v>720</v>
      </c>
      <c r="C58">
        <v>-5.1029999999999999E-3</v>
      </c>
      <c r="D58">
        <v>5.7959999999999999E-3</v>
      </c>
      <c r="E58" s="4"/>
      <c r="F58" s="19" t="s">
        <v>79</v>
      </c>
      <c r="G58">
        <f t="shared" si="2"/>
        <v>240</v>
      </c>
      <c r="H58">
        <v>0</v>
      </c>
      <c r="J58" s="10" t="str">
        <f t="shared" si="3"/>
        <v>0:00</v>
      </c>
      <c r="K58">
        <f>'Sand Filter CV'!N58</f>
        <v>-1.8300913402333322E-3</v>
      </c>
      <c r="L58" t="e">
        <f>'M1 Backwater'!F57*35.315</f>
        <v>#NUM!</v>
      </c>
    </row>
    <row r="59" spans="1:12" x14ac:dyDescent="0.75">
      <c r="A59" s="19" t="s">
        <v>112</v>
      </c>
      <c r="B59">
        <f t="shared" si="1"/>
        <v>735</v>
      </c>
      <c r="C59">
        <v>-3.1540000000000001E-3</v>
      </c>
      <c r="D59">
        <v>4.3410000000000002E-3</v>
      </c>
      <c r="E59" s="4"/>
      <c r="F59" s="19" t="s">
        <v>363</v>
      </c>
      <c r="G59">
        <f t="shared" si="2"/>
        <v>245</v>
      </c>
      <c r="H59">
        <v>0</v>
      </c>
      <c r="J59" s="10" t="str">
        <f t="shared" si="3"/>
        <v>0:00</v>
      </c>
      <c r="K59">
        <f>'Sand Filter CV'!N59</f>
        <v>4.6085599110755543E-3</v>
      </c>
      <c r="L59" t="e">
        <f>'M1 Backwater'!F58*35.315</f>
        <v>#NUM!</v>
      </c>
    </row>
    <row r="60" spans="1:12" x14ac:dyDescent="0.75">
      <c r="A60" s="19" t="s">
        <v>113</v>
      </c>
      <c r="B60">
        <f t="shared" si="1"/>
        <v>750</v>
      </c>
      <c r="C60">
        <v>4.9639999999999997E-3</v>
      </c>
      <c r="D60">
        <v>8.005E-3</v>
      </c>
      <c r="E60" s="4"/>
      <c r="F60" s="19" t="s">
        <v>364</v>
      </c>
      <c r="G60">
        <f t="shared" si="2"/>
        <v>250</v>
      </c>
      <c r="H60">
        <v>0</v>
      </c>
      <c r="J60" s="10" t="str">
        <f t="shared" si="3"/>
        <v>0:00</v>
      </c>
      <c r="K60">
        <f>'Sand Filter CV'!N60</f>
        <v>1.1487439319828886E-2</v>
      </c>
      <c r="L60">
        <f>'M1 Backwater'!F59*35.315</f>
        <v>3.9008952528272248E-8</v>
      </c>
    </row>
    <row r="61" spans="1:12" x14ac:dyDescent="0.75">
      <c r="A61" s="19" t="s">
        <v>114</v>
      </c>
      <c r="B61">
        <f t="shared" si="1"/>
        <v>765</v>
      </c>
      <c r="C61">
        <v>1.4749E-2</v>
      </c>
      <c r="D61">
        <v>1.7138E-2</v>
      </c>
      <c r="E61" s="4"/>
      <c r="F61" s="19" t="s">
        <v>80</v>
      </c>
      <c r="G61">
        <f t="shared" si="2"/>
        <v>255</v>
      </c>
      <c r="H61">
        <v>0</v>
      </c>
      <c r="J61" s="10" t="str">
        <f t="shared" si="3"/>
        <v>0:00</v>
      </c>
      <c r="K61">
        <f>'Sand Filter CV'!N61</f>
        <v>-2.469051065895558E-3</v>
      </c>
      <c r="L61">
        <f>'M1 Backwater'!F60*35.315</f>
        <v>2.6899189877872464E-7</v>
      </c>
    </row>
    <row r="62" spans="1:12" x14ac:dyDescent="0.75">
      <c r="A62" s="19" t="s">
        <v>115</v>
      </c>
      <c r="B62">
        <f t="shared" si="1"/>
        <v>780</v>
      </c>
      <c r="C62">
        <v>1.7570000000000001E-3</v>
      </c>
      <c r="D62">
        <v>1.5174999999999999E-2</v>
      </c>
      <c r="E62" s="4"/>
      <c r="F62" s="19" t="s">
        <v>365</v>
      </c>
      <c r="G62">
        <f t="shared" si="2"/>
        <v>260</v>
      </c>
      <c r="H62">
        <v>0</v>
      </c>
      <c r="J62" s="10" t="str">
        <f t="shared" si="3"/>
        <v>0:00</v>
      </c>
      <c r="K62">
        <f>'Sand Filter CV'!N62</f>
        <v>1.0456047636673333E-2</v>
      </c>
      <c r="L62">
        <f>'M1 Backwater'!F61*35.315</f>
        <v>8.4195039376559445E-8</v>
      </c>
    </row>
    <row r="63" spans="1:12" x14ac:dyDescent="0.75">
      <c r="A63" s="19" t="s">
        <v>116</v>
      </c>
      <c r="B63">
        <f t="shared" si="1"/>
        <v>795</v>
      </c>
      <c r="C63">
        <v>1.9356000000000002E-2</v>
      </c>
      <c r="D63">
        <v>2.3487999999999998E-2</v>
      </c>
      <c r="E63" s="4"/>
      <c r="F63" s="19" t="s">
        <v>366</v>
      </c>
      <c r="G63">
        <f t="shared" si="2"/>
        <v>265</v>
      </c>
      <c r="H63">
        <v>0</v>
      </c>
      <c r="J63" s="10" t="str">
        <f t="shared" si="3"/>
        <v>0:00</v>
      </c>
      <c r="K63">
        <f>'Sand Filter CV'!N63</f>
        <v>-6.2135059936444439E-3</v>
      </c>
      <c r="L63">
        <f>'M1 Backwater'!F62*35.315</f>
        <v>5.0996147283548216E-7</v>
      </c>
    </row>
    <row r="64" spans="1:12" x14ac:dyDescent="0.75">
      <c r="A64" s="19" t="s">
        <v>117</v>
      </c>
      <c r="B64">
        <f t="shared" si="1"/>
        <v>810</v>
      </c>
      <c r="C64">
        <v>5.4200000000000003E-3</v>
      </c>
      <c r="D64">
        <v>1.8547999999999999E-2</v>
      </c>
      <c r="E64" s="4"/>
      <c r="F64" s="19" t="s">
        <v>81</v>
      </c>
      <c r="G64">
        <f t="shared" si="2"/>
        <v>270</v>
      </c>
      <c r="H64">
        <v>0</v>
      </c>
      <c r="J64" s="10"/>
      <c r="K64">
        <f>'Sand Filter CV'!N64</f>
        <v>3.8865857328666672E-3</v>
      </c>
      <c r="L64">
        <f>'M1 Backwater'!F63*35.315</f>
        <v>1.5981866628488515E-7</v>
      </c>
    </row>
    <row r="65" spans="1:12" x14ac:dyDescent="0.75">
      <c r="A65" s="19" t="s">
        <v>118</v>
      </c>
      <c r="B65">
        <f t="shared" si="1"/>
        <v>825</v>
      </c>
      <c r="C65">
        <v>1.5492000000000001E-2</v>
      </c>
      <c r="D65">
        <v>2.1638000000000001E-2</v>
      </c>
      <c r="E65" s="4"/>
      <c r="F65" s="19" t="s">
        <v>367</v>
      </c>
      <c r="G65">
        <f t="shared" si="2"/>
        <v>275</v>
      </c>
      <c r="H65">
        <v>0</v>
      </c>
      <c r="K65">
        <f>'Sand Filter CV'!N65</f>
        <v>-8.21339962317774E-4</v>
      </c>
      <c r="L65">
        <f>'M1 Backwater'!F64*35.315</f>
        <v>3.7595095088223218E-7</v>
      </c>
    </row>
    <row r="66" spans="1:12" x14ac:dyDescent="0.75">
      <c r="A66" s="19" t="s">
        <v>119</v>
      </c>
      <c r="B66">
        <f t="shared" si="1"/>
        <v>840</v>
      </c>
      <c r="C66">
        <v>0.309394</v>
      </c>
      <c r="D66">
        <v>2.0985E-2</v>
      </c>
      <c r="E66" s="4"/>
      <c r="F66" s="19" t="s">
        <v>368</v>
      </c>
      <c r="G66">
        <f t="shared" si="2"/>
        <v>280</v>
      </c>
      <c r="H66">
        <v>0</v>
      </c>
      <c r="K66">
        <f>'Sand Filter CV'!N66</f>
        <v>2.6357717580934437</v>
      </c>
      <c r="L66">
        <f>'M1 Backwater'!F65*35.315</f>
        <v>6.6248366446553975E-5</v>
      </c>
    </row>
    <row r="67" spans="1:12" x14ac:dyDescent="0.75">
      <c r="A67" s="19" t="s">
        <v>120</v>
      </c>
      <c r="B67">
        <f t="shared" si="1"/>
        <v>855</v>
      </c>
      <c r="C67">
        <v>1.7032050000000001</v>
      </c>
      <c r="D67">
        <v>2.1165349999999998</v>
      </c>
      <c r="E67" s="4"/>
      <c r="F67" s="19" t="s">
        <v>82</v>
      </c>
      <c r="G67">
        <f t="shared" si="2"/>
        <v>285</v>
      </c>
      <c r="H67">
        <v>0</v>
      </c>
      <c r="K67">
        <f>'Sand Filter CV'!N67</f>
        <v>0.18088597650971566</v>
      </c>
      <c r="L67">
        <f>'M1 Backwater'!F66*35.315</f>
        <v>4.505120869000249E-3</v>
      </c>
    </row>
    <row r="68" spans="1:12" x14ac:dyDescent="0.75">
      <c r="A68" s="19" t="s">
        <v>121</v>
      </c>
      <c r="B68">
        <f t="shared" si="1"/>
        <v>870</v>
      </c>
      <c r="C68">
        <v>1.797828</v>
      </c>
      <c r="D68">
        <v>2.2603469999999999</v>
      </c>
      <c r="E68" s="4"/>
      <c r="F68" s="19" t="s">
        <v>369</v>
      </c>
      <c r="G68">
        <f t="shared" si="2"/>
        <v>290</v>
      </c>
      <c r="H68">
        <v>0</v>
      </c>
      <c r="K68">
        <f>'Sand Filter CV'!N68</f>
        <v>6.168225383164469E-2</v>
      </c>
      <c r="L68">
        <f>'M1 Backwater'!F67*35.315</f>
        <v>4.4703274952368754E-3</v>
      </c>
    </row>
    <row r="69" spans="1:12" x14ac:dyDescent="0.75">
      <c r="A69" s="19" t="s">
        <v>122</v>
      </c>
      <c r="B69">
        <f t="shared" si="1"/>
        <v>885</v>
      </c>
      <c r="C69">
        <v>1.823893</v>
      </c>
      <c r="D69">
        <v>2.3093870000000001</v>
      </c>
      <c r="E69" s="4"/>
      <c r="F69" s="19" t="s">
        <v>370</v>
      </c>
      <c r="G69">
        <f t="shared" si="2"/>
        <v>295</v>
      </c>
      <c r="H69">
        <v>0</v>
      </c>
      <c r="K69">
        <f>'Sand Filter CV'!N69</f>
        <v>0.12540716631383098</v>
      </c>
      <c r="L69">
        <f>'M1 Backwater'!F68*35.315</f>
        <v>4.3014773959877701E-3</v>
      </c>
    </row>
    <row r="70" spans="1:12" x14ac:dyDescent="0.75">
      <c r="A70" s="19" t="s">
        <v>123</v>
      </c>
      <c r="B70">
        <f t="shared" si="1"/>
        <v>900</v>
      </c>
      <c r="C70">
        <v>1.871702</v>
      </c>
      <c r="D70">
        <v>2.4090910000000001</v>
      </c>
      <c r="E70" s="4"/>
      <c r="F70" s="19" t="s">
        <v>83</v>
      </c>
      <c r="G70">
        <f t="shared" si="2"/>
        <v>300</v>
      </c>
      <c r="H70">
        <v>0</v>
      </c>
      <c r="K70">
        <f>'Sand Filter CV'!N70</f>
        <v>3.6154051878808893E-2</v>
      </c>
      <c r="L70">
        <f>'M1 Backwater'!F69*35.315</f>
        <v>3.6636512212095355E-3</v>
      </c>
    </row>
    <row r="71" spans="1:12" x14ac:dyDescent="0.75">
      <c r="A71" s="19" t="s">
        <v>124</v>
      </c>
      <c r="B71">
        <f t="shared" si="1"/>
        <v>915</v>
      </c>
      <c r="C71">
        <v>2.0224579999999999</v>
      </c>
      <c r="D71">
        <v>2.4378350000000002</v>
      </c>
      <c r="E71" s="4"/>
      <c r="F71" s="19" t="s">
        <v>371</v>
      </c>
      <c r="G71">
        <f t="shared" si="2"/>
        <v>305</v>
      </c>
      <c r="H71">
        <v>0</v>
      </c>
      <c r="K71">
        <f>'Sand Filter CV'!N71</f>
        <v>0.10720436090087103</v>
      </c>
      <c r="L71">
        <f>'M1 Backwater'!F70*35.315</f>
        <v>6.1468116809815995E-3</v>
      </c>
    </row>
    <row r="72" spans="1:12" x14ac:dyDescent="0.75">
      <c r="A72" s="19" t="s">
        <v>125</v>
      </c>
      <c r="B72">
        <f t="shared" si="1"/>
        <v>930</v>
      </c>
      <c r="C72">
        <v>2.0578189999999998</v>
      </c>
      <c r="D72">
        <v>2.5230670000000002</v>
      </c>
      <c r="E72" s="4"/>
      <c r="F72" s="19" t="s">
        <v>372</v>
      </c>
      <c r="G72">
        <f t="shared" si="2"/>
        <v>310</v>
      </c>
      <c r="H72">
        <v>0</v>
      </c>
      <c r="K72">
        <f>'Sand Filter CV'!N72</f>
        <v>0.34160824561373987</v>
      </c>
      <c r="L72">
        <f>'M1 Backwater'!F71*35.315</f>
        <v>5.6679039624523506E-3</v>
      </c>
    </row>
    <row r="73" spans="1:12" x14ac:dyDescent="0.75">
      <c r="A73" s="19" t="s">
        <v>126</v>
      </c>
      <c r="B73">
        <f t="shared" si="1"/>
        <v>945</v>
      </c>
      <c r="C73">
        <v>2.1692369999999999</v>
      </c>
      <c r="D73">
        <v>2.7946599999999999</v>
      </c>
      <c r="E73" s="4"/>
      <c r="F73" s="19" t="s">
        <v>84</v>
      </c>
      <c r="G73">
        <f t="shared" si="2"/>
        <v>315</v>
      </c>
      <c r="H73">
        <v>0</v>
      </c>
      <c r="K73">
        <f>'Sand Filter CV'!N73</f>
        <v>0.6237429249514711</v>
      </c>
      <c r="L73">
        <f>'M1 Backwater'!F72*35.315</f>
        <v>3.4359170914219101E-4</v>
      </c>
    </row>
    <row r="74" spans="1:12" x14ac:dyDescent="0.75">
      <c r="A74" s="19" t="s">
        <v>127</v>
      </c>
      <c r="B74">
        <f t="shared" si="1"/>
        <v>960</v>
      </c>
      <c r="C74">
        <v>2.9480360000000001</v>
      </c>
      <c r="D74">
        <v>3.290562</v>
      </c>
      <c r="E74" s="4"/>
      <c r="F74" s="19" t="s">
        <v>373</v>
      </c>
      <c r="G74">
        <f t="shared" si="2"/>
        <v>320</v>
      </c>
      <c r="H74">
        <v>0</v>
      </c>
      <c r="K74">
        <f>'Sand Filter CV'!N74</f>
        <v>0.15821799978553314</v>
      </c>
      <c r="L74">
        <f>'M1 Backwater'!F73*35.315</f>
        <v>1.3907656152347308E-2</v>
      </c>
    </row>
    <row r="75" spans="1:12" x14ac:dyDescent="0.75">
      <c r="A75" s="19" t="s">
        <v>128</v>
      </c>
      <c r="B75">
        <f t="shared" si="1"/>
        <v>975</v>
      </c>
      <c r="C75">
        <v>3.25726</v>
      </c>
      <c r="D75">
        <v>3.4163519999999998</v>
      </c>
      <c r="E75" s="4"/>
      <c r="F75" s="19" t="s">
        <v>374</v>
      </c>
      <c r="G75">
        <f t="shared" si="2"/>
        <v>325</v>
      </c>
      <c r="H75">
        <v>0</v>
      </c>
      <c r="K75">
        <f>'Sand Filter CV'!N75</f>
        <v>7.6216072000989302E-2</v>
      </c>
      <c r="L75">
        <f>'M1 Backwater'!F74*35.315</f>
        <v>2.0149215294959184E-2</v>
      </c>
    </row>
    <row r="76" spans="1:12" x14ac:dyDescent="0.75">
      <c r="A76" s="19" t="s">
        <v>129</v>
      </c>
      <c r="B76">
        <f t="shared" ref="B76:B139" si="4">B75+15</f>
        <v>990</v>
      </c>
      <c r="C76">
        <v>3.4071189999999998</v>
      </c>
      <c r="D76">
        <v>3.476947</v>
      </c>
      <c r="E76" s="4"/>
      <c r="F76" s="19" t="s">
        <v>85</v>
      </c>
      <c r="G76">
        <f t="shared" ref="G76:G139" si="5">G75+5</f>
        <v>330</v>
      </c>
      <c r="H76">
        <v>0</v>
      </c>
      <c r="K76">
        <f>'Sand Filter CV'!N76</f>
        <v>6.057287887488462E-2</v>
      </c>
      <c r="L76">
        <f>'M1 Backwater'!F75*35.315</f>
        <v>2.2749029366466958E-2</v>
      </c>
    </row>
    <row r="77" spans="1:12" x14ac:dyDescent="0.75">
      <c r="A77" s="19" t="s">
        <v>130</v>
      </c>
      <c r="B77">
        <f t="shared" si="4"/>
        <v>1005</v>
      </c>
      <c r="C77">
        <v>3.5665520000000002</v>
      </c>
      <c r="D77">
        <v>3.5251049999999999</v>
      </c>
      <c r="E77" s="4"/>
      <c r="F77" s="19" t="s">
        <v>375</v>
      </c>
      <c r="G77">
        <f t="shared" si="5"/>
        <v>335</v>
      </c>
      <c r="H77">
        <v>0</v>
      </c>
      <c r="K77">
        <f>'Sand Filter CV'!N77</f>
        <v>1.5821799978552903E-2</v>
      </c>
      <c r="L77">
        <f>'M1 Backwater'!F76*35.315</f>
        <v>3.0454235327777017E-2</v>
      </c>
    </row>
    <row r="78" spans="1:12" x14ac:dyDescent="0.75">
      <c r="A78" s="19" t="s">
        <v>131</v>
      </c>
      <c r="B78">
        <f t="shared" si="4"/>
        <v>1020</v>
      </c>
      <c r="C78">
        <v>3.6475080000000002</v>
      </c>
      <c r="D78">
        <v>3.5376840000000001</v>
      </c>
      <c r="E78" s="4"/>
      <c r="F78" s="19" t="s">
        <v>376</v>
      </c>
      <c r="G78">
        <f t="shared" si="5"/>
        <v>340</v>
      </c>
      <c r="H78">
        <v>0</v>
      </c>
      <c r="K78">
        <f>'Sand Filter CV'!N78</f>
        <v>2.4319461211966834E-2</v>
      </c>
      <c r="L78">
        <f>'M1 Backwater'!F77*35.315</f>
        <v>3.086101267424014E-2</v>
      </c>
    </row>
    <row r="79" spans="1:12" x14ac:dyDescent="0.75">
      <c r="A79" s="19" t="s">
        <v>132</v>
      </c>
      <c r="B79">
        <f t="shared" si="4"/>
        <v>1035</v>
      </c>
      <c r="C79">
        <v>3.6723870000000001</v>
      </c>
      <c r="D79">
        <v>3.5570189999999999</v>
      </c>
      <c r="E79" s="4"/>
      <c r="F79" s="19" t="s">
        <v>86</v>
      </c>
      <c r="G79">
        <f t="shared" si="5"/>
        <v>345</v>
      </c>
      <c r="H79">
        <v>0</v>
      </c>
      <c r="K79">
        <f>'Sand Filter CV'!N79</f>
        <v>-2.2947207155475477E-2</v>
      </c>
      <c r="L79">
        <f>'M1 Backwater'!F78*35.315</f>
        <v>3.1307207214902905E-2</v>
      </c>
    </row>
    <row r="80" spans="1:12" x14ac:dyDescent="0.75">
      <c r="A80" s="19" t="s">
        <v>133</v>
      </c>
      <c r="B80">
        <f t="shared" si="4"/>
        <v>1050</v>
      </c>
      <c r="C80">
        <v>3.6210059999999999</v>
      </c>
      <c r="D80">
        <v>3.5387749999999998</v>
      </c>
      <c r="E80" s="4"/>
      <c r="F80" s="19" t="s">
        <v>377</v>
      </c>
      <c r="G80">
        <f t="shared" si="5"/>
        <v>350</v>
      </c>
      <c r="H80">
        <v>0</v>
      </c>
      <c r="K80">
        <f>'Sand Filter CV'!N80</f>
        <v>-3.9802914406655669E-2</v>
      </c>
      <c r="L80">
        <f>'M1 Backwater'!F79*35.315</f>
        <v>3.0431759037156454E-2</v>
      </c>
    </row>
    <row r="81" spans="1:12" x14ac:dyDescent="0.75">
      <c r="A81" s="19" t="s">
        <v>134</v>
      </c>
      <c r="B81">
        <f t="shared" si="4"/>
        <v>1065</v>
      </c>
      <c r="C81">
        <v>3.5996299999999999</v>
      </c>
      <c r="D81">
        <v>3.5071300000000001</v>
      </c>
      <c r="E81" s="4"/>
      <c r="F81" s="19" t="s">
        <v>378</v>
      </c>
      <c r="G81">
        <f t="shared" si="5"/>
        <v>355</v>
      </c>
      <c r="H81">
        <v>0</v>
      </c>
      <c r="K81">
        <f>'Sand Filter CV'!N81</f>
        <v>-7.6013567048563976E-2</v>
      </c>
      <c r="L81">
        <f>'M1 Backwater'!F80*35.315</f>
        <v>3.0027620412381439E-2</v>
      </c>
    </row>
    <row r="82" spans="1:12" x14ac:dyDescent="0.75">
      <c r="A82" s="19" t="s">
        <v>135</v>
      </c>
      <c r="B82">
        <f t="shared" si="4"/>
        <v>1080</v>
      </c>
      <c r="C82">
        <v>3.480639</v>
      </c>
      <c r="D82">
        <v>3.4466960000000002</v>
      </c>
      <c r="E82" s="4"/>
      <c r="F82" s="19" t="s">
        <v>87</v>
      </c>
      <c r="G82">
        <f t="shared" si="5"/>
        <v>360</v>
      </c>
      <c r="H82">
        <v>0</v>
      </c>
      <c r="K82">
        <f>'Sand Filter CV'!N82</f>
        <v>-2.9709111653822364E-2</v>
      </c>
      <c r="L82">
        <f>'M1 Backwater'!F81*35.315</f>
        <v>2.9435974298113367E-2</v>
      </c>
    </row>
    <row r="83" spans="1:12" x14ac:dyDescent="0.75">
      <c r="A83" s="19" t="s">
        <v>136</v>
      </c>
      <c r="B83">
        <f t="shared" si="4"/>
        <v>1095</v>
      </c>
      <c r="C83">
        <v>3.351372</v>
      </c>
      <c r="D83">
        <v>3.423076</v>
      </c>
      <c r="E83" s="4"/>
      <c r="F83" s="19" t="s">
        <v>379</v>
      </c>
      <c r="G83">
        <f t="shared" si="5"/>
        <v>365</v>
      </c>
      <c r="H83">
        <v>0</v>
      </c>
      <c r="K83">
        <f>'Sand Filter CV'!N83</f>
        <v>-0.12020618508230911</v>
      </c>
      <c r="L83">
        <f>'M1 Backwater'!F82*35.315</f>
        <v>2.2069280136640841E-2</v>
      </c>
    </row>
    <row r="84" spans="1:12" x14ac:dyDescent="0.75">
      <c r="A84" s="19" t="s">
        <v>137</v>
      </c>
      <c r="B84">
        <f t="shared" si="4"/>
        <v>1110</v>
      </c>
      <c r="C84">
        <v>3.2046429999999999</v>
      </c>
      <c r="D84">
        <v>3.3275070000000002</v>
      </c>
      <c r="E84" s="4"/>
      <c r="F84" s="19" t="s">
        <v>380</v>
      </c>
      <c r="G84">
        <f t="shared" si="5"/>
        <v>370</v>
      </c>
      <c r="H84">
        <v>0</v>
      </c>
      <c r="K84">
        <f>'Sand Filter CV'!N84</f>
        <v>-4.3465612676593768E-2</v>
      </c>
      <c r="L84">
        <f>'M1 Backwater'!F83*35.315</f>
        <v>1.996771690438669E-2</v>
      </c>
    </row>
    <row r="85" spans="1:12" x14ac:dyDescent="0.75">
      <c r="A85" s="19" t="s">
        <v>138</v>
      </c>
      <c r="B85">
        <f t="shared" si="4"/>
        <v>1125</v>
      </c>
      <c r="C85">
        <v>3.2149679999999998</v>
      </c>
      <c r="D85">
        <v>3.2929499999999998</v>
      </c>
      <c r="E85" s="4"/>
      <c r="F85" s="19" t="s">
        <v>88</v>
      </c>
      <c r="G85">
        <f t="shared" si="5"/>
        <v>375</v>
      </c>
      <c r="H85">
        <v>0</v>
      </c>
      <c r="K85">
        <f>'Sand Filter CV'!N85</f>
        <v>-8.0810796169972388E-2</v>
      </c>
      <c r="L85">
        <f>'M1 Backwater'!F84*35.315</f>
        <v>2.0421191988145907E-2</v>
      </c>
    </row>
    <row r="86" spans="1:12" x14ac:dyDescent="0.75">
      <c r="A86" s="19" t="s">
        <v>139</v>
      </c>
      <c r="B86">
        <f t="shared" si="4"/>
        <v>1140</v>
      </c>
      <c r="C86">
        <v>3.1067559999999999</v>
      </c>
      <c r="D86">
        <v>3.2287020000000002</v>
      </c>
      <c r="E86" s="4"/>
      <c r="F86" s="19" t="s">
        <v>381</v>
      </c>
      <c r="G86">
        <f t="shared" si="5"/>
        <v>380</v>
      </c>
      <c r="H86">
        <v>0</v>
      </c>
      <c r="K86">
        <f>'Sand Filter CV'!N86</f>
        <v>-6.2092294915436032E-2</v>
      </c>
      <c r="L86">
        <f>'M1 Backwater'!F85*35.315</f>
        <v>1.8845869057982061E-2</v>
      </c>
    </row>
    <row r="87" spans="1:12" x14ac:dyDescent="0.75">
      <c r="A87" s="19" t="s">
        <v>140</v>
      </c>
      <c r="B87">
        <f t="shared" si="4"/>
        <v>1155</v>
      </c>
      <c r="C87">
        <v>2.9046270000000001</v>
      </c>
      <c r="D87">
        <v>3.1793360000000002</v>
      </c>
      <c r="E87" s="4"/>
      <c r="F87" s="19" t="s">
        <v>382</v>
      </c>
      <c r="G87">
        <f t="shared" si="5"/>
        <v>385</v>
      </c>
      <c r="H87">
        <v>0</v>
      </c>
      <c r="K87">
        <f>'Sand Filter CV'!N87</f>
        <v>-0.10262598806344857</v>
      </c>
      <c r="L87">
        <f>'M1 Backwater'!F86*35.315</f>
        <v>1.4715592188556503E-2</v>
      </c>
    </row>
    <row r="88" spans="1:12" x14ac:dyDescent="0.75">
      <c r="A88" s="19" t="s">
        <v>141</v>
      </c>
      <c r="B88">
        <f t="shared" si="4"/>
        <v>1170</v>
      </c>
      <c r="C88">
        <v>2.7988110000000002</v>
      </c>
      <c r="D88">
        <v>3.0977440000000001</v>
      </c>
      <c r="E88" s="4"/>
      <c r="F88" s="19" t="s">
        <v>89</v>
      </c>
      <c r="G88">
        <f t="shared" si="5"/>
        <v>390</v>
      </c>
      <c r="H88">
        <v>0</v>
      </c>
      <c r="K88">
        <f>'Sand Filter CV'!N88</f>
        <v>-7.9259935261033504E-2</v>
      </c>
      <c r="L88">
        <f>'M1 Backwater'!F87*35.315</f>
        <v>1.3362472840130431E-2</v>
      </c>
    </row>
    <row r="89" spans="1:12" x14ac:dyDescent="0.75">
      <c r="A89" s="19" t="s">
        <v>142</v>
      </c>
      <c r="B89">
        <f t="shared" si="4"/>
        <v>1185</v>
      </c>
      <c r="C89">
        <v>2.6329739999999999</v>
      </c>
      <c r="D89">
        <v>3.034729</v>
      </c>
      <c r="E89" s="4"/>
      <c r="F89" s="19" t="s">
        <v>383</v>
      </c>
      <c r="G89">
        <f t="shared" si="5"/>
        <v>395</v>
      </c>
      <c r="H89">
        <v>0</v>
      </c>
      <c r="K89">
        <f>'Sand Filter CV'!N89</f>
        <v>-0.11101296336013333</v>
      </c>
      <c r="L89">
        <f>'M1 Backwater'!F88*35.315</f>
        <v>1.0248983291893644E-2</v>
      </c>
    </row>
    <row r="90" spans="1:12" x14ac:dyDescent="0.75">
      <c r="A90" s="19" t="s">
        <v>143</v>
      </c>
      <c r="B90">
        <f t="shared" si="4"/>
        <v>1200</v>
      </c>
      <c r="C90">
        <v>2.45323</v>
      </c>
      <c r="D90">
        <v>2.946469</v>
      </c>
      <c r="E90" s="4"/>
      <c r="F90" s="19" t="s">
        <v>384</v>
      </c>
      <c r="G90">
        <f t="shared" si="5"/>
        <v>400</v>
      </c>
      <c r="H90">
        <v>0</v>
      </c>
      <c r="K90">
        <f>'Sand Filter CV'!N90</f>
        <v>-8.1510130042942483E-2</v>
      </c>
      <c r="L90">
        <f>'M1 Backwater'!F89*35.315</f>
        <v>7.1617626240147881E-3</v>
      </c>
    </row>
    <row r="91" spans="1:12" x14ac:dyDescent="0.75">
      <c r="A91" s="19" t="s">
        <v>144</v>
      </c>
      <c r="B91">
        <f t="shared" si="4"/>
        <v>1215</v>
      </c>
      <c r="C91">
        <v>2.3619289999999999</v>
      </c>
      <c r="D91">
        <v>2.8816649999999999</v>
      </c>
      <c r="E91" s="4"/>
      <c r="F91" s="19" t="s">
        <v>90</v>
      </c>
      <c r="G91">
        <f t="shared" si="5"/>
        <v>405</v>
      </c>
      <c r="H91">
        <v>0</v>
      </c>
      <c r="K91">
        <f>'Sand Filter CV'!N91</f>
        <v>-9.0285763912913167E-2</v>
      </c>
      <c r="L91">
        <f>'M1 Backwater'!F90*35.315</f>
        <v>6.039836852641511E-3</v>
      </c>
    </row>
    <row r="92" spans="1:12" x14ac:dyDescent="0.75">
      <c r="A92" s="19" t="s">
        <v>145</v>
      </c>
      <c r="B92">
        <f t="shared" si="4"/>
        <v>1230</v>
      </c>
      <c r="C92">
        <v>2.2699750000000001</v>
      </c>
      <c r="D92">
        <v>2.8098839999999998</v>
      </c>
      <c r="E92" s="4"/>
      <c r="F92" s="19" t="s">
        <v>385</v>
      </c>
      <c r="G92">
        <f t="shared" si="5"/>
        <v>410</v>
      </c>
      <c r="H92">
        <v>0</v>
      </c>
      <c r="K92">
        <f>'Sand Filter CV'!N92</f>
        <v>-7.7502796015462422E-2</v>
      </c>
      <c r="L92">
        <f>'M1 Backwater'!F91*35.315</f>
        <v>5.098045578708685E-3</v>
      </c>
    </row>
    <row r="93" spans="1:12" x14ac:dyDescent="0.75">
      <c r="A93" s="19" t="s">
        <v>146</v>
      </c>
      <c r="B93">
        <f t="shared" si="4"/>
        <v>1245</v>
      </c>
      <c r="C93">
        <v>2.2199710000000001</v>
      </c>
      <c r="D93">
        <v>2.7482660000000001</v>
      </c>
      <c r="E93" s="4"/>
      <c r="F93" s="19" t="s">
        <v>386</v>
      </c>
      <c r="G93">
        <f t="shared" si="5"/>
        <v>415</v>
      </c>
      <c r="H93">
        <v>0</v>
      </c>
      <c r="K93">
        <f>'Sand Filter CV'!N93</f>
        <v>-8.1754142221640055E-2</v>
      </c>
      <c r="L93">
        <f>'M1 Backwater'!F92*35.315</f>
        <v>5.1973572037473355E-3</v>
      </c>
    </row>
    <row r="94" spans="1:12" x14ac:dyDescent="0.75">
      <c r="A94" s="19" t="s">
        <v>147</v>
      </c>
      <c r="B94">
        <f t="shared" si="4"/>
        <v>1260</v>
      </c>
      <c r="C94">
        <v>2.2297470000000001</v>
      </c>
      <c r="D94">
        <v>2.683268</v>
      </c>
      <c r="E94" s="4"/>
      <c r="F94" s="19" t="s">
        <v>91</v>
      </c>
      <c r="G94">
        <f t="shared" si="5"/>
        <v>420</v>
      </c>
      <c r="H94">
        <v>0</v>
      </c>
      <c r="K94">
        <f>'Sand Filter CV'!N94</f>
        <v>-8.8254425414990845E-2</v>
      </c>
      <c r="L94">
        <f>'M1 Backwater'!F93*35.315</f>
        <v>6.760172467713388E-3</v>
      </c>
    </row>
    <row r="95" spans="1:12" x14ac:dyDescent="0.75">
      <c r="A95" s="19" t="s">
        <v>148</v>
      </c>
      <c r="B95">
        <f t="shared" si="4"/>
        <v>1275</v>
      </c>
      <c r="C95">
        <v>2.1250900000000001</v>
      </c>
      <c r="D95">
        <v>2.613102</v>
      </c>
      <c r="E95" s="4"/>
      <c r="F95" s="19" t="s">
        <v>387</v>
      </c>
      <c r="G95">
        <f t="shared" si="5"/>
        <v>425</v>
      </c>
      <c r="H95">
        <v>0</v>
      </c>
      <c r="K95">
        <f>'Sand Filter CV'!N95</f>
        <v>-5.8145335035262598E-2</v>
      </c>
      <c r="L95">
        <f>'M1 Backwater'!F94*35.315</f>
        <v>5.620366403029483E-3</v>
      </c>
    </row>
    <row r="96" spans="1:12" x14ac:dyDescent="0.75">
      <c r="A96" s="19" t="s">
        <v>149</v>
      </c>
      <c r="B96">
        <f t="shared" si="4"/>
        <v>1290</v>
      </c>
      <c r="C96">
        <v>2.1564909999999999</v>
      </c>
      <c r="D96">
        <v>2.5668739999999999</v>
      </c>
      <c r="E96" s="4"/>
      <c r="F96" s="19" t="s">
        <v>388</v>
      </c>
      <c r="G96">
        <f t="shared" si="5"/>
        <v>430</v>
      </c>
      <c r="H96">
        <v>0</v>
      </c>
      <c r="K96">
        <f>'Sand Filter CV'!N96</f>
        <v>-5.0553286011448227E-2</v>
      </c>
      <c r="L96">
        <f>'M1 Backwater'!F95*35.315</f>
        <v>6.9823349104474021E-3</v>
      </c>
    </row>
    <row r="97" spans="1:12" x14ac:dyDescent="0.75">
      <c r="A97" s="19" t="s">
        <v>150</v>
      </c>
      <c r="B97">
        <f t="shared" si="4"/>
        <v>1305</v>
      </c>
      <c r="C97">
        <v>2.1121949999999998</v>
      </c>
      <c r="D97">
        <v>2.5266820000000001</v>
      </c>
      <c r="E97" s="4"/>
      <c r="F97" s="19" t="s">
        <v>92</v>
      </c>
      <c r="G97">
        <f t="shared" si="5"/>
        <v>435</v>
      </c>
      <c r="H97">
        <v>0</v>
      </c>
      <c r="K97">
        <f>'Sand Filter CV'!N97</f>
        <v>-6.9845341665397314E-3</v>
      </c>
      <c r="L97">
        <f>'M1 Backwater'!F96*35.315</f>
        <v>6.6684887625738784E-3</v>
      </c>
    </row>
    <row r="98" spans="1:12" x14ac:dyDescent="0.75">
      <c r="A98" s="19" t="s">
        <v>151</v>
      </c>
      <c r="B98">
        <f t="shared" si="4"/>
        <v>1320</v>
      </c>
      <c r="C98">
        <v>2.0945580000000001</v>
      </c>
      <c r="D98">
        <v>2.5211290000000002</v>
      </c>
      <c r="E98" s="4"/>
      <c r="F98" s="19" t="s">
        <v>389</v>
      </c>
      <c r="G98">
        <f t="shared" si="5"/>
        <v>440</v>
      </c>
      <c r="H98">
        <v>0</v>
      </c>
      <c r="K98">
        <f>'Sand Filter CV'!N98</f>
        <v>-1.3586698733471441E-2</v>
      </c>
      <c r="L98">
        <f>'M1 Backwater'!F97*35.315</f>
        <v>6.4103206698068139E-3</v>
      </c>
    </row>
    <row r="99" spans="1:12" x14ac:dyDescent="0.75">
      <c r="A99" s="19" t="s">
        <v>152</v>
      </c>
      <c r="B99">
        <f t="shared" si="4"/>
        <v>1335</v>
      </c>
      <c r="C99">
        <v>2.0527760000000002</v>
      </c>
      <c r="D99">
        <v>2.5103270000000002</v>
      </c>
      <c r="E99" s="4"/>
      <c r="F99" s="19" t="s">
        <v>390</v>
      </c>
      <c r="G99">
        <f t="shared" si="5"/>
        <v>445</v>
      </c>
      <c r="H99">
        <v>0</v>
      </c>
      <c r="K99">
        <f>'Sand Filter CV'!N99</f>
        <v>-9.0703351765118262E-2</v>
      </c>
      <c r="L99">
        <f>'M1 Backwater'!F98*35.315</f>
        <v>5.7567424380978024E-3</v>
      </c>
    </row>
    <row r="100" spans="1:12" x14ac:dyDescent="0.75">
      <c r="A100" s="19" t="s">
        <v>153</v>
      </c>
      <c r="B100">
        <f t="shared" si="4"/>
        <v>1350</v>
      </c>
      <c r="C100">
        <v>2.0265040000000001</v>
      </c>
      <c r="D100">
        <v>2.4382139999999999</v>
      </c>
      <c r="E100" s="4"/>
      <c r="F100" s="19" t="s">
        <v>93</v>
      </c>
      <c r="G100">
        <f t="shared" si="5"/>
        <v>450</v>
      </c>
      <c r="H100">
        <v>0</v>
      </c>
      <c r="K100">
        <f>'Sand Filter CV'!N100</f>
        <v>-1.117550622541074E-2</v>
      </c>
      <c r="L100">
        <f>'M1 Backwater'!F99*35.315</f>
        <v>6.2124333164648654E-3</v>
      </c>
    </row>
    <row r="101" spans="1:12" x14ac:dyDescent="0.75">
      <c r="A101" s="19" t="s">
        <v>154</v>
      </c>
      <c r="B101">
        <f t="shared" si="4"/>
        <v>1365</v>
      </c>
      <c r="C101">
        <v>1.9685220000000001</v>
      </c>
      <c r="D101">
        <v>2.4293290000000001</v>
      </c>
      <c r="E101" s="4"/>
      <c r="F101" s="19" t="s">
        <v>391</v>
      </c>
      <c r="G101">
        <f t="shared" si="5"/>
        <v>455</v>
      </c>
      <c r="H101">
        <v>0</v>
      </c>
      <c r="K101">
        <f>'Sand Filter CV'!N101</f>
        <v>-0.1035567561677601</v>
      </c>
      <c r="L101">
        <f>'M1 Backwater'!F100*35.315</f>
        <v>5.2908161365341948E-3</v>
      </c>
    </row>
    <row r="102" spans="1:12" x14ac:dyDescent="0.75">
      <c r="A102" s="19" t="s">
        <v>155</v>
      </c>
      <c r="B102">
        <f t="shared" si="4"/>
        <v>1380</v>
      </c>
      <c r="C102">
        <v>1.923862</v>
      </c>
      <c r="D102">
        <v>2.346997</v>
      </c>
      <c r="E102" s="4"/>
      <c r="F102" s="19" t="s">
        <v>392</v>
      </c>
      <c r="G102">
        <f t="shared" si="5"/>
        <v>460</v>
      </c>
      <c r="H102">
        <v>0</v>
      </c>
      <c r="K102">
        <f>'Sand Filter CV'!N102</f>
        <v>-7.4019962392708721E-2</v>
      </c>
      <c r="L102">
        <f>'M1 Backwater'!F101*35.315</f>
        <v>5.5245733281125576E-3</v>
      </c>
    </row>
    <row r="103" spans="1:12" x14ac:dyDescent="0.75">
      <c r="A103" s="19" t="s">
        <v>156</v>
      </c>
      <c r="B103">
        <f t="shared" si="4"/>
        <v>1395</v>
      </c>
      <c r="C103">
        <v>1.924787</v>
      </c>
      <c r="D103">
        <v>2.2881480000000001</v>
      </c>
      <c r="E103" s="4"/>
      <c r="F103" s="19" t="s">
        <v>94</v>
      </c>
      <c r="G103">
        <f t="shared" si="5"/>
        <v>465</v>
      </c>
      <c r="H103">
        <v>0</v>
      </c>
      <c r="K103">
        <f>'Sand Filter CV'!N103</f>
        <v>-5.1114262463506518E-2</v>
      </c>
      <c r="L103">
        <f>'M1 Backwater'!F102*35.315</f>
        <v>6.1112202294135859E-3</v>
      </c>
    </row>
    <row r="104" spans="1:12" x14ac:dyDescent="0.75">
      <c r="A104" s="19" t="s">
        <v>157</v>
      </c>
      <c r="B104">
        <f t="shared" si="4"/>
        <v>1410</v>
      </c>
      <c r="C104">
        <v>1.8773040000000001</v>
      </c>
      <c r="D104">
        <v>2.2475100000000001</v>
      </c>
      <c r="E104" s="4"/>
      <c r="F104" s="19" t="s">
        <v>393</v>
      </c>
      <c r="G104">
        <f t="shared" si="5"/>
        <v>470</v>
      </c>
      <c r="H104">
        <v>0</v>
      </c>
      <c r="K104">
        <f>'Sand Filter CV'!N104</f>
        <v>-0.10507994559251806</v>
      </c>
      <c r="L104">
        <f>'M1 Backwater'!F103*35.315</f>
        <v>5.7775460432934276E-3</v>
      </c>
    </row>
    <row r="105" spans="1:12" x14ac:dyDescent="0.75">
      <c r="A105" s="19" t="s">
        <v>158</v>
      </c>
      <c r="B105">
        <f t="shared" si="4"/>
        <v>1425</v>
      </c>
      <c r="C105">
        <v>1.803258</v>
      </c>
      <c r="D105">
        <v>2.163967</v>
      </c>
      <c r="E105" s="4"/>
      <c r="F105" s="19" t="s">
        <v>394</v>
      </c>
      <c r="G105">
        <f t="shared" si="5"/>
        <v>475</v>
      </c>
      <c r="H105">
        <v>0</v>
      </c>
      <c r="K105">
        <f>'Sand Filter CV'!N105</f>
        <v>-6.961139184458659E-2</v>
      </c>
      <c r="L105">
        <f>'M1 Backwater'!F104*35.315</f>
        <v>5.4340437129273E-3</v>
      </c>
    </row>
    <row r="106" spans="1:12" x14ac:dyDescent="0.75">
      <c r="A106" s="19" t="s">
        <v>159</v>
      </c>
      <c r="B106">
        <f t="shared" si="4"/>
        <v>1440</v>
      </c>
      <c r="C106">
        <v>1.751034</v>
      </c>
      <c r="D106">
        <v>2.1086230000000001</v>
      </c>
      <c r="E106" s="4"/>
      <c r="F106" s="19" t="s">
        <v>95</v>
      </c>
      <c r="G106">
        <f t="shared" si="5"/>
        <v>480</v>
      </c>
      <c r="H106">
        <v>0</v>
      </c>
      <c r="K106">
        <f>'Sand Filter CV'!N106</f>
        <v>-0.12411289553094444</v>
      </c>
      <c r="L106">
        <f>'M1 Backwater'!F105*35.315</f>
        <v>5.1671738887340991E-3</v>
      </c>
    </row>
    <row r="107" spans="1:12" x14ac:dyDescent="0.75">
      <c r="A107" s="19" t="s">
        <v>160</v>
      </c>
      <c r="B107">
        <f t="shared" si="4"/>
        <v>1455</v>
      </c>
      <c r="C107">
        <v>1.646566</v>
      </c>
      <c r="D107">
        <v>2.0099480000000001</v>
      </c>
      <c r="E107" s="4"/>
      <c r="F107" s="19" t="s">
        <v>395</v>
      </c>
      <c r="G107">
        <f t="shared" si="5"/>
        <v>485</v>
      </c>
      <c r="H107">
        <v>0</v>
      </c>
      <c r="K107">
        <f>'Sand Filter CV'!N107</f>
        <v>-6.4376450155204518E-2</v>
      </c>
      <c r="L107">
        <f>'M1 Backwater'!F106*35.315</f>
        <v>4.5755854850685583E-3</v>
      </c>
    </row>
    <row r="108" spans="1:12" x14ac:dyDescent="0.75">
      <c r="A108" s="19" t="s">
        <v>161</v>
      </c>
      <c r="B108">
        <f t="shared" si="4"/>
        <v>1470</v>
      </c>
      <c r="C108">
        <v>1.5550930000000001</v>
      </c>
      <c r="D108">
        <v>1.958766</v>
      </c>
      <c r="F108" s="19" t="s">
        <v>396</v>
      </c>
      <c r="G108">
        <f t="shared" si="5"/>
        <v>490</v>
      </c>
      <c r="H108">
        <v>0</v>
      </c>
      <c r="K108">
        <f>'Sand Filter CV'!N108</f>
        <v>-0.15555147494615559</v>
      </c>
      <c r="L108">
        <f>'M1 Backwater'!F107*35.315</f>
        <v>3.8814662770396404E-3</v>
      </c>
    </row>
    <row r="109" spans="1:12" x14ac:dyDescent="0.75">
      <c r="A109" s="19" t="s">
        <v>162</v>
      </c>
      <c r="B109">
        <f t="shared" si="4"/>
        <v>1485</v>
      </c>
      <c r="C109">
        <v>1.451433</v>
      </c>
      <c r="D109">
        <v>1.8350960000000001</v>
      </c>
      <c r="F109" s="19" t="s">
        <v>96</v>
      </c>
      <c r="G109">
        <f t="shared" si="5"/>
        <v>495</v>
      </c>
      <c r="H109">
        <v>0</v>
      </c>
      <c r="K109">
        <f>'Sand Filter CV'!N109</f>
        <v>-0.24493036885473338</v>
      </c>
      <c r="L109">
        <f>'M1 Backwater'!F108*35.315</f>
        <v>3.530321338007009E-3</v>
      </c>
    </row>
    <row r="110" spans="1:12" x14ac:dyDescent="0.75">
      <c r="A110" s="19" t="s">
        <v>163</v>
      </c>
      <c r="B110">
        <f t="shared" si="4"/>
        <v>1500</v>
      </c>
      <c r="C110">
        <v>1.270481</v>
      </c>
      <c r="D110">
        <v>1.640366</v>
      </c>
      <c r="F110" s="19" t="s">
        <v>397</v>
      </c>
      <c r="G110">
        <f t="shared" si="5"/>
        <v>500</v>
      </c>
      <c r="H110">
        <v>0</v>
      </c>
      <c r="K110">
        <f>'Sand Filter CV'!N110</f>
        <v>-0.11780757052160422</v>
      </c>
      <c r="L110">
        <f>'M1 Backwater'!F109*35.315</f>
        <v>2.8231909617945673E-3</v>
      </c>
    </row>
    <row r="111" spans="1:12" x14ac:dyDescent="0.75">
      <c r="A111" s="19" t="s">
        <v>164</v>
      </c>
      <c r="B111">
        <f t="shared" si="4"/>
        <v>1515</v>
      </c>
      <c r="C111">
        <v>1.157516</v>
      </c>
      <c r="D111">
        <v>1.5467040000000001</v>
      </c>
      <c r="F111" s="19" t="s">
        <v>398</v>
      </c>
      <c r="G111">
        <f t="shared" si="5"/>
        <v>505</v>
      </c>
      <c r="H111">
        <v>0</v>
      </c>
      <c r="K111">
        <f>'Sand Filter CV'!N111</f>
        <v>-6.357020372971349E-2</v>
      </c>
      <c r="L111">
        <f>'M1 Backwater'!F110*35.315</f>
        <v>2.3311776429091858E-3</v>
      </c>
    </row>
    <row r="112" spans="1:12" x14ac:dyDescent="0.75">
      <c r="A112" s="19" t="s">
        <v>165</v>
      </c>
      <c r="B112">
        <f t="shared" si="4"/>
        <v>1530</v>
      </c>
      <c r="C112">
        <v>1.069655</v>
      </c>
      <c r="D112">
        <v>1.4961629999999999</v>
      </c>
      <c r="F112" s="19" t="s">
        <v>97</v>
      </c>
      <c r="G112">
        <f t="shared" si="5"/>
        <v>510</v>
      </c>
      <c r="H112">
        <v>0</v>
      </c>
      <c r="K112">
        <f>'Sand Filter CV'!N112</f>
        <v>-1.8631713417784312E-2</v>
      </c>
      <c r="L112">
        <f>'M1 Backwater'!F111*35.315</f>
        <v>1.9203160150404889E-3</v>
      </c>
    </row>
    <row r="113" spans="1:12" x14ac:dyDescent="0.75">
      <c r="A113" s="19" t="s">
        <v>166</v>
      </c>
      <c r="B113">
        <f t="shared" si="4"/>
        <v>1545</v>
      </c>
      <c r="C113">
        <v>1.07603</v>
      </c>
      <c r="D113">
        <v>1.4813499999999999</v>
      </c>
      <c r="F113" s="19" t="s">
        <v>399</v>
      </c>
      <c r="G113">
        <f t="shared" si="5"/>
        <v>515</v>
      </c>
      <c r="H113">
        <v>0</v>
      </c>
      <c r="K113">
        <f>'Sand Filter CV'!N113</f>
        <v>0.69281346505976882</v>
      </c>
      <c r="L113">
        <f>'M1 Backwater'!F112*35.315</f>
        <v>2.0048128767869294E-3</v>
      </c>
    </row>
    <row r="114" spans="1:12" x14ac:dyDescent="0.75">
      <c r="A114" s="19" t="s">
        <v>167</v>
      </c>
      <c r="B114">
        <f t="shared" si="4"/>
        <v>1560</v>
      </c>
      <c r="C114">
        <v>1.6729689999999999</v>
      </c>
      <c r="D114">
        <v>2.0321660000000001</v>
      </c>
      <c r="F114" s="19" t="s">
        <v>400</v>
      </c>
      <c r="G114">
        <f t="shared" si="5"/>
        <v>520</v>
      </c>
      <c r="H114">
        <v>0</v>
      </c>
      <c r="K114">
        <f>'Sand Filter CV'!N114</f>
        <v>0.19738321226126188</v>
      </c>
      <c r="L114">
        <f>'M1 Backwater'!F113*35.315</f>
        <v>4.7382997972326675E-3</v>
      </c>
    </row>
    <row r="115" spans="1:12" x14ac:dyDescent="0.75">
      <c r="A115" s="19" t="s">
        <v>168</v>
      </c>
      <c r="B115">
        <f t="shared" si="4"/>
        <v>1575</v>
      </c>
      <c r="C115">
        <v>1.812665</v>
      </c>
      <c r="D115">
        <v>2.1890939999999999</v>
      </c>
      <c r="F115" s="19" t="s">
        <v>98</v>
      </c>
      <c r="G115">
        <f t="shared" si="5"/>
        <v>525</v>
      </c>
      <c r="H115">
        <v>0</v>
      </c>
      <c r="K115">
        <f>'Sand Filter CV'!N115</f>
        <v>0.10314545728923359</v>
      </c>
      <c r="L115">
        <f>'M1 Backwater'!F114*35.315</f>
        <v>5.3655207519211654E-3</v>
      </c>
    </row>
    <row r="116" spans="1:12" x14ac:dyDescent="0.75">
      <c r="A116" s="19" t="s">
        <v>169</v>
      </c>
      <c r="B116">
        <f t="shared" si="4"/>
        <v>1590</v>
      </c>
      <c r="C116">
        <v>1.913581</v>
      </c>
      <c r="D116">
        <v>2.271099</v>
      </c>
      <c r="F116" s="19" t="s">
        <v>401</v>
      </c>
      <c r="G116">
        <f t="shared" si="5"/>
        <v>530</v>
      </c>
      <c r="H116">
        <v>0</v>
      </c>
      <c r="K116">
        <f>'Sand Filter CV'!N116</f>
        <v>0.10061980546023785</v>
      </c>
      <c r="L116">
        <f>'M1 Backwater'!F115*35.315</f>
        <v>6.0944641753249542E-3</v>
      </c>
    </row>
    <row r="117" spans="1:12" x14ac:dyDescent="0.75">
      <c r="A117" s="19" t="s">
        <v>170</v>
      </c>
      <c r="B117">
        <f t="shared" si="4"/>
        <v>1605</v>
      </c>
      <c r="C117">
        <v>2.0038079999999998</v>
      </c>
      <c r="D117">
        <v>2.3510960000000001</v>
      </c>
      <c r="F117" s="19" t="s">
        <v>402</v>
      </c>
      <c r="G117">
        <f t="shared" si="5"/>
        <v>535</v>
      </c>
      <c r="H117">
        <v>0</v>
      </c>
      <c r="K117">
        <f>'Sand Filter CV'!N117</f>
        <v>7.3330690877624088E-2</v>
      </c>
      <c r="L117">
        <f>'M1 Backwater'!F116*35.315</f>
        <v>6.7326041665485351E-3</v>
      </c>
    </row>
    <row r="118" spans="1:12" x14ac:dyDescent="0.75">
      <c r="A118" s="19" t="s">
        <v>171</v>
      </c>
      <c r="B118">
        <f t="shared" si="4"/>
        <v>1620</v>
      </c>
      <c r="C118">
        <v>2.038554</v>
      </c>
      <c r="D118">
        <v>2.4093969999999998</v>
      </c>
      <c r="F118" s="19" t="s">
        <v>99</v>
      </c>
      <c r="G118">
        <f t="shared" si="5"/>
        <v>540</v>
      </c>
      <c r="H118">
        <v>0</v>
      </c>
      <c r="K118">
        <f>'Sand Filter CV'!N118</f>
        <v>7.9530361129176493E-3</v>
      </c>
      <c r="L118">
        <f>'M1 Backwater'!F117*35.315</f>
        <v>6.7254965251877658E-3</v>
      </c>
    </row>
    <row r="119" spans="1:12" x14ac:dyDescent="0.75">
      <c r="A119" s="19" t="s">
        <v>172</v>
      </c>
      <c r="B119">
        <f t="shared" si="4"/>
        <v>1635</v>
      </c>
      <c r="C119">
        <v>2.0458449999999999</v>
      </c>
      <c r="D119">
        <v>2.4157199999999999</v>
      </c>
      <c r="F119" s="19" t="s">
        <v>403</v>
      </c>
      <c r="G119">
        <f t="shared" si="5"/>
        <v>545</v>
      </c>
      <c r="H119">
        <v>0</v>
      </c>
      <c r="K119">
        <f>'Sand Filter CV'!N119</f>
        <v>1.0761691757413547E-2</v>
      </c>
      <c r="L119">
        <f>'M1 Backwater'!F118*35.315</f>
        <v>6.7800068197959515E-3</v>
      </c>
    </row>
    <row r="120" spans="1:12" x14ac:dyDescent="0.75">
      <c r="A120" s="19" t="s">
        <v>173</v>
      </c>
      <c r="B120">
        <f t="shared" si="4"/>
        <v>1650</v>
      </c>
      <c r="C120">
        <v>2.040114</v>
      </c>
      <c r="D120">
        <v>2.4242759999999999</v>
      </c>
      <c r="F120" s="19" t="s">
        <v>404</v>
      </c>
      <c r="G120">
        <f t="shared" si="5"/>
        <v>550</v>
      </c>
      <c r="H120">
        <v>0</v>
      </c>
      <c r="K120">
        <f>'Sand Filter CV'!N120</f>
        <v>-1.7733647976597815E-2</v>
      </c>
      <c r="L120">
        <f>'M1 Backwater'!F119*35.315</f>
        <v>6.5974740344181496E-3</v>
      </c>
    </row>
    <row r="121" spans="1:12" x14ac:dyDescent="0.75">
      <c r="A121" s="19" t="s">
        <v>174</v>
      </c>
      <c r="B121">
        <f t="shared" si="4"/>
        <v>1665</v>
      </c>
      <c r="C121">
        <v>2.0575749999999999</v>
      </c>
      <c r="D121">
        <v>2.410177</v>
      </c>
      <c r="F121" s="19" t="s">
        <v>100</v>
      </c>
      <c r="G121">
        <f t="shared" si="5"/>
        <v>555</v>
      </c>
      <c r="H121">
        <v>0</v>
      </c>
      <c r="K121">
        <f>'Sand Filter CV'!N121</f>
        <v>-1.5077185495104369E-2</v>
      </c>
      <c r="L121">
        <f>'M1 Backwater'!F120*35.315</f>
        <v>7.0233370134980605E-3</v>
      </c>
    </row>
    <row r="122" spans="1:12" x14ac:dyDescent="0.75">
      <c r="A122" s="19" t="s">
        <v>175</v>
      </c>
      <c r="B122">
        <f t="shared" si="4"/>
        <v>1680</v>
      </c>
      <c r="C122">
        <v>2.0370720000000002</v>
      </c>
      <c r="D122">
        <v>2.39819</v>
      </c>
      <c r="F122" s="19" t="s">
        <v>405</v>
      </c>
      <c r="G122">
        <f t="shared" si="5"/>
        <v>560</v>
      </c>
      <c r="H122">
        <v>0</v>
      </c>
      <c r="K122">
        <f>'Sand Filter CV'!N122</f>
        <v>-2.571812895790429E-2</v>
      </c>
      <c r="L122">
        <f>'M1 Backwater'!F121*35.315</f>
        <v>6.8122795163901165E-3</v>
      </c>
    </row>
    <row r="123" spans="1:12" x14ac:dyDescent="0.75">
      <c r="A123" s="19" t="s">
        <v>176</v>
      </c>
      <c r="B123">
        <f t="shared" si="4"/>
        <v>1695</v>
      </c>
      <c r="C123">
        <v>2.0055559999999999</v>
      </c>
      <c r="D123">
        <v>2.3777430000000002</v>
      </c>
      <c r="F123" s="19" t="s">
        <v>406</v>
      </c>
      <c r="G123">
        <f t="shared" si="5"/>
        <v>565</v>
      </c>
      <c r="H123">
        <v>0</v>
      </c>
      <c r="K123">
        <f>'Sand Filter CV'!N123</f>
        <v>-7.0091869433568654E-2</v>
      </c>
      <c r="L123">
        <f>'M1 Backwater'!F122*35.315</f>
        <v>6.5117572344126698E-3</v>
      </c>
    </row>
    <row r="124" spans="1:12" x14ac:dyDescent="0.75">
      <c r="A124" s="19" t="s">
        <v>177</v>
      </c>
      <c r="B124">
        <f t="shared" si="4"/>
        <v>1710</v>
      </c>
      <c r="C124">
        <v>2.0121669999999998</v>
      </c>
      <c r="D124">
        <v>2.3220170000000002</v>
      </c>
      <c r="F124" s="19" t="s">
        <v>101</v>
      </c>
      <c r="G124">
        <f t="shared" si="5"/>
        <v>570</v>
      </c>
      <c r="H124">
        <v>0</v>
      </c>
      <c r="K124">
        <f>'Sand Filter CV'!N124</f>
        <v>-3.9180306012555927E-2</v>
      </c>
      <c r="L124">
        <f>'M1 Backwater'!F123*35.315</f>
        <v>7.098051057467929E-3</v>
      </c>
    </row>
    <row r="125" spans="1:12" x14ac:dyDescent="0.75">
      <c r="A125" s="19" t="s">
        <v>178</v>
      </c>
      <c r="B125">
        <f t="shared" si="4"/>
        <v>1725</v>
      </c>
      <c r="C125">
        <v>1.920998</v>
      </c>
      <c r="D125">
        <v>2.290867</v>
      </c>
      <c r="F125" s="19" t="s">
        <v>407</v>
      </c>
      <c r="G125">
        <f t="shared" si="5"/>
        <v>575</v>
      </c>
      <c r="H125">
        <v>0</v>
      </c>
      <c r="K125">
        <f>'Sand Filter CV'!N125</f>
        <v>-7.1587387374144315E-2</v>
      </c>
      <c r="L125">
        <f>'M1 Backwater'!F124*35.315</f>
        <v>6.0323054247529906E-3</v>
      </c>
    </row>
    <row r="126" spans="1:12" x14ac:dyDescent="0.75">
      <c r="A126" s="19" t="s">
        <v>179</v>
      </c>
      <c r="B126">
        <f t="shared" si="4"/>
        <v>1740</v>
      </c>
      <c r="C126">
        <v>1.886072</v>
      </c>
      <c r="D126">
        <v>2.2339519999999999</v>
      </c>
      <c r="F126" s="19" t="s">
        <v>408</v>
      </c>
      <c r="G126">
        <f t="shared" si="5"/>
        <v>580</v>
      </c>
      <c r="H126">
        <v>0</v>
      </c>
      <c r="K126">
        <f>'Sand Filter CV'!N126</f>
        <v>-6.3970182455620056E-2</v>
      </c>
      <c r="L126">
        <f>'M1 Backwater'!F125*35.315</f>
        <v>6.0087327175206628E-3</v>
      </c>
    </row>
    <row r="127" spans="1:12" x14ac:dyDescent="0.75">
      <c r="A127" s="19" t="s">
        <v>180</v>
      </c>
      <c r="B127">
        <f t="shared" si="4"/>
        <v>1755</v>
      </c>
      <c r="C127">
        <v>1.822926</v>
      </c>
      <c r="D127">
        <v>2.183093</v>
      </c>
      <c r="F127" s="19" t="s">
        <v>102</v>
      </c>
      <c r="G127">
        <f t="shared" si="5"/>
        <v>585</v>
      </c>
      <c r="H127">
        <v>0</v>
      </c>
      <c r="K127">
        <f>'Sand Filter CV'!N127</f>
        <v>-5.6303923542408769E-2</v>
      </c>
      <c r="L127">
        <f>'M1 Backwater'!F126*35.315</f>
        <v>5.5486716817805259E-3</v>
      </c>
    </row>
    <row r="128" spans="1:12" x14ac:dyDescent="0.75">
      <c r="A128" s="19" t="s">
        <v>181</v>
      </c>
      <c r="B128">
        <f t="shared" si="4"/>
        <v>1770</v>
      </c>
      <c r="C128">
        <v>1.7804530000000001</v>
      </c>
      <c r="D128">
        <v>2.1383290000000001</v>
      </c>
      <c r="F128" s="19" t="s">
        <v>409</v>
      </c>
      <c r="G128">
        <f t="shared" si="5"/>
        <v>590</v>
      </c>
      <c r="H128">
        <v>0</v>
      </c>
      <c r="K128">
        <f>'Sand Filter CV'!N128</f>
        <v>-6.8387557566891133E-2</v>
      </c>
      <c r="L128">
        <f>'M1 Backwater'!F127*35.315</f>
        <v>5.3274388938348901E-3</v>
      </c>
    </row>
    <row r="129" spans="1:12" x14ac:dyDescent="0.75">
      <c r="A129" s="19" t="s">
        <v>182</v>
      </c>
      <c r="B129">
        <f t="shared" si="4"/>
        <v>1785</v>
      </c>
      <c r="C129">
        <v>1.7198230000000001</v>
      </c>
      <c r="D129">
        <v>2.083958</v>
      </c>
      <c r="F129" s="19" t="s">
        <v>410</v>
      </c>
      <c r="G129">
        <f t="shared" si="5"/>
        <v>595</v>
      </c>
      <c r="H129">
        <v>0</v>
      </c>
      <c r="K129">
        <f>'Sand Filter CV'!N129</f>
        <v>-8.0564268401804126E-2</v>
      </c>
      <c r="L129">
        <f>'M1 Backwater'!F128*35.315</f>
        <v>4.9541208401090771E-3</v>
      </c>
    </row>
    <row r="130" spans="1:12" x14ac:dyDescent="0.75">
      <c r="A130" s="19" t="s">
        <v>183</v>
      </c>
      <c r="B130">
        <f t="shared" si="4"/>
        <v>1800</v>
      </c>
      <c r="C130">
        <v>1.6532979999999999</v>
      </c>
      <c r="D130">
        <v>2.0199060000000002</v>
      </c>
      <c r="F130" s="19" t="s">
        <v>103</v>
      </c>
      <c r="G130">
        <f t="shared" si="5"/>
        <v>600</v>
      </c>
      <c r="H130">
        <v>0</v>
      </c>
      <c r="K130">
        <f>'Sand Filter CV'!N130</f>
        <v>-8.2545295110304617E-2</v>
      </c>
      <c r="L130">
        <f>'M1 Backwater'!F129*35.315</f>
        <v>4.5902498892745136E-3</v>
      </c>
    </row>
    <row r="131" spans="1:12" x14ac:dyDescent="0.75">
      <c r="A131" s="19" t="s">
        <v>184</v>
      </c>
      <c r="B131">
        <f t="shared" si="4"/>
        <v>1815</v>
      </c>
      <c r="C131">
        <v>1.581998</v>
      </c>
      <c r="D131">
        <v>1.9542790000000001</v>
      </c>
      <c r="F131" s="19" t="s">
        <v>411</v>
      </c>
      <c r="G131">
        <f t="shared" si="5"/>
        <v>605</v>
      </c>
      <c r="H131">
        <v>0</v>
      </c>
      <c r="K131">
        <f>'Sand Filter CV'!N131</f>
        <v>-0.12091180792895574</v>
      </c>
      <c r="L131">
        <f>'M1 Backwater'!F130*35.315</f>
        <v>4.1994599191769429E-3</v>
      </c>
    </row>
    <row r="132" spans="1:12" x14ac:dyDescent="0.75">
      <c r="A132" s="19" t="s">
        <v>185</v>
      </c>
      <c r="B132">
        <f t="shared" si="4"/>
        <v>1830</v>
      </c>
      <c r="C132">
        <v>1.4731989999999999</v>
      </c>
      <c r="D132">
        <v>1.8581490000000001</v>
      </c>
      <c r="F132" s="19" t="s">
        <v>412</v>
      </c>
      <c r="G132">
        <f t="shared" si="5"/>
        <v>610</v>
      </c>
      <c r="H132">
        <v>0</v>
      </c>
      <c r="K132">
        <f>'Sand Filter CV'!N132</f>
        <v>-0.17829491935447125</v>
      </c>
      <c r="L132">
        <f>'M1 Backwater'!F131*35.315</f>
        <v>3.62068384575391E-3</v>
      </c>
    </row>
    <row r="133" spans="1:12" x14ac:dyDescent="0.75">
      <c r="A133" s="19" t="s">
        <v>186</v>
      </c>
      <c r="B133">
        <f t="shared" si="4"/>
        <v>1845</v>
      </c>
      <c r="C133">
        <v>1.362338</v>
      </c>
      <c r="D133">
        <v>1.716397</v>
      </c>
      <c r="F133" s="19" t="s">
        <v>104</v>
      </c>
      <c r="G133">
        <f t="shared" si="5"/>
        <v>615</v>
      </c>
      <c r="H133">
        <v>0</v>
      </c>
      <c r="K133">
        <f>'Sand Filter CV'!N133</f>
        <v>-0.18024324339984638</v>
      </c>
      <c r="L133">
        <f>'M1 Backwater'!F132*35.315</f>
        <v>3.2663032630968567E-3</v>
      </c>
    </row>
    <row r="134" spans="1:12" x14ac:dyDescent="0.75">
      <c r="A134" s="19" t="s">
        <v>187</v>
      </c>
      <c r="B134">
        <f t="shared" si="4"/>
        <v>1860</v>
      </c>
      <c r="C134">
        <v>1.20044</v>
      </c>
      <c r="D134">
        <v>1.573096</v>
      </c>
      <c r="F134" s="19" t="s">
        <v>413</v>
      </c>
      <c r="G134">
        <f t="shared" si="5"/>
        <v>620</v>
      </c>
      <c r="H134">
        <v>0</v>
      </c>
      <c r="K134">
        <f>'Sand Filter CV'!N134</f>
        <v>-8.273396432063794E-2</v>
      </c>
      <c r="L134">
        <f>'M1 Backwater'!F133*35.315</f>
        <v>2.5402758189286717E-3</v>
      </c>
    </row>
    <row r="135" spans="1:12" x14ac:dyDescent="0.75">
      <c r="A135" s="19" t="s">
        <v>188</v>
      </c>
      <c r="B135">
        <f t="shared" si="4"/>
        <v>1875</v>
      </c>
      <c r="C135">
        <v>1.1012660000000001</v>
      </c>
      <c r="D135">
        <v>1.5073190000000001</v>
      </c>
      <c r="F135" s="19" t="s">
        <v>414</v>
      </c>
      <c r="G135">
        <f t="shared" si="5"/>
        <v>625</v>
      </c>
      <c r="H135">
        <v>0</v>
      </c>
      <c r="K135">
        <f>'Sand Filter CV'!N135</f>
        <v>-2.7807326013662235E-2</v>
      </c>
      <c r="L135">
        <f>'M1 Backwater'!F134*35.315</f>
        <v>2.0856628681395982E-3</v>
      </c>
    </row>
    <row r="136" spans="1:12" x14ac:dyDescent="0.75">
      <c r="A136" s="19" t="s">
        <v>189</v>
      </c>
      <c r="B136">
        <f t="shared" si="4"/>
        <v>1890</v>
      </c>
      <c r="C136">
        <v>1.0802430000000001</v>
      </c>
      <c r="D136">
        <v>1.4852110000000001</v>
      </c>
      <c r="F136" s="19" t="s">
        <v>105</v>
      </c>
      <c r="G136">
        <f t="shared" si="5"/>
        <v>630</v>
      </c>
      <c r="H136">
        <v>0</v>
      </c>
      <c r="K136">
        <f>'Sand Filter CV'!N136</f>
        <v>-4.3719687213175436E-2</v>
      </c>
      <c r="L136">
        <f>'M1 Backwater'!F135*35.315</f>
        <v>2.0195751652648608E-3</v>
      </c>
    </row>
    <row r="137" spans="1:12" x14ac:dyDescent="0.75">
      <c r="A137" s="19" t="s">
        <v>190</v>
      </c>
      <c r="B137">
        <f t="shared" si="4"/>
        <v>1905</v>
      </c>
      <c r="C137">
        <v>1.028529</v>
      </c>
      <c r="D137">
        <v>1.4504520000000001</v>
      </c>
      <c r="F137" s="19" t="s">
        <v>415</v>
      </c>
      <c r="G137">
        <f t="shared" si="5"/>
        <v>635</v>
      </c>
      <c r="H137">
        <v>0</v>
      </c>
      <c r="K137">
        <f>'Sand Filter CV'!N137</f>
        <v>-2.6920580725095691E-2</v>
      </c>
      <c r="L137">
        <f>'M1 Backwater'!F136*35.315</f>
        <v>1.8080005534788772E-3</v>
      </c>
    </row>
    <row r="138" spans="1:12" x14ac:dyDescent="0.75">
      <c r="A138" s="19" t="s">
        <v>191</v>
      </c>
      <c r="B138">
        <f t="shared" si="4"/>
        <v>1920</v>
      </c>
      <c r="C138">
        <v>0.99665300000000001</v>
      </c>
      <c r="D138">
        <v>1.429049</v>
      </c>
      <c r="F138" s="19" t="s">
        <v>416</v>
      </c>
      <c r="G138">
        <f t="shared" si="5"/>
        <v>640</v>
      </c>
      <c r="H138">
        <v>0</v>
      </c>
      <c r="K138">
        <f>'Sand Filter CV'!N138</f>
        <v>-4.0270814048281943E-2</v>
      </c>
      <c r="L138">
        <f>'M1 Backwater'!F137*35.315</f>
        <v>1.6838082819237916E-3</v>
      </c>
    </row>
    <row r="139" spans="1:12" x14ac:dyDescent="0.75">
      <c r="A139" s="19" t="s">
        <v>192</v>
      </c>
      <c r="B139">
        <f t="shared" si="4"/>
        <v>1935</v>
      </c>
      <c r="C139">
        <v>0.98435399999999995</v>
      </c>
      <c r="D139">
        <v>1.3970320000000001</v>
      </c>
      <c r="F139" s="19" t="s">
        <v>106</v>
      </c>
      <c r="G139">
        <f t="shared" si="5"/>
        <v>645</v>
      </c>
      <c r="H139">
        <v>0</v>
      </c>
      <c r="K139">
        <f>'Sand Filter CV'!N139</f>
        <v>-4.811190642973559E-2</v>
      </c>
      <c r="L139">
        <f>'M1 Backwater'!F138*35.315</f>
        <v>1.6999410950990015E-3</v>
      </c>
    </row>
    <row r="140" spans="1:12" x14ac:dyDescent="0.75">
      <c r="A140" s="19" t="s">
        <v>193</v>
      </c>
      <c r="B140">
        <f t="shared" ref="B140:B203" si="6">B139+15</f>
        <v>1950</v>
      </c>
      <c r="C140">
        <v>0.93665299999999996</v>
      </c>
      <c r="D140">
        <v>1.358781</v>
      </c>
      <c r="F140" s="19" t="s">
        <v>417</v>
      </c>
      <c r="G140">
        <f t="shared" ref="G140:G203" si="7">G139+5</f>
        <v>650</v>
      </c>
      <c r="H140">
        <v>0</v>
      </c>
      <c r="K140">
        <f>'Sand Filter CV'!N140</f>
        <v>1.4558974064055208E-2</v>
      </c>
      <c r="L140">
        <f>'M1 Backwater'!F139*35.315</f>
        <v>1.5400428771485087E-3</v>
      </c>
    </row>
    <row r="141" spans="1:12" x14ac:dyDescent="0.75">
      <c r="A141" s="19" t="s">
        <v>194</v>
      </c>
      <c r="B141">
        <f t="shared" si="6"/>
        <v>1965</v>
      </c>
      <c r="C141">
        <v>0.93370200000000003</v>
      </c>
      <c r="D141">
        <v>1.3703559999999999</v>
      </c>
      <c r="F141" s="19" t="s">
        <v>418</v>
      </c>
      <c r="G141">
        <f t="shared" si="7"/>
        <v>655</v>
      </c>
      <c r="H141">
        <v>0</v>
      </c>
      <c r="K141">
        <f>'Sand Filter CV'!N141</f>
        <v>-4.3000228624437482E-2</v>
      </c>
      <c r="L141">
        <f>'M1 Backwater'!F140*35.315</f>
        <v>1.4965693548077725E-3</v>
      </c>
    </row>
    <row r="142" spans="1:12" x14ac:dyDescent="0.75">
      <c r="A142" s="19" t="s">
        <v>195</v>
      </c>
      <c r="B142">
        <f t="shared" si="6"/>
        <v>1980</v>
      </c>
      <c r="C142">
        <v>0.92082900000000001</v>
      </c>
      <c r="D142">
        <v>1.3361689999999999</v>
      </c>
      <c r="F142" s="19" t="s">
        <v>107</v>
      </c>
      <c r="G142">
        <f t="shared" si="7"/>
        <v>660</v>
      </c>
      <c r="H142">
        <v>0</v>
      </c>
      <c r="K142">
        <f>'Sand Filter CV'!N142</f>
        <v>-1.4701104869173564E-2</v>
      </c>
      <c r="L142">
        <f>'M1 Backwater'!F141*35.315</f>
        <v>1.5110447115389296E-3</v>
      </c>
    </row>
    <row r="143" spans="1:12" x14ac:dyDescent="0.75">
      <c r="A143" s="19" t="s">
        <v>196</v>
      </c>
      <c r="B143">
        <f t="shared" si="6"/>
        <v>1995</v>
      </c>
      <c r="C143">
        <v>0.90446700000000002</v>
      </c>
      <c r="D143">
        <v>1.324481</v>
      </c>
      <c r="F143" s="19" t="s">
        <v>419</v>
      </c>
      <c r="G143">
        <f t="shared" si="7"/>
        <v>665</v>
      </c>
      <c r="H143">
        <v>0</v>
      </c>
      <c r="K143">
        <f>'Sand Filter CV'!N143</f>
        <v>5.752524223063353E-2</v>
      </c>
      <c r="L143">
        <f>'M1 Backwater'!F142*35.315</f>
        <v>1.4560727653882717E-3</v>
      </c>
    </row>
    <row r="144" spans="1:12" x14ac:dyDescent="0.75">
      <c r="A144" s="19" t="s">
        <v>197</v>
      </c>
      <c r="B144">
        <f t="shared" si="6"/>
        <v>2010</v>
      </c>
      <c r="C144">
        <v>0.95181499999999997</v>
      </c>
      <c r="D144">
        <v>1.3702160000000001</v>
      </c>
      <c r="F144" s="19" t="s">
        <v>420</v>
      </c>
      <c r="G144">
        <f t="shared" si="7"/>
        <v>670</v>
      </c>
      <c r="H144">
        <v>0</v>
      </c>
      <c r="K144">
        <f>'Sand Filter CV'!N144</f>
        <v>3.4242203880764321E-2</v>
      </c>
      <c r="L144">
        <f>'M1 Backwater'!F143*35.315</f>
        <v>1.5915289449252787E-3</v>
      </c>
    </row>
    <row r="145" spans="1:12" x14ac:dyDescent="0.75">
      <c r="A145" s="19" t="s">
        <v>198</v>
      </c>
      <c r="B145">
        <f t="shared" si="6"/>
        <v>2025</v>
      </c>
      <c r="C145">
        <v>1.0052730000000001</v>
      </c>
      <c r="D145">
        <v>1.39744</v>
      </c>
      <c r="F145" s="19" t="s">
        <v>108</v>
      </c>
      <c r="G145">
        <f t="shared" si="7"/>
        <v>675</v>
      </c>
      <c r="H145">
        <v>0</v>
      </c>
      <c r="K145">
        <f>'Sand Filter CV'!N145</f>
        <v>2.7788459092628871E-2</v>
      </c>
      <c r="L145">
        <f>'M1 Backwater'!F144*35.315</f>
        <v>1.8118952812196025E-3</v>
      </c>
    </row>
    <row r="146" spans="1:12" x14ac:dyDescent="0.75">
      <c r="A146" s="19" t="s">
        <v>199</v>
      </c>
      <c r="B146">
        <f t="shared" si="6"/>
        <v>2040</v>
      </c>
      <c r="C146">
        <v>0.98385400000000001</v>
      </c>
      <c r="D146">
        <v>1.4195329999999999</v>
      </c>
      <c r="F146" s="19" t="s">
        <v>421</v>
      </c>
      <c r="G146">
        <f t="shared" si="7"/>
        <v>680</v>
      </c>
      <c r="H146">
        <v>0</v>
      </c>
      <c r="K146">
        <f>'Sand Filter CV'!N146</f>
        <v>0.75343036675039776</v>
      </c>
      <c r="L146">
        <f>'M1 Backwater'!F145*35.315</f>
        <v>1.6378921555475969E-3</v>
      </c>
    </row>
    <row r="147" spans="1:12" x14ac:dyDescent="0.75">
      <c r="A147" s="19" t="s">
        <v>200</v>
      </c>
      <c r="B147">
        <f t="shared" si="6"/>
        <v>2055</v>
      </c>
      <c r="C147">
        <v>1.6385479999999999</v>
      </c>
      <c r="D147">
        <v>2.0185420000000001</v>
      </c>
      <c r="F147" s="19" t="s">
        <v>422</v>
      </c>
      <c r="G147">
        <f t="shared" si="7"/>
        <v>685</v>
      </c>
      <c r="H147">
        <v>0</v>
      </c>
      <c r="K147">
        <f>'Sand Filter CV'!N147</f>
        <v>0.2959829993761981</v>
      </c>
      <c r="L147">
        <f>'M1 Backwater'!F146*35.315</f>
        <v>4.4307948175065165E-3</v>
      </c>
    </row>
    <row r="148" spans="1:12" x14ac:dyDescent="0.75">
      <c r="A148" s="19" t="s">
        <v>201</v>
      </c>
      <c r="B148">
        <f t="shared" si="6"/>
        <v>2070</v>
      </c>
      <c r="C148">
        <v>1.9159310000000001</v>
      </c>
      <c r="D148">
        <v>2.2538610000000001</v>
      </c>
      <c r="F148" s="19" t="s">
        <v>109</v>
      </c>
      <c r="G148">
        <f t="shared" si="7"/>
        <v>690</v>
      </c>
      <c r="H148">
        <v>0</v>
      </c>
      <c r="K148">
        <f>'Sand Filter CV'!N148</f>
        <v>0.13605565654504398</v>
      </c>
      <c r="L148">
        <f>'M1 Backwater'!F147*35.315</f>
        <v>6.2658523798343893E-3</v>
      </c>
    </row>
    <row r="149" spans="1:12" x14ac:dyDescent="0.75">
      <c r="A149" s="19" t="s">
        <v>202</v>
      </c>
      <c r="B149">
        <f t="shared" si="6"/>
        <v>2085</v>
      </c>
      <c r="C149">
        <v>1.9895080000000001</v>
      </c>
      <c r="D149">
        <v>2.362031</v>
      </c>
      <c r="F149" s="19" t="s">
        <v>423</v>
      </c>
      <c r="G149">
        <f t="shared" si="7"/>
        <v>695</v>
      </c>
      <c r="H149">
        <v>0</v>
      </c>
      <c r="K149">
        <f>'Sand Filter CV'!N149</f>
        <v>6.1963999852408989E-2</v>
      </c>
      <c r="L149">
        <f>'M1 Backwater'!F148*35.315</f>
        <v>6.4122028244806232E-3</v>
      </c>
    </row>
    <row r="150" spans="1:12" x14ac:dyDescent="0.75">
      <c r="A150" s="19" t="s">
        <v>203</v>
      </c>
      <c r="B150">
        <f t="shared" si="6"/>
        <v>2100</v>
      </c>
      <c r="C150">
        <v>2.03233</v>
      </c>
      <c r="D150">
        <v>2.411295</v>
      </c>
      <c r="F150" s="19" t="s">
        <v>424</v>
      </c>
      <c r="G150">
        <f t="shared" si="7"/>
        <v>700</v>
      </c>
      <c r="H150">
        <v>0</v>
      </c>
      <c r="K150">
        <f>'Sand Filter CV'!N150</f>
        <v>-4.5129675111734227E-3</v>
      </c>
      <c r="L150">
        <f>'M1 Backwater'!F149*35.315</f>
        <v>6.6050460918143164E-3</v>
      </c>
    </row>
    <row r="151" spans="1:12" x14ac:dyDescent="0.75">
      <c r="A151" s="19" t="s">
        <v>204</v>
      </c>
      <c r="B151">
        <f t="shared" si="6"/>
        <v>2115</v>
      </c>
      <c r="C151">
        <v>2.0473970000000001</v>
      </c>
      <c r="D151">
        <v>2.4077069999999998</v>
      </c>
      <c r="F151" s="19" t="s">
        <v>110</v>
      </c>
      <c r="G151">
        <f t="shared" si="7"/>
        <v>705</v>
      </c>
      <c r="H151">
        <v>0</v>
      </c>
      <c r="K151">
        <f>'Sand Filter CV'!N151</f>
        <v>-2.2407613213921925E-2</v>
      </c>
      <c r="L151">
        <f>'M1 Backwater'!F150*35.315</f>
        <v>6.8845617875585982E-3</v>
      </c>
    </row>
    <row r="152" spans="1:12" x14ac:dyDescent="0.75">
      <c r="A152" s="19" t="s">
        <v>205</v>
      </c>
      <c r="B152">
        <f t="shared" si="6"/>
        <v>2130</v>
      </c>
      <c r="C152">
        <v>2.0173730000000001</v>
      </c>
      <c r="D152">
        <v>2.3898920000000001</v>
      </c>
      <c r="F152" s="19" t="s">
        <v>425</v>
      </c>
      <c r="G152">
        <f t="shared" si="7"/>
        <v>710</v>
      </c>
      <c r="H152">
        <v>0</v>
      </c>
      <c r="K152">
        <f>'Sand Filter CV'!N152</f>
        <v>-2.2068008635322347E-2</v>
      </c>
      <c r="L152">
        <f>'M1 Backwater'!F151*35.315</f>
        <v>6.5798396808739879E-3</v>
      </c>
    </row>
    <row r="153" spans="1:12" x14ac:dyDescent="0.75">
      <c r="A153" s="19" t="s">
        <v>206</v>
      </c>
      <c r="B153">
        <f t="shared" si="6"/>
        <v>2145</v>
      </c>
      <c r="C153">
        <v>1.9895640000000001</v>
      </c>
      <c r="D153">
        <v>2.372347</v>
      </c>
      <c r="F153" s="19" t="s">
        <v>426</v>
      </c>
      <c r="G153">
        <f t="shared" si="7"/>
        <v>715</v>
      </c>
      <c r="H153">
        <v>0</v>
      </c>
      <c r="K153">
        <f>'Sand Filter CV'!N153</f>
        <v>-2.7087867424924285E-2</v>
      </c>
      <c r="L153">
        <f>'M1 Backwater'!F152*35.315</f>
        <v>6.3120655485578011E-3</v>
      </c>
    </row>
    <row r="154" spans="1:12" x14ac:dyDescent="0.75">
      <c r="A154" s="19" t="s">
        <v>207</v>
      </c>
      <c r="B154">
        <f t="shared" si="6"/>
        <v>2160</v>
      </c>
      <c r="C154">
        <v>1.9651369999999999</v>
      </c>
      <c r="D154">
        <v>2.3508110000000002</v>
      </c>
      <c r="F154" s="19" t="s">
        <v>111</v>
      </c>
      <c r="G154">
        <f t="shared" si="7"/>
        <v>720</v>
      </c>
      <c r="H154">
        <v>0</v>
      </c>
      <c r="K154">
        <f>'Sand Filter CV'!N154</f>
        <v>-4.9901748338431369E-2</v>
      </c>
      <c r="L154">
        <f>'M1 Backwater'!F153*35.315</f>
        <v>6.1411741248849931E-3</v>
      </c>
    </row>
    <row r="155" spans="1:12" x14ac:dyDescent="0.75">
      <c r="A155" s="19" t="s">
        <v>208</v>
      </c>
      <c r="B155">
        <f t="shared" si="6"/>
        <v>2175</v>
      </c>
      <c r="C155">
        <v>1.92448</v>
      </c>
      <c r="D155">
        <v>2.311137</v>
      </c>
      <c r="F155" s="19" t="s">
        <v>427</v>
      </c>
      <c r="G155">
        <f t="shared" si="7"/>
        <v>725</v>
      </c>
      <c r="H155">
        <v>0</v>
      </c>
      <c r="K155">
        <f>'Sand Filter CV'!N155</f>
        <v>-5.6449827731733314E-2</v>
      </c>
      <c r="L155">
        <f>'M1 Backwater'!F154*35.315</f>
        <v>5.8991983533457741E-3</v>
      </c>
    </row>
    <row r="156" spans="1:12" x14ac:dyDescent="0.75">
      <c r="A156" s="19" t="s">
        <v>209</v>
      </c>
      <c r="B156">
        <f t="shared" si="6"/>
        <v>2190</v>
      </c>
      <c r="C156">
        <v>1.8968560000000001</v>
      </c>
      <c r="D156">
        <v>2.266257</v>
      </c>
      <c r="F156" s="19" t="s">
        <v>428</v>
      </c>
      <c r="G156">
        <f t="shared" si="7"/>
        <v>730</v>
      </c>
      <c r="H156">
        <v>0</v>
      </c>
      <c r="K156">
        <f>'Sand Filter CV'!N156</f>
        <v>-7.6657557953168809E-2</v>
      </c>
      <c r="L156">
        <f>'M1 Backwater'!F155*35.315</f>
        <v>5.8964789287869451E-3</v>
      </c>
    </row>
    <row r="157" spans="1:12" x14ac:dyDescent="0.75">
      <c r="A157" s="19" t="s">
        <v>210</v>
      </c>
      <c r="B157">
        <f t="shared" si="6"/>
        <v>2205</v>
      </c>
      <c r="C157">
        <v>1.8292109999999999</v>
      </c>
      <c r="D157">
        <v>2.205311</v>
      </c>
      <c r="F157" s="19" t="s">
        <v>112</v>
      </c>
      <c r="G157">
        <f t="shared" si="7"/>
        <v>735</v>
      </c>
      <c r="H157">
        <v>0</v>
      </c>
      <c r="K157">
        <f>'Sand Filter CV'!N157</f>
        <v>-6.8216497482855312E-2</v>
      </c>
      <c r="L157">
        <f>'M1 Backwater'!F156*35.315</f>
        <v>5.4590796554342498E-3</v>
      </c>
    </row>
    <row r="158" spans="1:12" x14ac:dyDescent="0.75">
      <c r="A158" s="19" t="s">
        <v>211</v>
      </c>
      <c r="B158">
        <f t="shared" si="6"/>
        <v>2220</v>
      </c>
      <c r="C158">
        <v>1.80592</v>
      </c>
      <c r="D158">
        <v>2.1510760000000002</v>
      </c>
      <c r="F158" s="19" t="s">
        <v>429</v>
      </c>
      <c r="G158">
        <f t="shared" si="7"/>
        <v>740</v>
      </c>
      <c r="H158">
        <v>0</v>
      </c>
      <c r="K158">
        <f>'Sand Filter CV'!N158</f>
        <v>-6.0039573907008967E-2</v>
      </c>
      <c r="L158">
        <f>'M1 Backwater'!F157*35.315</f>
        <v>5.5606750739678624E-3</v>
      </c>
    </row>
    <row r="159" spans="1:12" x14ac:dyDescent="0.75">
      <c r="A159" s="19" t="s">
        <v>212</v>
      </c>
      <c r="B159">
        <f t="shared" si="6"/>
        <v>2235</v>
      </c>
      <c r="C159">
        <v>1.7307459999999999</v>
      </c>
      <c r="D159">
        <v>2.103342</v>
      </c>
      <c r="F159" s="19" t="s">
        <v>430</v>
      </c>
      <c r="G159">
        <f t="shared" si="7"/>
        <v>745</v>
      </c>
      <c r="H159">
        <v>0</v>
      </c>
      <c r="K159">
        <f>'Sand Filter CV'!N159</f>
        <v>-6.2313666788893711E-2</v>
      </c>
      <c r="L159">
        <f>'M1 Backwater'!F158*35.315</f>
        <v>4.9536764989499124E-3</v>
      </c>
    </row>
    <row r="160" spans="1:12" x14ac:dyDescent="0.75">
      <c r="A160" s="19" t="s">
        <v>213</v>
      </c>
      <c r="B160">
        <f t="shared" si="6"/>
        <v>2250</v>
      </c>
      <c r="C160">
        <v>1.6769579999999999</v>
      </c>
      <c r="D160">
        <v>2.0537999999999998</v>
      </c>
      <c r="F160" s="19" t="s">
        <v>113</v>
      </c>
      <c r="G160">
        <f t="shared" si="7"/>
        <v>750</v>
      </c>
      <c r="H160">
        <v>0</v>
      </c>
      <c r="K160">
        <f>'Sand Filter CV'!N160</f>
        <v>-9.7416202268777438E-2</v>
      </c>
      <c r="L160">
        <f>'M1 Backwater'!F159*35.315</f>
        <v>4.6450131486320571E-3</v>
      </c>
    </row>
    <row r="161" spans="1:12" x14ac:dyDescent="0.75">
      <c r="A161" s="19" t="s">
        <v>214</v>
      </c>
      <c r="B161">
        <f t="shared" si="6"/>
        <v>2265</v>
      </c>
      <c r="C161">
        <v>1.5970310000000001</v>
      </c>
      <c r="D161">
        <v>1.9763500000000001</v>
      </c>
      <c r="F161" s="19" t="s">
        <v>431</v>
      </c>
      <c r="G161">
        <f t="shared" si="7"/>
        <v>755</v>
      </c>
      <c r="H161">
        <v>0</v>
      </c>
      <c r="K161">
        <f>'Sand Filter CV'!N161</f>
        <v>-0.10413534174611554</v>
      </c>
      <c r="L161">
        <f>'M1 Backwater'!F160*35.315</f>
        <v>4.2309116842764076E-3</v>
      </c>
    </row>
    <row r="162" spans="1:12" x14ac:dyDescent="0.75">
      <c r="A162" s="19" t="s">
        <v>215</v>
      </c>
      <c r="B162">
        <f t="shared" si="6"/>
        <v>2280</v>
      </c>
      <c r="C162">
        <v>1.526011</v>
      </c>
      <c r="D162">
        <v>1.8935580000000001</v>
      </c>
      <c r="F162" s="19" t="s">
        <v>432</v>
      </c>
      <c r="G162">
        <f t="shared" si="7"/>
        <v>760</v>
      </c>
      <c r="H162">
        <v>0</v>
      </c>
      <c r="K162">
        <f>'Sand Filter CV'!N162</f>
        <v>-0.14416214361570026</v>
      </c>
      <c r="L162">
        <f>'M1 Backwater'!F161*35.315</f>
        <v>3.9555248509003027E-3</v>
      </c>
    </row>
    <row r="163" spans="1:12" x14ac:dyDescent="0.75">
      <c r="A163" s="19" t="s">
        <v>216</v>
      </c>
      <c r="B163">
        <f t="shared" si="6"/>
        <v>2295</v>
      </c>
      <c r="C163">
        <v>1.390423</v>
      </c>
      <c r="D163">
        <v>1.7789429999999999</v>
      </c>
      <c r="F163" s="19" t="s">
        <v>114</v>
      </c>
      <c r="G163">
        <f t="shared" si="7"/>
        <v>765</v>
      </c>
      <c r="H163">
        <v>0</v>
      </c>
      <c r="K163">
        <f>'Sand Filter CV'!N163</f>
        <v>-0.17235687040791328</v>
      </c>
      <c r="L163">
        <f>'M1 Backwater'!F162*35.315</f>
        <v>3.2427992708342467E-3</v>
      </c>
    </row>
    <row r="164" spans="1:12" x14ac:dyDescent="0.75">
      <c r="A164" s="19" t="s">
        <v>217</v>
      </c>
      <c r="B164">
        <f t="shared" si="6"/>
        <v>2310</v>
      </c>
      <c r="C164">
        <v>1.2720400000000001</v>
      </c>
      <c r="D164">
        <v>1.641912</v>
      </c>
      <c r="F164" s="19" t="s">
        <v>433</v>
      </c>
      <c r="G164">
        <f t="shared" si="7"/>
        <v>770</v>
      </c>
      <c r="H164">
        <v>0</v>
      </c>
      <c r="K164">
        <f>'Sand Filter CV'!N164</f>
        <v>-0.1132795094736043</v>
      </c>
      <c r="L164">
        <f>'M1 Backwater'!F163*35.315</f>
        <v>2.8295062591578877E-3</v>
      </c>
    </row>
    <row r="165" spans="1:12" x14ac:dyDescent="0.75">
      <c r="A165" s="19" t="s">
        <v>218</v>
      </c>
      <c r="B165">
        <f t="shared" si="6"/>
        <v>2325</v>
      </c>
      <c r="C165">
        <v>1.1730039999999999</v>
      </c>
      <c r="D165">
        <v>1.55185</v>
      </c>
      <c r="F165" s="19" t="s">
        <v>434</v>
      </c>
      <c r="G165">
        <f t="shared" si="7"/>
        <v>775</v>
      </c>
      <c r="H165">
        <v>0</v>
      </c>
      <c r="K165">
        <f>'Sand Filter CV'!N165</f>
        <v>-4.3644219529042315E-2</v>
      </c>
      <c r="L165">
        <f>'M1 Backwater'!F164*35.315</f>
        <v>2.4188338730200473E-3</v>
      </c>
    </row>
    <row r="166" spans="1:12" x14ac:dyDescent="0.75">
      <c r="A166" s="19" t="s">
        <v>219</v>
      </c>
      <c r="B166">
        <f t="shared" si="6"/>
        <v>2340</v>
      </c>
      <c r="C166">
        <v>1.108171</v>
      </c>
      <c r="D166">
        <v>1.5171509999999999</v>
      </c>
      <c r="F166" s="19" t="s">
        <v>115</v>
      </c>
      <c r="G166">
        <f t="shared" si="7"/>
        <v>780</v>
      </c>
      <c r="H166">
        <v>0</v>
      </c>
      <c r="K166">
        <f>'Sand Filter CV'!N166</f>
        <v>-6.4547510239239991E-2</v>
      </c>
      <c r="L166">
        <f>'M1 Backwater'!F165*35.315</f>
        <v>2.0995917570360862E-3</v>
      </c>
    </row>
    <row r="167" spans="1:12" x14ac:dyDescent="0.75">
      <c r="A167" s="19" t="s">
        <v>220</v>
      </c>
      <c r="B167">
        <f t="shared" si="6"/>
        <v>2355</v>
      </c>
      <c r="C167">
        <v>1.05731</v>
      </c>
      <c r="D167">
        <v>1.4658329999999999</v>
      </c>
      <c r="F167" s="19" t="s">
        <v>435</v>
      </c>
      <c r="G167">
        <f t="shared" si="7"/>
        <v>785</v>
      </c>
      <c r="H167">
        <v>0</v>
      </c>
      <c r="K167">
        <f>'Sand Filter CV'!N167</f>
        <v>-4.7041523109777751E-2</v>
      </c>
      <c r="L167">
        <f>'M1 Backwater'!F166*35.315</f>
        <v>1.9354187018639987E-3</v>
      </c>
    </row>
    <row r="168" spans="1:12" x14ac:dyDescent="0.75">
      <c r="A168" s="19" t="s">
        <v>221</v>
      </c>
      <c r="B168">
        <f t="shared" si="6"/>
        <v>2370</v>
      </c>
      <c r="C168">
        <v>1.0186459999999999</v>
      </c>
      <c r="D168">
        <v>1.4284330000000001</v>
      </c>
      <c r="F168" s="19" t="s">
        <v>436</v>
      </c>
      <c r="G168">
        <f t="shared" si="7"/>
        <v>790</v>
      </c>
      <c r="H168">
        <v>0</v>
      </c>
      <c r="K168">
        <f>'Sand Filter CV'!N168</f>
        <v>-5.0701705790244495E-2</v>
      </c>
      <c r="L168">
        <f>'M1 Backwater'!F167*35.315</f>
        <v>1.810892309164653E-3</v>
      </c>
    </row>
    <row r="169" spans="1:12" x14ac:dyDescent="0.75">
      <c r="A169" s="19" t="s">
        <v>222</v>
      </c>
      <c r="B169">
        <f t="shared" si="6"/>
        <v>2385</v>
      </c>
      <c r="C169">
        <v>0.973414</v>
      </c>
      <c r="D169">
        <v>1.388123</v>
      </c>
      <c r="F169" s="19" t="s">
        <v>116</v>
      </c>
      <c r="G169">
        <f t="shared" si="7"/>
        <v>795</v>
      </c>
      <c r="H169">
        <v>0</v>
      </c>
      <c r="K169">
        <f>'Sand Filter CV'!N169</f>
        <v>-4.1658161641599793E-2</v>
      </c>
      <c r="L169">
        <f>'M1 Backwater'!F168*35.315</f>
        <v>1.6627457013914692E-3</v>
      </c>
    </row>
    <row r="170" spans="1:12" x14ac:dyDescent="0.75">
      <c r="A170" s="19" t="s">
        <v>223</v>
      </c>
      <c r="B170">
        <f t="shared" si="6"/>
        <v>2400</v>
      </c>
      <c r="C170">
        <v>0.95210399999999995</v>
      </c>
      <c r="D170">
        <v>1.355003</v>
      </c>
      <c r="F170" s="19" t="s">
        <v>437</v>
      </c>
      <c r="G170">
        <f t="shared" si="7"/>
        <v>800</v>
      </c>
      <c r="H170">
        <v>0</v>
      </c>
      <c r="K170">
        <f>'Sand Filter CV'!N170</f>
        <v>-3.689992415699328E-2</v>
      </c>
      <c r="L170">
        <f>'M1 Backwater'!F169*35.315</f>
        <v>1.6269873320754124E-3</v>
      </c>
    </row>
    <row r="171" spans="1:12" x14ac:dyDescent="0.75">
      <c r="A171" s="19" t="s">
        <v>224</v>
      </c>
      <c r="B171">
        <f t="shared" si="6"/>
        <v>2415</v>
      </c>
      <c r="C171">
        <v>0.89902599999999999</v>
      </c>
      <c r="D171">
        <v>1.325666</v>
      </c>
      <c r="F171" s="19" t="s">
        <v>438</v>
      </c>
      <c r="G171">
        <f t="shared" si="7"/>
        <v>805</v>
      </c>
      <c r="H171">
        <v>0</v>
      </c>
      <c r="K171">
        <f>'Sand Filter CV'!N171</f>
        <v>-3.7161545461989055E-2</v>
      </c>
      <c r="L171">
        <f>'M1 Backwater'!F170*35.315</f>
        <v>1.4271552825083746E-3</v>
      </c>
    </row>
    <row r="172" spans="1:12" x14ac:dyDescent="0.75">
      <c r="A172" s="19" t="s">
        <v>225</v>
      </c>
      <c r="B172">
        <f t="shared" si="6"/>
        <v>2430</v>
      </c>
      <c r="C172">
        <v>0.892733</v>
      </c>
      <c r="D172">
        <v>1.2961210000000001</v>
      </c>
      <c r="F172" s="19" t="s">
        <v>117</v>
      </c>
      <c r="G172">
        <f t="shared" si="7"/>
        <v>810</v>
      </c>
      <c r="H172">
        <v>0</v>
      </c>
      <c r="K172">
        <f>'Sand Filter CV'!N172</f>
        <v>-3.1062498789280014E-2</v>
      </c>
      <c r="L172">
        <f>'M1 Backwater'!F171*35.315</f>
        <v>1.4565765365261644E-3</v>
      </c>
    </row>
    <row r="173" spans="1:12" x14ac:dyDescent="0.75">
      <c r="A173" s="19" t="s">
        <v>226</v>
      </c>
      <c r="B173">
        <f t="shared" si="6"/>
        <v>2445</v>
      </c>
      <c r="C173">
        <v>0.85513399999999995</v>
      </c>
      <c r="D173">
        <v>1.271425</v>
      </c>
      <c r="F173" s="19" t="s">
        <v>439</v>
      </c>
      <c r="G173">
        <f t="shared" si="7"/>
        <v>815</v>
      </c>
      <c r="H173">
        <v>0</v>
      </c>
      <c r="K173">
        <f>'Sand Filter CV'!N173</f>
        <v>-2.3245304507802128E-2</v>
      </c>
      <c r="L173">
        <f>'M1 Backwater'!F172*35.315</f>
        <v>1.3319851519141995E-3</v>
      </c>
    </row>
    <row r="174" spans="1:12" x14ac:dyDescent="0.75">
      <c r="A174" s="19" t="s">
        <v>227</v>
      </c>
      <c r="B174">
        <f t="shared" si="6"/>
        <v>2460</v>
      </c>
      <c r="C174">
        <v>0.83978200000000003</v>
      </c>
      <c r="D174">
        <v>1.2529440000000001</v>
      </c>
      <c r="F174" s="19" t="s">
        <v>440</v>
      </c>
      <c r="G174">
        <f t="shared" si="7"/>
        <v>820</v>
      </c>
      <c r="H174">
        <v>0</v>
      </c>
      <c r="K174">
        <f>'Sand Filter CV'!N174</f>
        <v>-1.1765411956386829E-2</v>
      </c>
      <c r="L174">
        <f>'M1 Backwater'!F173*35.315</f>
        <v>1.2976305726995884E-3</v>
      </c>
    </row>
    <row r="175" spans="1:12" x14ac:dyDescent="0.75">
      <c r="A175" s="19" t="s">
        <v>228</v>
      </c>
      <c r="B175">
        <f t="shared" si="6"/>
        <v>2475</v>
      </c>
      <c r="C175">
        <v>0.83092699999999997</v>
      </c>
      <c r="D175">
        <v>1.24359</v>
      </c>
      <c r="F175" s="19" t="s">
        <v>118</v>
      </c>
      <c r="G175">
        <f t="shared" si="7"/>
        <v>825</v>
      </c>
      <c r="H175">
        <v>0</v>
      </c>
      <c r="K175">
        <f>'Sand Filter CV'!N175</f>
        <v>-1.0282471963166635E-2</v>
      </c>
      <c r="L175">
        <f>'M1 Backwater'!F174*35.315</f>
        <v>1.2756920166099549E-3</v>
      </c>
    </row>
    <row r="176" spans="1:12" x14ac:dyDescent="0.75">
      <c r="A176" s="19" t="s">
        <v>229</v>
      </c>
      <c r="B176">
        <f t="shared" si="6"/>
        <v>2490</v>
      </c>
      <c r="C176">
        <v>0.82418000000000002</v>
      </c>
      <c r="D176">
        <v>1.2354149999999999</v>
      </c>
      <c r="F176" s="19" t="s">
        <v>441</v>
      </c>
      <c r="G176">
        <f t="shared" si="7"/>
        <v>830</v>
      </c>
      <c r="H176">
        <v>0</v>
      </c>
      <c r="K176">
        <f>'Sand Filter CV'!N176</f>
        <v>-1.2103758740251073E-2</v>
      </c>
      <c r="L176">
        <f>'M1 Backwater'!F175*35.315</f>
        <v>1.2607679955629976E-3</v>
      </c>
    </row>
    <row r="177" spans="1:12" x14ac:dyDescent="0.75">
      <c r="A177" s="19" t="s">
        <v>230</v>
      </c>
      <c r="B177">
        <f t="shared" si="6"/>
        <v>2505</v>
      </c>
      <c r="C177">
        <v>0.81419299999999994</v>
      </c>
      <c r="D177">
        <v>1.225792</v>
      </c>
      <c r="F177" s="19" t="s">
        <v>442</v>
      </c>
      <c r="G177">
        <f t="shared" si="7"/>
        <v>835</v>
      </c>
      <c r="H177">
        <v>0</v>
      </c>
      <c r="K177">
        <f>'Sand Filter CV'!N177</f>
        <v>-4.7066679004488E-3</v>
      </c>
      <c r="L177">
        <f>'M1 Backwater'!F176*35.315</f>
        <v>1.2348706958094837E-3</v>
      </c>
    </row>
    <row r="178" spans="1:12" x14ac:dyDescent="0.75">
      <c r="A178" s="19" t="s">
        <v>231</v>
      </c>
      <c r="B178">
        <f t="shared" si="6"/>
        <v>2520</v>
      </c>
      <c r="C178">
        <v>0.79796699999999998</v>
      </c>
      <c r="D178">
        <v>1.2220500000000001</v>
      </c>
      <c r="F178" s="19" t="s">
        <v>119</v>
      </c>
      <c r="G178">
        <f t="shared" si="7"/>
        <v>840</v>
      </c>
      <c r="H178">
        <v>0</v>
      </c>
      <c r="K178">
        <f>'Sand Filter CV'!N178</f>
        <v>-7.872537249842132E-3</v>
      </c>
      <c r="L178">
        <f>'M1 Backwater'!F177*35.315</f>
        <v>1.1748387309104716E-3</v>
      </c>
    </row>
    <row r="179" spans="1:12" x14ac:dyDescent="0.75">
      <c r="A179" s="19" t="s">
        <v>232</v>
      </c>
      <c r="B179">
        <f t="shared" si="6"/>
        <v>2535</v>
      </c>
      <c r="C179">
        <v>0.82517700000000005</v>
      </c>
      <c r="D179">
        <v>1.2157910000000001</v>
      </c>
      <c r="F179" s="19" t="s">
        <v>443</v>
      </c>
      <c r="G179">
        <f t="shared" si="7"/>
        <v>845</v>
      </c>
      <c r="H179">
        <v>0</v>
      </c>
      <c r="K179">
        <f>'Sand Filter CV'!N179</f>
        <v>-9.945382974037905E-3</v>
      </c>
      <c r="L179">
        <f>'M1 Backwater'!F178*35.315</f>
        <v>1.293839562525455E-3</v>
      </c>
    </row>
    <row r="180" spans="1:12" x14ac:dyDescent="0.75">
      <c r="A180" s="19" t="s">
        <v>233</v>
      </c>
      <c r="B180">
        <f t="shared" si="6"/>
        <v>2550</v>
      </c>
      <c r="C180">
        <v>0.78132500000000005</v>
      </c>
      <c r="D180">
        <v>1.207884</v>
      </c>
      <c r="F180" s="19" t="s">
        <v>444</v>
      </c>
      <c r="G180">
        <f t="shared" si="7"/>
        <v>850</v>
      </c>
      <c r="H180">
        <v>0</v>
      </c>
      <c r="K180">
        <f>'Sand Filter CV'!N180</f>
        <v>-1.5683442557642285E-2</v>
      </c>
      <c r="L180">
        <f>'M1 Backwater'!F179*35.315</f>
        <v>1.1310126917080507E-3</v>
      </c>
    </row>
    <row r="181" spans="1:12" x14ac:dyDescent="0.75">
      <c r="A181" s="19" t="s">
        <v>234</v>
      </c>
      <c r="B181">
        <f t="shared" si="6"/>
        <v>2565</v>
      </c>
      <c r="C181">
        <v>0.77585400000000004</v>
      </c>
      <c r="D181">
        <v>1.1954149999999999</v>
      </c>
      <c r="F181" s="19" t="s">
        <v>120</v>
      </c>
      <c r="G181">
        <f t="shared" si="7"/>
        <v>855</v>
      </c>
      <c r="H181">
        <v>0</v>
      </c>
      <c r="K181">
        <f>'Sand Filter CV'!N181</f>
        <v>7.0317906110334803E-3</v>
      </c>
      <c r="L181">
        <f>'M1 Backwater'!F180*35.315</f>
        <v>1.1287603795390121E-3</v>
      </c>
    </row>
    <row r="182" spans="1:12" x14ac:dyDescent="0.75">
      <c r="A182" s="19" t="s">
        <v>235</v>
      </c>
      <c r="B182">
        <f t="shared" si="6"/>
        <v>2580</v>
      </c>
      <c r="C182">
        <v>0.76779399999999998</v>
      </c>
      <c r="D182">
        <v>1.19093</v>
      </c>
      <c r="F182" s="19" t="s">
        <v>445</v>
      </c>
      <c r="G182">
        <f t="shared" si="7"/>
        <v>860</v>
      </c>
      <c r="H182">
        <v>1.2673E-2</v>
      </c>
      <c r="K182">
        <f>'Sand Filter CV'!N182</f>
        <v>6.2354219350311164E-3</v>
      </c>
      <c r="L182">
        <f>'M1 Backwater'!F181*35.315</f>
        <v>1.1043947480231821E-3</v>
      </c>
    </row>
    <row r="183" spans="1:12" x14ac:dyDescent="0.75">
      <c r="A183" s="19" t="s">
        <v>236</v>
      </c>
      <c r="B183">
        <f t="shared" si="6"/>
        <v>2595</v>
      </c>
      <c r="C183">
        <v>0.75224299999999999</v>
      </c>
      <c r="D183">
        <v>1.1759740000000001</v>
      </c>
      <c r="F183" s="19" t="s">
        <v>446</v>
      </c>
      <c r="G183">
        <f t="shared" si="7"/>
        <v>865</v>
      </c>
      <c r="H183">
        <v>2.5047E-2</v>
      </c>
      <c r="K183">
        <f>'Sand Filter CV'!N183</f>
        <v>2.3373114038364239E-2</v>
      </c>
      <c r="L183">
        <f>'M1 Backwater'!F182*35.315</f>
        <v>1.0673706056260597E-3</v>
      </c>
    </row>
    <row r="184" spans="1:12" x14ac:dyDescent="0.75">
      <c r="A184" s="19" t="s">
        <v>237</v>
      </c>
      <c r="B184">
        <f t="shared" si="6"/>
        <v>2610</v>
      </c>
      <c r="C184">
        <v>0.72673699999999997</v>
      </c>
      <c r="D184">
        <v>1.1625179999999999</v>
      </c>
      <c r="F184" s="19" t="s">
        <v>121</v>
      </c>
      <c r="G184">
        <f t="shared" si="7"/>
        <v>870</v>
      </c>
      <c r="H184">
        <v>4.0298E-2</v>
      </c>
      <c r="K184">
        <f>'Sand Filter CV'!N184</f>
        <v>3.9782735420615688E-2</v>
      </c>
      <c r="L184">
        <f>'M1 Backwater'!F183*35.315</f>
        <v>9.9278820596196155E-4</v>
      </c>
    </row>
    <row r="185" spans="1:12" x14ac:dyDescent="0.75">
      <c r="A185" s="19" t="s">
        <v>238</v>
      </c>
      <c r="B185">
        <f t="shared" si="6"/>
        <v>2625</v>
      </c>
      <c r="C185">
        <v>0.71233100000000005</v>
      </c>
      <c r="D185">
        <v>1.150585</v>
      </c>
      <c r="F185" s="19" t="s">
        <v>447</v>
      </c>
      <c r="G185">
        <f t="shared" si="7"/>
        <v>875</v>
      </c>
      <c r="H185">
        <v>5.4792E-2</v>
      </c>
      <c r="K185">
        <f>'Sand Filter CV'!N185</f>
        <v>6.0019739622393174E-2</v>
      </c>
      <c r="L185">
        <f>'M1 Backwater'!F184*35.315</f>
        <v>9.5810148190314125E-4</v>
      </c>
    </row>
    <row r="186" spans="1:12" x14ac:dyDescent="0.75">
      <c r="A186" s="19" t="s">
        <v>239</v>
      </c>
      <c r="B186">
        <f t="shared" si="6"/>
        <v>2640</v>
      </c>
      <c r="C186">
        <v>0.69411500000000004</v>
      </c>
      <c r="D186">
        <v>1.1454519999999999</v>
      </c>
      <c r="F186" s="19" t="s">
        <v>448</v>
      </c>
      <c r="G186">
        <f t="shared" si="7"/>
        <v>880</v>
      </c>
      <c r="H186">
        <v>6.6475999999999993E-2</v>
      </c>
      <c r="K186">
        <f>'Sand Filter CV'!N186</f>
        <v>4.784141237610242E-2</v>
      </c>
      <c r="L186">
        <f>'M1 Backwater'!F185*35.315</f>
        <v>9.0100069706443233E-4</v>
      </c>
    </row>
    <row r="187" spans="1:12" x14ac:dyDescent="0.75">
      <c r="A187" s="19" t="s">
        <v>240</v>
      </c>
      <c r="B187">
        <f t="shared" si="6"/>
        <v>2655</v>
      </c>
      <c r="C187">
        <v>0.70120199999999999</v>
      </c>
      <c r="D187">
        <v>1.1231180000000001</v>
      </c>
      <c r="F187" s="19" t="s">
        <v>122</v>
      </c>
      <c r="G187">
        <f t="shared" si="7"/>
        <v>885</v>
      </c>
      <c r="H187">
        <v>7.5933E-2</v>
      </c>
      <c r="K187">
        <f>'Sand Filter CV'!N187</f>
        <v>9.6336838556728949E-2</v>
      </c>
      <c r="L187">
        <f>'M1 Backwater'!F186*35.315</f>
        <v>9.5534213715562559E-4</v>
      </c>
    </row>
    <row r="188" spans="1:12" x14ac:dyDescent="0.75">
      <c r="A188" s="19" t="s">
        <v>241</v>
      </c>
      <c r="B188">
        <f t="shared" si="6"/>
        <v>2670</v>
      </c>
      <c r="C188">
        <v>0.67953699999999995</v>
      </c>
      <c r="D188">
        <v>1.132206</v>
      </c>
      <c r="F188" s="19" t="s">
        <v>449</v>
      </c>
      <c r="G188">
        <f t="shared" si="7"/>
        <v>890</v>
      </c>
      <c r="H188">
        <v>8.4905999999999995E-2</v>
      </c>
      <c r="K188">
        <f>'Sand Filter CV'!N188</f>
        <v>6.3451735766535247E-2</v>
      </c>
      <c r="L188">
        <f>'M1 Backwater'!F187*35.315</f>
        <v>8.6969792182606156E-4</v>
      </c>
    </row>
    <row r="189" spans="1:12" x14ac:dyDescent="0.75">
      <c r="A189" s="19" t="s">
        <v>242</v>
      </c>
      <c r="B189">
        <f t="shared" si="6"/>
        <v>2685</v>
      </c>
      <c r="C189">
        <v>0.67674900000000004</v>
      </c>
      <c r="D189">
        <v>1.1132169999999999</v>
      </c>
      <c r="F189" s="19" t="s">
        <v>450</v>
      </c>
      <c r="G189">
        <f t="shared" si="7"/>
        <v>895</v>
      </c>
      <c r="H189">
        <v>8.7335999999999997E-2</v>
      </c>
      <c r="K189">
        <f>'Sand Filter CV'!N189</f>
        <v>7.3625066133027023E-2</v>
      </c>
      <c r="L189">
        <f>'M1 Backwater'!F188*35.315</f>
        <v>8.858763047832213E-4</v>
      </c>
    </row>
    <row r="190" spans="1:12" x14ac:dyDescent="0.75">
      <c r="A190" s="19" t="s">
        <v>243</v>
      </c>
      <c r="B190">
        <f t="shared" si="6"/>
        <v>2700</v>
      </c>
      <c r="C190">
        <v>0.65495199999999998</v>
      </c>
      <c r="D190">
        <v>1.0998190000000001</v>
      </c>
      <c r="F190" s="19" t="s">
        <v>123</v>
      </c>
      <c r="G190">
        <f t="shared" si="7"/>
        <v>900</v>
      </c>
      <c r="H190">
        <v>9.0477000000000002E-2</v>
      </c>
      <c r="K190">
        <f>'Sand Filter CV'!N190</f>
        <v>9.1011364742888595E-2</v>
      </c>
      <c r="L190">
        <f>'M1 Backwater'!F189*35.315</f>
        <v>8.3156237195558752E-4</v>
      </c>
    </row>
    <row r="191" spans="1:12" x14ac:dyDescent="0.75">
      <c r="A191" s="19" t="s">
        <v>244</v>
      </c>
      <c r="B191">
        <f t="shared" si="6"/>
        <v>2715</v>
      </c>
      <c r="C191">
        <v>0.650142</v>
      </c>
      <c r="D191">
        <v>1.095119</v>
      </c>
      <c r="F191" s="19" t="s">
        <v>451</v>
      </c>
      <c r="G191">
        <f t="shared" si="7"/>
        <v>905</v>
      </c>
      <c r="H191">
        <v>9.6922999999999995E-2</v>
      </c>
      <c r="K191">
        <f>'Sand Filter CV'!N191</f>
        <v>8.2489781784302399E-2</v>
      </c>
      <c r="L191">
        <f>'M1 Backwater'!F190*35.315</f>
        <v>8.2199678709130052E-4</v>
      </c>
    </row>
    <row r="192" spans="1:12" x14ac:dyDescent="0.75">
      <c r="A192" s="19" t="s">
        <v>245</v>
      </c>
      <c r="B192">
        <f t="shared" si="6"/>
        <v>2730</v>
      </c>
      <c r="C192">
        <v>0.62508399999999997</v>
      </c>
      <c r="D192">
        <v>1.082775</v>
      </c>
      <c r="F192" s="19" t="s">
        <v>452</v>
      </c>
      <c r="G192">
        <f t="shared" si="7"/>
        <v>910</v>
      </c>
      <c r="H192">
        <v>9.8016000000000006E-2</v>
      </c>
      <c r="K192">
        <f>'Sand Filter CV'!N192</f>
        <v>0.10647733946188677</v>
      </c>
      <c r="L192">
        <f>'M1 Backwater'!F191*35.315</f>
        <v>7.58560824685072E-4</v>
      </c>
    </row>
    <row r="193" spans="1:12" x14ac:dyDescent="0.75">
      <c r="A193" s="19" t="s">
        <v>246</v>
      </c>
      <c r="B193">
        <f t="shared" si="6"/>
        <v>2745</v>
      </c>
      <c r="C193">
        <v>0.63610699999999998</v>
      </c>
      <c r="D193">
        <v>1.0878540000000001</v>
      </c>
      <c r="F193" s="19" t="s">
        <v>124</v>
      </c>
      <c r="G193">
        <f t="shared" si="7"/>
        <v>915</v>
      </c>
      <c r="H193">
        <v>0.100089</v>
      </c>
      <c r="K193">
        <f>'Sand Filter CV'!N193</f>
        <v>7.4994460126928827E-2</v>
      </c>
      <c r="L193">
        <f>'M1 Backwater'!F192*35.315</f>
        <v>7.8661763378071062E-4</v>
      </c>
    </row>
    <row r="194" spans="1:12" x14ac:dyDescent="0.75">
      <c r="A194" s="19" t="s">
        <v>247</v>
      </c>
      <c r="B194">
        <f t="shared" si="6"/>
        <v>2760</v>
      </c>
      <c r="C194">
        <v>0.60732299999999995</v>
      </c>
      <c r="D194">
        <v>1.062832</v>
      </c>
      <c r="F194" s="19" t="s">
        <v>453</v>
      </c>
      <c r="G194">
        <f t="shared" si="7"/>
        <v>920</v>
      </c>
      <c r="H194">
        <v>0.10646700000000001</v>
      </c>
      <c r="K194">
        <f>'Sand Filter CV'!N194</f>
        <v>8.6096792767268684E-2</v>
      </c>
      <c r="L194">
        <f>'M1 Backwater'!F193*35.315</f>
        <v>7.2884109377510361E-4</v>
      </c>
    </row>
    <row r="195" spans="1:12" x14ac:dyDescent="0.75">
      <c r="A195" s="19" t="s">
        <v>248</v>
      </c>
      <c r="B195">
        <f t="shared" si="6"/>
        <v>2775</v>
      </c>
      <c r="C195">
        <v>0.59331800000000001</v>
      </c>
      <c r="D195">
        <v>1.0432729999999999</v>
      </c>
      <c r="F195" s="19" t="s">
        <v>454</v>
      </c>
      <c r="G195">
        <f t="shared" si="7"/>
        <v>925</v>
      </c>
      <c r="H195">
        <v>0.110698</v>
      </c>
      <c r="K195">
        <f>'Sand Filter CV'!N195</f>
        <v>0.11799421694271137</v>
      </c>
      <c r="L195">
        <f>'M1 Backwater'!F194*35.315</f>
        <v>7.0978725512100822E-4</v>
      </c>
    </row>
    <row r="196" spans="1:12" x14ac:dyDescent="0.75">
      <c r="A196" s="19" t="s">
        <v>249</v>
      </c>
      <c r="B196">
        <f t="shared" si="6"/>
        <v>2790</v>
      </c>
      <c r="C196">
        <v>0.58218999999999999</v>
      </c>
      <c r="D196">
        <v>1.0468930000000001</v>
      </c>
      <c r="F196" s="19" t="s">
        <v>125</v>
      </c>
      <c r="G196">
        <f t="shared" si="7"/>
        <v>930</v>
      </c>
      <c r="H196">
        <v>0.113441</v>
      </c>
      <c r="K196">
        <f>'Sand Filter CV'!N196</f>
        <v>0.10135929745102873</v>
      </c>
      <c r="L196">
        <f>'M1 Backwater'!F195*35.315</f>
        <v>6.738784820723608E-4</v>
      </c>
    </row>
    <row r="197" spans="1:12" x14ac:dyDescent="0.75">
      <c r="A197" s="19" t="s">
        <v>250</v>
      </c>
      <c r="B197">
        <f t="shared" si="6"/>
        <v>2805</v>
      </c>
      <c r="C197">
        <v>0.57650900000000005</v>
      </c>
      <c r="D197">
        <v>1.035866</v>
      </c>
      <c r="F197" s="19" t="s">
        <v>455</v>
      </c>
      <c r="G197">
        <f t="shared" si="7"/>
        <v>935</v>
      </c>
      <c r="H197">
        <v>0.115229</v>
      </c>
      <c r="K197">
        <f>'Sand Filter CV'!N197</f>
        <v>0.117174007631</v>
      </c>
      <c r="L197">
        <f>'M1 Backwater'!F196*35.315</f>
        <v>6.7018150466895696E-4</v>
      </c>
    </row>
    <row r="198" spans="1:12" x14ac:dyDescent="0.75">
      <c r="A198" s="19" t="s">
        <v>251</v>
      </c>
      <c r="B198">
        <f t="shared" si="6"/>
        <v>2820</v>
      </c>
      <c r="C198">
        <v>0.56650800000000001</v>
      </c>
      <c r="D198">
        <v>1.036316</v>
      </c>
      <c r="F198" s="19" t="s">
        <v>456</v>
      </c>
      <c r="G198">
        <f t="shared" si="7"/>
        <v>940</v>
      </c>
      <c r="H198">
        <v>0.116608</v>
      </c>
      <c r="K198">
        <f>'Sand Filter CV'!N198</f>
        <v>0.11229216841932894</v>
      </c>
      <c r="L198">
        <f>'M1 Backwater'!F197*35.315</f>
        <v>6.4154639945693422E-4</v>
      </c>
    </row>
    <row r="199" spans="1:12" x14ac:dyDescent="0.75">
      <c r="A199" s="19" t="s">
        <v>252</v>
      </c>
      <c r="B199">
        <f t="shared" si="6"/>
        <v>2835</v>
      </c>
      <c r="C199">
        <v>0.55529799999999996</v>
      </c>
      <c r="D199">
        <v>1.029474</v>
      </c>
      <c r="F199" s="19" t="s">
        <v>126</v>
      </c>
      <c r="G199">
        <f t="shared" si="7"/>
        <v>945</v>
      </c>
      <c r="H199">
        <v>0.12089800000000001</v>
      </c>
      <c r="K199">
        <f>'Sand Filter CV'!N199</f>
        <v>0.11392777342110447</v>
      </c>
      <c r="L199">
        <f>'M1 Backwater'!F198*35.315</f>
        <v>6.1816260808463582E-4</v>
      </c>
    </row>
    <row r="200" spans="1:12" x14ac:dyDescent="0.75">
      <c r="A200" s="19" t="s">
        <v>253</v>
      </c>
      <c r="B200">
        <f t="shared" si="6"/>
        <v>2850</v>
      </c>
      <c r="C200">
        <v>0.55936699999999995</v>
      </c>
      <c r="D200">
        <v>1.017161</v>
      </c>
      <c r="F200" s="19" t="s">
        <v>457</v>
      </c>
      <c r="G200">
        <f t="shared" si="7"/>
        <v>950</v>
      </c>
      <c r="H200">
        <v>0.129415</v>
      </c>
      <c r="K200">
        <f>'Sand Filter CV'!N200</f>
        <v>0.14183606382228015</v>
      </c>
      <c r="L200">
        <f>'M1 Backwater'!F199*35.315</f>
        <v>6.4264986667083928E-4</v>
      </c>
    </row>
    <row r="201" spans="1:12" x14ac:dyDescent="0.75">
      <c r="A201" s="19" t="s">
        <v>254</v>
      </c>
      <c r="B201">
        <f t="shared" si="6"/>
        <v>2865</v>
      </c>
      <c r="C201">
        <v>0.56116699999999997</v>
      </c>
      <c r="D201">
        <v>1.0162070000000001</v>
      </c>
      <c r="F201" s="19" t="s">
        <v>458</v>
      </c>
      <c r="G201">
        <f t="shared" si="7"/>
        <v>955</v>
      </c>
      <c r="H201">
        <v>0.143036</v>
      </c>
      <c r="K201">
        <f>'Sand Filter CV'!N201</f>
        <v>0.15083607114425762</v>
      </c>
      <c r="L201">
        <f>'M1 Backwater'!F200*35.315</f>
        <v>6.4843074855464131E-4</v>
      </c>
    </row>
    <row r="202" spans="1:12" x14ac:dyDescent="0.75">
      <c r="A202" s="19" t="s">
        <v>255</v>
      </c>
      <c r="B202">
        <f t="shared" si="6"/>
        <v>2880</v>
      </c>
      <c r="C202">
        <v>0.54686199999999996</v>
      </c>
      <c r="D202">
        <v>1.010443</v>
      </c>
      <c r="F202" s="19" t="s">
        <v>127</v>
      </c>
      <c r="G202">
        <f t="shared" si="7"/>
        <v>960</v>
      </c>
      <c r="H202">
        <v>0.158086</v>
      </c>
      <c r="K202">
        <f>'Sand Filter CV'!N202</f>
        <v>0.1669046961874979</v>
      </c>
      <c r="L202">
        <f>'M1 Backwater'!F201*35.315</f>
        <v>6.1606200262005631E-4</v>
      </c>
    </row>
    <row r="203" spans="1:12" x14ac:dyDescent="0.75">
      <c r="A203" s="19" t="s">
        <v>256</v>
      </c>
      <c r="B203">
        <f t="shared" si="6"/>
        <v>2895</v>
      </c>
      <c r="C203">
        <v>0.52631600000000001</v>
      </c>
      <c r="D203">
        <v>1.0037970000000001</v>
      </c>
      <c r="F203" s="19" t="s">
        <v>459</v>
      </c>
      <c r="G203">
        <f t="shared" si="7"/>
        <v>965</v>
      </c>
      <c r="H203">
        <v>0.175264</v>
      </c>
      <c r="K203">
        <f>'Sand Filter CV'!N203</f>
        <v>0.20019607014339541</v>
      </c>
      <c r="L203">
        <f>'M1 Backwater'!F202*35.315</f>
        <v>5.689351099534564E-4</v>
      </c>
    </row>
    <row r="204" spans="1:12" x14ac:dyDescent="0.75">
      <c r="A204" s="19" t="s">
        <v>257</v>
      </c>
      <c r="B204">
        <f t="shared" ref="B204:B267" si="8">B203+15</f>
        <v>2910</v>
      </c>
      <c r="C204">
        <v>0.50942600000000005</v>
      </c>
      <c r="D204">
        <v>1.006885</v>
      </c>
      <c r="F204" s="19" t="s">
        <v>460</v>
      </c>
      <c r="G204">
        <f t="shared" ref="G204:G267" si="9">G203+5</f>
        <v>970</v>
      </c>
      <c r="H204">
        <v>0.19631199999999999</v>
      </c>
      <c r="K204">
        <f>'Sand Filter CV'!N204</f>
        <v>0.21036514722249119</v>
      </c>
      <c r="L204">
        <f>'M1 Backwater'!F203*35.315</f>
        <v>5.2063906545828282E-4</v>
      </c>
    </row>
    <row r="205" spans="1:12" x14ac:dyDescent="0.75">
      <c r="A205" s="19" t="s">
        <v>258</v>
      </c>
      <c r="B205">
        <f t="shared" si="8"/>
        <v>2925</v>
      </c>
      <c r="C205">
        <v>0.51571699999999998</v>
      </c>
      <c r="D205">
        <v>1.001676</v>
      </c>
      <c r="F205" s="19" t="s">
        <v>128</v>
      </c>
      <c r="G205">
        <f t="shared" si="9"/>
        <v>975</v>
      </c>
      <c r="H205">
        <v>0.216917</v>
      </c>
      <c r="K205">
        <f>'Sand Filter CV'!N205</f>
        <v>0.23559538771314442</v>
      </c>
      <c r="L205">
        <f>'M1 Backwater'!F204*35.315</f>
        <v>5.4355039056115044E-4</v>
      </c>
    </row>
    <row r="206" spans="1:12" x14ac:dyDescent="0.75">
      <c r="A206" s="19" t="s">
        <v>259</v>
      </c>
      <c r="B206">
        <f t="shared" si="8"/>
        <v>2940</v>
      </c>
      <c r="C206">
        <v>0.48391800000000001</v>
      </c>
      <c r="D206">
        <v>0.999641</v>
      </c>
      <c r="F206" s="19" t="s">
        <v>461</v>
      </c>
      <c r="G206">
        <f t="shared" si="9"/>
        <v>980</v>
      </c>
      <c r="H206">
        <v>0.23815500000000001</v>
      </c>
      <c r="K206">
        <f>'Sand Filter CV'!N206</f>
        <v>0.26130203992841783</v>
      </c>
      <c r="L206">
        <f>'M1 Backwater'!F205*35.315</f>
        <v>4.620525170726911E-4</v>
      </c>
    </row>
    <row r="207" spans="1:12" x14ac:dyDescent="0.75">
      <c r="A207" s="19" t="s">
        <v>260</v>
      </c>
      <c r="B207">
        <f t="shared" si="8"/>
        <v>2955</v>
      </c>
      <c r="C207">
        <v>0.48029100000000002</v>
      </c>
      <c r="D207">
        <v>1.006189</v>
      </c>
      <c r="F207" s="19" t="s">
        <v>462</v>
      </c>
      <c r="G207">
        <f t="shared" si="9"/>
        <v>985</v>
      </c>
      <c r="H207">
        <v>0.25306600000000001</v>
      </c>
      <c r="K207">
        <f>'Sand Filter CV'!N207</f>
        <v>0.24479137996453118</v>
      </c>
      <c r="L207">
        <f>'M1 Backwater'!F206*35.315</f>
        <v>4.4246288896436368E-4</v>
      </c>
    </row>
    <row r="208" spans="1:12" x14ac:dyDescent="0.75">
      <c r="A208" s="19" t="s">
        <v>261</v>
      </c>
      <c r="B208">
        <f t="shared" si="8"/>
        <v>2970</v>
      </c>
      <c r="C208">
        <v>0.48926599999999998</v>
      </c>
      <c r="D208">
        <v>0.98875800000000003</v>
      </c>
      <c r="F208" s="19" t="s">
        <v>129</v>
      </c>
      <c r="G208">
        <f t="shared" si="9"/>
        <v>990</v>
      </c>
      <c r="H208">
        <v>0.26671600000000001</v>
      </c>
      <c r="K208">
        <f>'Sand Filter CV'!N208</f>
        <v>0.27004825382472436</v>
      </c>
      <c r="L208">
        <f>'M1 Backwater'!F207*35.315</f>
        <v>4.9023136273653573E-4</v>
      </c>
    </row>
    <row r="209" spans="1:12" x14ac:dyDescent="0.75">
      <c r="A209" s="19" t="s">
        <v>262</v>
      </c>
      <c r="B209">
        <f t="shared" si="8"/>
        <v>2985</v>
      </c>
      <c r="C209">
        <v>0.44958100000000001</v>
      </c>
      <c r="D209">
        <v>0.985904</v>
      </c>
      <c r="F209" s="19" t="s">
        <v>463</v>
      </c>
      <c r="G209">
        <f t="shared" si="9"/>
        <v>995</v>
      </c>
      <c r="H209">
        <v>0.27363799999999999</v>
      </c>
      <c r="K209">
        <f>'Sand Filter CV'!N209</f>
        <v>0.27981345997587787</v>
      </c>
      <c r="L209">
        <f>'M1 Backwater'!F208*35.315</f>
        <v>3.9046204023378533E-4</v>
      </c>
    </row>
    <row r="210" spans="1:12" x14ac:dyDescent="0.75">
      <c r="A210" s="19" t="s">
        <v>263</v>
      </c>
      <c r="B210">
        <f t="shared" si="8"/>
        <v>3000</v>
      </c>
      <c r="C210">
        <v>0.47054699999999999</v>
      </c>
      <c r="D210">
        <v>0.98419900000000005</v>
      </c>
      <c r="F210" s="19" t="s">
        <v>464</v>
      </c>
      <c r="G210">
        <f t="shared" si="9"/>
        <v>1000</v>
      </c>
      <c r="H210">
        <v>0.28195799999999999</v>
      </c>
      <c r="K210">
        <f>'Sand Filter CV'!N210</f>
        <v>0.27757474108678892</v>
      </c>
      <c r="L210">
        <f>'M1 Backwater'!F209*35.315</f>
        <v>4.4795033627111498E-4</v>
      </c>
    </row>
    <row r="211" spans="1:12" x14ac:dyDescent="0.75">
      <c r="A211" s="19" t="s">
        <v>264</v>
      </c>
      <c r="B211">
        <f t="shared" si="8"/>
        <v>3015</v>
      </c>
      <c r="C211">
        <v>0.46153100000000002</v>
      </c>
      <c r="D211">
        <v>0.97810399999999997</v>
      </c>
      <c r="F211" s="19" t="s">
        <v>130</v>
      </c>
      <c r="G211">
        <f t="shared" si="9"/>
        <v>1005</v>
      </c>
      <c r="H211">
        <v>0.28524100000000002</v>
      </c>
      <c r="K211">
        <f>'Sand Filter CV'!N211</f>
        <v>0.29199381770581107</v>
      </c>
      <c r="L211">
        <f>'M1 Backwater'!F210*35.315</f>
        <v>4.3291382152262081E-4</v>
      </c>
    </row>
    <row r="212" spans="1:12" x14ac:dyDescent="0.75">
      <c r="A212" s="19" t="s">
        <v>265</v>
      </c>
      <c r="B212">
        <f t="shared" si="8"/>
        <v>3030</v>
      </c>
      <c r="C212">
        <v>0.43</v>
      </c>
      <c r="D212">
        <v>0.981769</v>
      </c>
      <c r="F212" s="19" t="s">
        <v>465</v>
      </c>
      <c r="G212">
        <f t="shared" si="9"/>
        <v>1010</v>
      </c>
      <c r="H212">
        <v>0.28738399999999997</v>
      </c>
      <c r="K212">
        <f>'Sand Filter CV'!N212</f>
        <v>0.27631050360218223</v>
      </c>
      <c r="L212">
        <f>'M1 Backwater'!F211*35.315</f>
        <v>3.4394681679425319E-4</v>
      </c>
    </row>
    <row r="213" spans="1:12" x14ac:dyDescent="0.75">
      <c r="A213" s="19" t="s">
        <v>266</v>
      </c>
      <c r="B213">
        <f t="shared" si="8"/>
        <v>3045</v>
      </c>
      <c r="C213">
        <v>0.445137</v>
      </c>
      <c r="D213">
        <v>0.97189099999999995</v>
      </c>
      <c r="F213" s="19" t="s">
        <v>466</v>
      </c>
      <c r="G213">
        <f t="shared" si="9"/>
        <v>1015</v>
      </c>
      <c r="H213">
        <v>0.28873500000000002</v>
      </c>
      <c r="K213">
        <f>'Sand Filter CV'!N213</f>
        <v>0.29526893933827775</v>
      </c>
      <c r="L213">
        <f>'M1 Backwater'!F212*35.315</f>
        <v>3.996783365936626E-4</v>
      </c>
    </row>
    <row r="214" spans="1:12" x14ac:dyDescent="0.75">
      <c r="A214" s="19" t="s">
        <v>267</v>
      </c>
      <c r="B214">
        <f t="shared" si="8"/>
        <v>3060</v>
      </c>
      <c r="C214">
        <v>0.409165</v>
      </c>
      <c r="D214">
        <v>0.97486600000000001</v>
      </c>
      <c r="F214" s="19" t="s">
        <v>131</v>
      </c>
      <c r="G214">
        <f t="shared" si="9"/>
        <v>1020</v>
      </c>
      <c r="H214">
        <v>0.29152699999999998</v>
      </c>
      <c r="K214">
        <f>'Sand Filter CV'!N214</f>
        <v>0.26892999209687557</v>
      </c>
      <c r="L214">
        <f>'M1 Backwater'!F213*35.315</f>
        <v>2.9809912597638196E-4</v>
      </c>
    </row>
    <row r="215" spans="1:12" x14ac:dyDescent="0.75">
      <c r="A215" s="19" t="s">
        <v>268</v>
      </c>
      <c r="B215">
        <f t="shared" si="8"/>
        <v>3075</v>
      </c>
      <c r="C215">
        <v>0.40618799999999999</v>
      </c>
      <c r="D215">
        <v>0.95684000000000002</v>
      </c>
      <c r="F215" s="19" t="s">
        <v>467</v>
      </c>
      <c r="G215">
        <f t="shared" si="9"/>
        <v>1025</v>
      </c>
      <c r="H215">
        <v>0.291603</v>
      </c>
      <c r="K215">
        <f>'Sand Filter CV'!N215</f>
        <v>0.28964192750549989</v>
      </c>
      <c r="L215">
        <f>'M1 Backwater'!F214*35.315</f>
        <v>3.2273242137488962E-4</v>
      </c>
    </row>
    <row r="216" spans="1:12" x14ac:dyDescent="0.75">
      <c r="A216" s="19" t="s">
        <v>269</v>
      </c>
      <c r="B216">
        <f t="shared" si="8"/>
        <v>3090</v>
      </c>
      <c r="C216">
        <v>0.402833</v>
      </c>
      <c r="D216">
        <v>0.952565</v>
      </c>
      <c r="F216" s="19" t="s">
        <v>468</v>
      </c>
      <c r="G216">
        <f t="shared" si="9"/>
        <v>1030</v>
      </c>
      <c r="H216">
        <v>0.29501899999999998</v>
      </c>
      <c r="K216">
        <f>'Sand Filter CV'!N216</f>
        <v>0.29182461660278669</v>
      </c>
      <c r="L216">
        <f>'M1 Backwater'!F215*35.315</f>
        <v>3.2100853218427426E-4</v>
      </c>
    </row>
    <row r="217" spans="1:12" x14ac:dyDescent="0.75">
      <c r="A217" s="19" t="s">
        <v>270</v>
      </c>
      <c r="B217">
        <f t="shared" si="8"/>
        <v>3105</v>
      </c>
      <c r="C217">
        <v>0.37221900000000002</v>
      </c>
      <c r="D217">
        <v>0.95039899999999999</v>
      </c>
      <c r="F217" s="19" t="s">
        <v>132</v>
      </c>
      <c r="G217">
        <f t="shared" si="9"/>
        <v>1035</v>
      </c>
      <c r="H217">
        <v>0.29454900000000001</v>
      </c>
      <c r="K217">
        <f>'Sand Filter CV'!N217</f>
        <v>0.28835415940118891</v>
      </c>
      <c r="L217">
        <f>'M1 Backwater'!F216*35.315</f>
        <v>2.4240421786188784E-4</v>
      </c>
    </row>
    <row r="218" spans="1:12" x14ac:dyDescent="0.75">
      <c r="A218" s="19" t="s">
        <v>271</v>
      </c>
      <c r="B218">
        <f t="shared" si="8"/>
        <v>3120</v>
      </c>
      <c r="C218">
        <v>0.38433099999999998</v>
      </c>
      <c r="D218">
        <v>0.945384</v>
      </c>
      <c r="F218" s="19" t="s">
        <v>469</v>
      </c>
      <c r="G218">
        <f t="shared" si="9"/>
        <v>1040</v>
      </c>
      <c r="H218">
        <v>0.29466199999999998</v>
      </c>
      <c r="K218">
        <f>'Sand Filter CV'!N218</f>
        <v>0.29601658866165781</v>
      </c>
      <c r="L218">
        <f>'M1 Backwater'!F217*35.315</f>
        <v>2.8533683283167452E-4</v>
      </c>
    </row>
    <row r="219" spans="1:12" x14ac:dyDescent="0.75">
      <c r="A219" s="19" t="s">
        <v>272</v>
      </c>
      <c r="B219">
        <f t="shared" si="8"/>
        <v>3135</v>
      </c>
      <c r="C219">
        <v>0.34891899999999998</v>
      </c>
      <c r="D219">
        <v>0.94655</v>
      </c>
      <c r="F219" s="19" t="s">
        <v>470</v>
      </c>
      <c r="G219">
        <f t="shared" si="9"/>
        <v>1045</v>
      </c>
      <c r="H219">
        <v>0.29454999999999998</v>
      </c>
      <c r="K219">
        <f>'Sand Filter CV'!N219</f>
        <v>0.28844201487572213</v>
      </c>
      <c r="L219">
        <f>'M1 Backwater'!F218*35.315</f>
        <v>1.7858123768965981E-4</v>
      </c>
    </row>
    <row r="220" spans="1:12" x14ac:dyDescent="0.75">
      <c r="A220" s="19" t="s">
        <v>273</v>
      </c>
      <c r="B220">
        <f t="shared" si="8"/>
        <v>3150</v>
      </c>
      <c r="C220">
        <v>0.31426199999999999</v>
      </c>
      <c r="D220">
        <v>0.94087500000000002</v>
      </c>
      <c r="F220" s="19" t="s">
        <v>133</v>
      </c>
      <c r="G220">
        <f t="shared" si="9"/>
        <v>1050</v>
      </c>
      <c r="H220">
        <v>0.29558000000000001</v>
      </c>
      <c r="K220">
        <f>'Sand Filter CV'!N220</f>
        <v>0.29530660003090237</v>
      </c>
      <c r="L220">
        <f>'M1 Backwater'!F219*35.315</f>
        <v>4.1009959667406034E-5</v>
      </c>
    </row>
    <row r="221" spans="1:12" x14ac:dyDescent="0.75">
      <c r="A221" s="19" t="s">
        <v>274</v>
      </c>
      <c r="B221">
        <f t="shared" si="8"/>
        <v>3165</v>
      </c>
      <c r="C221">
        <v>0.34198699999999999</v>
      </c>
      <c r="D221">
        <v>0.94140100000000004</v>
      </c>
      <c r="F221" s="19" t="s">
        <v>471</v>
      </c>
      <c r="G221">
        <f t="shared" si="9"/>
        <v>1055</v>
      </c>
      <c r="H221">
        <v>0.29464499999999999</v>
      </c>
      <c r="K221">
        <f>'Sand Filter CV'!N221</f>
        <v>0.28626871981269547</v>
      </c>
      <c r="L221">
        <f>'M1 Backwater'!F220*35.315</f>
        <v>1.6955236192654798E-4</v>
      </c>
    </row>
    <row r="222" spans="1:12" x14ac:dyDescent="0.75">
      <c r="A222" s="19" t="s">
        <v>275</v>
      </c>
      <c r="B222">
        <f t="shared" si="8"/>
        <v>3180</v>
      </c>
      <c r="C222">
        <v>0.37496699999999999</v>
      </c>
      <c r="D222">
        <v>0.93562400000000001</v>
      </c>
      <c r="F222" s="19" t="s">
        <v>472</v>
      </c>
      <c r="G222">
        <f t="shared" si="9"/>
        <v>1060</v>
      </c>
      <c r="H222">
        <v>0.29353499999999999</v>
      </c>
      <c r="K222">
        <f>'Sand Filter CV'!N222</f>
        <v>0.29165345014828437</v>
      </c>
      <c r="L222">
        <f>'M1 Backwater'!F221*35.315</f>
        <v>2.7798950463445025E-4</v>
      </c>
    </row>
    <row r="223" spans="1:12" x14ac:dyDescent="0.75">
      <c r="A223" s="19" t="s">
        <v>276</v>
      </c>
      <c r="B223">
        <f t="shared" si="8"/>
        <v>3195</v>
      </c>
      <c r="C223">
        <v>0.324822</v>
      </c>
      <c r="D223">
        <v>0.93491199999999997</v>
      </c>
      <c r="F223" s="19" t="s">
        <v>134</v>
      </c>
      <c r="G223">
        <f t="shared" si="9"/>
        <v>1065</v>
      </c>
      <c r="H223">
        <v>0.292549</v>
      </c>
      <c r="K223">
        <f>'Sand Filter CV'!N223</f>
        <v>0.28069946641114668</v>
      </c>
      <c r="L223">
        <f>'M1 Backwater'!F222*35.315</f>
        <v>1.2507024432290218E-4</v>
      </c>
    </row>
    <row r="224" spans="1:12" x14ac:dyDescent="0.75">
      <c r="A224" s="19" t="s">
        <v>277</v>
      </c>
      <c r="B224">
        <f t="shared" si="8"/>
        <v>3210</v>
      </c>
      <c r="C224">
        <v>0.35556900000000002</v>
      </c>
      <c r="D224">
        <v>0.92624799999999996</v>
      </c>
      <c r="F224" s="19" t="s">
        <v>473</v>
      </c>
      <c r="G224">
        <f t="shared" si="9"/>
        <v>1070</v>
      </c>
      <c r="H224">
        <v>0.291597</v>
      </c>
      <c r="K224">
        <f>'Sand Filter CV'!N224</f>
        <v>0.29310160392365786</v>
      </c>
      <c r="L224">
        <f>'M1 Backwater'!F223*35.315</f>
        <v>2.4484731900651881E-4</v>
      </c>
    </row>
    <row r="225" spans="1:12" x14ac:dyDescent="0.75">
      <c r="A225" s="19" t="s">
        <v>278</v>
      </c>
      <c r="B225">
        <f t="shared" si="8"/>
        <v>3225</v>
      </c>
      <c r="C225">
        <v>0.36006500000000002</v>
      </c>
      <c r="D225">
        <v>0.92831399999999997</v>
      </c>
      <c r="F225" s="19" t="s">
        <v>474</v>
      </c>
      <c r="G225">
        <f t="shared" si="9"/>
        <v>1075</v>
      </c>
      <c r="H225">
        <v>0.29050300000000001</v>
      </c>
      <c r="K225">
        <f>'Sand Filter CV'!N225</f>
        <v>0.29940104536282447</v>
      </c>
      <c r="L225">
        <f>'M1 Backwater'!F224*35.315</f>
        <v>2.5269560459843354E-4</v>
      </c>
    </row>
    <row r="226" spans="1:12" x14ac:dyDescent="0.75">
      <c r="A226" s="19" t="s">
        <v>279</v>
      </c>
      <c r="B226">
        <f t="shared" si="8"/>
        <v>3240</v>
      </c>
      <c r="C226">
        <v>0.279034</v>
      </c>
      <c r="D226">
        <v>0.936755</v>
      </c>
      <c r="F226" s="19" t="s">
        <v>135</v>
      </c>
      <c r="G226">
        <f t="shared" si="9"/>
        <v>1080</v>
      </c>
      <c r="H226">
        <v>0.28878399999999999</v>
      </c>
      <c r="K226">
        <f>'Sand Filter CV'!N226</f>
        <v>0.27347469903903326</v>
      </c>
      <c r="L226">
        <f>'M1 Backwater'!F225*35.315</f>
        <v>1.7502272703477415E-4</v>
      </c>
    </row>
    <row r="227" spans="1:12" x14ac:dyDescent="0.75">
      <c r="A227" s="19" t="s">
        <v>280</v>
      </c>
      <c r="B227">
        <f t="shared" si="8"/>
        <v>3255</v>
      </c>
      <c r="C227">
        <v>0.30537700000000001</v>
      </c>
      <c r="D227">
        <v>0.92686999999999997</v>
      </c>
      <c r="F227" s="19" t="s">
        <v>475</v>
      </c>
      <c r="G227">
        <f t="shared" si="9"/>
        <v>1085</v>
      </c>
      <c r="H227">
        <v>0.285908</v>
      </c>
      <c r="K227">
        <f>'Sand Filter CV'!N227</f>
        <v>0.28956492569518449</v>
      </c>
      <c r="L227">
        <f>'M1 Backwater'!F226*35.315</f>
        <v>5.8247240517233388E-5</v>
      </c>
    </row>
    <row r="228" spans="1:12" x14ac:dyDescent="0.75">
      <c r="A228" s="19" t="s">
        <v>281</v>
      </c>
      <c r="B228">
        <f t="shared" si="8"/>
        <v>3270</v>
      </c>
      <c r="C228">
        <v>0.30995899999999998</v>
      </c>
      <c r="D228">
        <v>0.93061300000000002</v>
      </c>
      <c r="F228" s="19" t="s">
        <v>476</v>
      </c>
      <c r="G228">
        <f t="shared" si="9"/>
        <v>1090</v>
      </c>
      <c r="H228">
        <v>0.28485700000000003</v>
      </c>
      <c r="K228">
        <f>'Sand Filter CV'!N228</f>
        <v>0.27162367248504449</v>
      </c>
      <c r="L228">
        <f>'M1 Backwater'!F227*35.315</f>
        <v>6.5689985347726698E-5</v>
      </c>
    </row>
    <row r="229" spans="1:12" x14ac:dyDescent="0.75">
      <c r="A229" s="19" t="s">
        <v>282</v>
      </c>
      <c r="B229">
        <f t="shared" si="8"/>
        <v>3285</v>
      </c>
      <c r="C229">
        <v>0.29263499999999998</v>
      </c>
      <c r="D229">
        <v>0.92178300000000002</v>
      </c>
      <c r="F229" s="19" t="s">
        <v>136</v>
      </c>
      <c r="G229">
        <f t="shared" si="9"/>
        <v>1095</v>
      </c>
      <c r="H229">
        <v>0.28272999999999998</v>
      </c>
      <c r="K229">
        <f>'Sand Filter CV'!N229</f>
        <v>0.29520629348447769</v>
      </c>
      <c r="L229">
        <f>'M1 Backwater'!F228*35.315</f>
        <v>6.1690511154630572E-5</v>
      </c>
    </row>
    <row r="230" spans="1:12" x14ac:dyDescent="0.75">
      <c r="A230" s="19" t="s">
        <v>283</v>
      </c>
      <c r="B230">
        <f t="shared" si="8"/>
        <v>3300</v>
      </c>
      <c r="C230">
        <v>0.29692000000000002</v>
      </c>
      <c r="D230">
        <v>0.93384800000000001</v>
      </c>
      <c r="F230" s="19" t="s">
        <v>477</v>
      </c>
      <c r="G230">
        <f t="shared" si="9"/>
        <v>1100</v>
      </c>
      <c r="H230">
        <v>0.28003099999999997</v>
      </c>
      <c r="K230">
        <f>'Sand Filter CV'!N230</f>
        <v>0.26159734763021558</v>
      </c>
      <c r="L230">
        <f>'M1 Backwater'!F229*35.315</f>
        <v>1.0760604571722937E-4</v>
      </c>
    </row>
    <row r="231" spans="1:12" x14ac:dyDescent="0.75">
      <c r="A231" s="19" t="s">
        <v>284</v>
      </c>
      <c r="B231">
        <f t="shared" si="8"/>
        <v>3315</v>
      </c>
      <c r="C231">
        <v>0.27466099999999999</v>
      </c>
      <c r="D231">
        <v>0.92263499999999998</v>
      </c>
      <c r="F231" s="19" t="s">
        <v>478</v>
      </c>
      <c r="G231">
        <f t="shared" si="9"/>
        <v>1105</v>
      </c>
      <c r="H231">
        <v>0.27570099999999997</v>
      </c>
      <c r="K231">
        <f>'Sand Filter CV'!N231</f>
        <v>0.27442361903114665</v>
      </c>
      <c r="L231">
        <f>'M1 Backwater'!F230*35.315</f>
        <v>1.4197024321214953E-4</v>
      </c>
    </row>
    <row r="232" spans="1:12" x14ac:dyDescent="0.75">
      <c r="A232" s="19" t="s">
        <v>285</v>
      </c>
      <c r="B232">
        <f t="shared" si="8"/>
        <v>3330</v>
      </c>
      <c r="C232">
        <v>0.28272399999999998</v>
      </c>
      <c r="D232">
        <v>0.92297099999999999</v>
      </c>
      <c r="F232" s="19" t="s">
        <v>137</v>
      </c>
      <c r="G232">
        <f t="shared" si="9"/>
        <v>1110</v>
      </c>
      <c r="H232">
        <v>0.27400099999999999</v>
      </c>
      <c r="K232">
        <f>'Sand Filter CV'!N232</f>
        <v>0.26848145770202886</v>
      </c>
      <c r="L232">
        <f>'M1 Backwater'!F231*35.315</f>
        <v>1.1698110776769838E-4</v>
      </c>
    </row>
    <row r="233" spans="1:12" x14ac:dyDescent="0.75">
      <c r="A233" s="19" t="s">
        <v>286</v>
      </c>
      <c r="B233">
        <f t="shared" si="8"/>
        <v>3345</v>
      </c>
      <c r="C233">
        <v>0.30124899999999999</v>
      </c>
      <c r="D233">
        <v>0.92139400000000005</v>
      </c>
      <c r="F233" s="19" t="s">
        <v>479</v>
      </c>
      <c r="G233">
        <f t="shared" si="9"/>
        <v>1115</v>
      </c>
      <c r="H233">
        <v>0.27046500000000001</v>
      </c>
      <c r="K233">
        <f>'Sand Filter CV'!N233</f>
        <v>0.26920534084902664</v>
      </c>
      <c r="L233">
        <f>'M1 Backwater'!F232*35.315</f>
        <v>6.7465901278439689E-5</v>
      </c>
    </row>
    <row r="234" spans="1:12" x14ac:dyDescent="0.75">
      <c r="A234" s="19" t="s">
        <v>287</v>
      </c>
      <c r="B234">
        <f t="shared" si="8"/>
        <v>3360</v>
      </c>
      <c r="C234">
        <v>0.28956700000000002</v>
      </c>
      <c r="D234">
        <v>0.92419600000000002</v>
      </c>
      <c r="F234" s="19" t="s">
        <v>480</v>
      </c>
      <c r="G234">
        <f t="shared" si="9"/>
        <v>1120</v>
      </c>
      <c r="H234">
        <v>0.265681</v>
      </c>
      <c r="K234">
        <f>'Sand Filter CV'!N234</f>
        <v>0.26433410116782668</v>
      </c>
      <c r="L234">
        <f>'M1 Backwater'!F233*35.315</f>
        <v>9.4033028236801744E-5</v>
      </c>
    </row>
    <row r="235" spans="1:12" x14ac:dyDescent="0.75">
      <c r="A235" s="19" t="s">
        <v>288</v>
      </c>
      <c r="B235">
        <f t="shared" si="8"/>
        <v>3375</v>
      </c>
      <c r="C235">
        <v>0.30884499999999998</v>
      </c>
      <c r="D235">
        <v>0.92465799999999998</v>
      </c>
      <c r="F235" s="19" t="s">
        <v>138</v>
      </c>
      <c r="G235">
        <f t="shared" si="9"/>
        <v>1125</v>
      </c>
      <c r="H235">
        <v>0.26375300000000002</v>
      </c>
      <c r="K235">
        <f>'Sand Filter CV'!N235</f>
        <v>0.26385876363386912</v>
      </c>
      <c r="L235">
        <f>'M1 Backwater'!F234*35.315</f>
        <v>9.4324486412368527E-5</v>
      </c>
    </row>
    <row r="236" spans="1:12" x14ac:dyDescent="0.75">
      <c r="A236" s="19" t="s">
        <v>289</v>
      </c>
      <c r="B236">
        <f t="shared" si="8"/>
        <v>3390</v>
      </c>
      <c r="C236">
        <v>0.29813699999999999</v>
      </c>
      <c r="D236">
        <v>0.92696900000000004</v>
      </c>
      <c r="F236" s="19" t="s">
        <v>481</v>
      </c>
      <c r="G236">
        <f t="shared" si="9"/>
        <v>1130</v>
      </c>
      <c r="H236">
        <v>0.26095200000000002</v>
      </c>
      <c r="K236">
        <f>'Sand Filter CV'!N236</f>
        <v>0.25489277257475323</v>
      </c>
      <c r="L236">
        <f>'M1 Backwater'!F235*35.315</f>
        <v>6.0313424237816186E-5</v>
      </c>
    </row>
    <row r="237" spans="1:12" x14ac:dyDescent="0.75">
      <c r="A237" s="19" t="s">
        <v>290</v>
      </c>
      <c r="B237">
        <f t="shared" si="8"/>
        <v>3405</v>
      </c>
      <c r="C237">
        <v>0.30221599999999998</v>
      </c>
      <c r="D237">
        <v>0.92613800000000002</v>
      </c>
      <c r="F237" s="19" t="s">
        <v>482</v>
      </c>
      <c r="G237">
        <f t="shared" si="9"/>
        <v>1135</v>
      </c>
      <c r="H237">
        <v>0.255938</v>
      </c>
      <c r="K237">
        <f>'Sand Filter CV'!N237</f>
        <v>0.25580050429748219</v>
      </c>
      <c r="L237">
        <f>'M1 Backwater'!F236*35.315</f>
        <v>3.2114270787803677E-5</v>
      </c>
    </row>
    <row r="238" spans="1:12" x14ac:dyDescent="0.75">
      <c r="A238" s="19" t="s">
        <v>291</v>
      </c>
      <c r="B238">
        <f t="shared" si="8"/>
        <v>3420</v>
      </c>
      <c r="C238">
        <v>0.27892800000000001</v>
      </c>
      <c r="D238">
        <v>0.928095</v>
      </c>
      <c r="F238" s="19" t="s">
        <v>139</v>
      </c>
      <c r="G238">
        <f t="shared" si="9"/>
        <v>1140</v>
      </c>
      <c r="H238">
        <v>0.25333899999999998</v>
      </c>
      <c r="K238">
        <f>'Sand Filter CV'!N238</f>
        <v>0.24359485589770877</v>
      </c>
      <c r="L238">
        <f>'M1 Backwater'!F237*35.315</f>
        <v>1.4796250558058035E-4</v>
      </c>
    </row>
    <row r="239" spans="1:12" x14ac:dyDescent="0.75">
      <c r="A239" s="19" t="s">
        <v>292</v>
      </c>
      <c r="B239">
        <f t="shared" si="8"/>
        <v>3435</v>
      </c>
      <c r="C239">
        <v>0.28961999999999999</v>
      </c>
      <c r="D239">
        <v>0.92169400000000001</v>
      </c>
      <c r="F239" s="19" t="s">
        <v>483</v>
      </c>
      <c r="G239">
        <f t="shared" si="9"/>
        <v>1145</v>
      </c>
      <c r="H239">
        <v>0.25164599999999998</v>
      </c>
      <c r="K239">
        <f>'Sand Filter CV'!N239</f>
        <v>0.25360352052344681</v>
      </c>
      <c r="L239">
        <f>'M1 Backwater'!F238*35.315</f>
        <v>8.0224656605774617E-5</v>
      </c>
    </row>
    <row r="240" spans="1:12" x14ac:dyDescent="0.75">
      <c r="A240" s="19" t="s">
        <v>293</v>
      </c>
      <c r="B240">
        <f t="shared" si="8"/>
        <v>3450</v>
      </c>
      <c r="C240">
        <v>0.35462300000000002</v>
      </c>
      <c r="D240">
        <v>0.92801500000000003</v>
      </c>
      <c r="F240" s="19" t="s">
        <v>484</v>
      </c>
      <c r="G240">
        <f t="shared" si="9"/>
        <v>1150</v>
      </c>
      <c r="H240">
        <v>0.24565300000000001</v>
      </c>
      <c r="K240">
        <f>'Sand Filter CV'!N240</f>
        <v>0.23868904701862881</v>
      </c>
      <c r="L240">
        <f>'M1 Backwater'!F239*35.315</f>
        <v>2.3910427816288307E-4</v>
      </c>
    </row>
    <row r="241" spans="1:12" x14ac:dyDescent="0.75">
      <c r="A241" s="19" t="s">
        <v>294</v>
      </c>
      <c r="B241">
        <f t="shared" si="8"/>
        <v>3465</v>
      </c>
      <c r="C241">
        <v>0.287491</v>
      </c>
      <c r="D241">
        <v>0.92580799999999996</v>
      </c>
      <c r="F241" s="19" t="s">
        <v>140</v>
      </c>
      <c r="G241">
        <f t="shared" si="9"/>
        <v>1155</v>
      </c>
      <c r="H241">
        <v>0.24146500000000001</v>
      </c>
      <c r="K241">
        <f>'Sand Filter CV'!N241</f>
        <v>0.23202290087425545</v>
      </c>
      <c r="L241">
        <f>'M1 Backwater'!F240*35.315</f>
        <v>1.1061365939695993E-4</v>
      </c>
    </row>
    <row r="242" spans="1:12" x14ac:dyDescent="0.75">
      <c r="A242" s="19" t="s">
        <v>295</v>
      </c>
      <c r="B242">
        <f t="shared" si="8"/>
        <v>3480</v>
      </c>
      <c r="C242">
        <v>0.27859</v>
      </c>
      <c r="D242">
        <v>0.92127300000000001</v>
      </c>
      <c r="F242" s="19" t="s">
        <v>485</v>
      </c>
      <c r="G242">
        <f t="shared" si="9"/>
        <v>1160</v>
      </c>
      <c r="H242">
        <v>0.23772699999999999</v>
      </c>
      <c r="K242">
        <f>'Sand Filter CV'!N242</f>
        <v>0.23599532331317788</v>
      </c>
      <c r="L242">
        <f>'M1 Backwater'!F241*35.315</f>
        <v>1.248840214399328E-4</v>
      </c>
    </row>
    <row r="243" spans="1:12" x14ac:dyDescent="0.75">
      <c r="A243" s="19" t="s">
        <v>296</v>
      </c>
      <c r="B243">
        <f t="shared" si="8"/>
        <v>3495</v>
      </c>
      <c r="C243">
        <v>0.22842799999999999</v>
      </c>
      <c r="D243">
        <v>0.92330299999999998</v>
      </c>
      <c r="F243" s="19" t="s">
        <v>486</v>
      </c>
      <c r="G243">
        <f t="shared" si="9"/>
        <v>1165</v>
      </c>
      <c r="H243">
        <v>0.23344200000000001</v>
      </c>
      <c r="K243">
        <f>'Sand Filter CV'!N243</f>
        <v>0.23537541083791122</v>
      </c>
      <c r="L243">
        <f>'M1 Backwater'!F242*35.315</f>
        <v>2.3319236162658611E-4</v>
      </c>
    </row>
    <row r="244" spans="1:12" x14ac:dyDescent="0.75">
      <c r="A244" s="19" t="s">
        <v>297</v>
      </c>
      <c r="B244">
        <f t="shared" si="8"/>
        <v>3510</v>
      </c>
      <c r="C244">
        <v>0.24996699999999999</v>
      </c>
      <c r="D244">
        <v>0.92656300000000003</v>
      </c>
      <c r="F244" s="19" t="s">
        <v>141</v>
      </c>
      <c r="G244">
        <f t="shared" si="9"/>
        <v>1170</v>
      </c>
      <c r="H244">
        <v>0.23127500000000001</v>
      </c>
      <c r="K244">
        <f>'Sand Filter CV'!N244</f>
        <v>0.21935773808074213</v>
      </c>
      <c r="L244">
        <f>'M1 Backwater'!F243*35.315</f>
        <v>2.0746585595070522E-4</v>
      </c>
    </row>
    <row r="245" spans="1:12" x14ac:dyDescent="0.75">
      <c r="A245" s="19" t="s">
        <v>298</v>
      </c>
      <c r="B245">
        <f t="shared" si="8"/>
        <v>3525</v>
      </c>
      <c r="C245">
        <v>0.27911599999999998</v>
      </c>
      <c r="D245">
        <v>0.92107700000000003</v>
      </c>
      <c r="F245" s="19" t="s">
        <v>487</v>
      </c>
      <c r="G245">
        <f t="shared" si="9"/>
        <v>1175</v>
      </c>
      <c r="H245">
        <v>0.22625799999999999</v>
      </c>
      <c r="K245">
        <f>'Sand Filter CV'!N245</f>
        <v>0.23438064246493562</v>
      </c>
      <c r="L245">
        <f>'M1 Backwater'!F244*35.315</f>
        <v>1.2234827406674634E-4</v>
      </c>
    </row>
    <row r="246" spans="1:12" x14ac:dyDescent="0.75">
      <c r="A246" s="19" t="s">
        <v>299</v>
      </c>
      <c r="B246">
        <f t="shared" si="8"/>
        <v>3540</v>
      </c>
      <c r="C246">
        <v>0.29786400000000002</v>
      </c>
      <c r="D246">
        <v>0.93196800000000002</v>
      </c>
      <c r="F246" s="19" t="s">
        <v>488</v>
      </c>
      <c r="G246">
        <f t="shared" si="9"/>
        <v>1180</v>
      </c>
      <c r="H246">
        <v>0.22068199999999999</v>
      </c>
      <c r="K246">
        <f>'Sand Filter CV'!N246</f>
        <v>0.20187114383016661</v>
      </c>
      <c r="L246">
        <f>'M1 Backwater'!F245*35.315</f>
        <v>9.3798645308118978E-5</v>
      </c>
    </row>
    <row r="247" spans="1:12" x14ac:dyDescent="0.75">
      <c r="A247" s="19" t="s">
        <v>300</v>
      </c>
      <c r="B247">
        <f t="shared" si="8"/>
        <v>3555</v>
      </c>
      <c r="C247">
        <v>0.27691500000000002</v>
      </c>
      <c r="D247">
        <v>0.92079299999999997</v>
      </c>
      <c r="F247" s="19" t="s">
        <v>142</v>
      </c>
      <c r="G247">
        <f t="shared" si="9"/>
        <v>1185</v>
      </c>
      <c r="H247">
        <v>0.21592700000000001</v>
      </c>
      <c r="K247">
        <f>'Sand Filter CV'!N247</f>
        <v>0.20593066443086891</v>
      </c>
      <c r="L247">
        <f>'M1 Backwater'!F246*35.315</f>
        <v>1.2862896265624374E-4</v>
      </c>
    </row>
    <row r="248" spans="1:12" x14ac:dyDescent="0.75">
      <c r="A248" s="19" t="s">
        <v>301</v>
      </c>
      <c r="B248">
        <f t="shared" si="8"/>
        <v>3570</v>
      </c>
      <c r="C248">
        <v>0.24778500000000001</v>
      </c>
      <c r="D248">
        <v>0.91725400000000001</v>
      </c>
      <c r="F248" s="19" t="s">
        <v>489</v>
      </c>
      <c r="G248">
        <f t="shared" si="9"/>
        <v>1190</v>
      </c>
      <c r="H248">
        <v>0.21038200000000001</v>
      </c>
      <c r="K248">
        <f>'Sand Filter CV'!N248</f>
        <v>0.21129178587192662</v>
      </c>
      <c r="L248">
        <f>'M1 Backwater'!F247*35.315</f>
        <v>1.886020120935871E-4</v>
      </c>
    </row>
    <row r="249" spans="1:12" x14ac:dyDescent="0.75">
      <c r="A249" s="19" t="s">
        <v>302</v>
      </c>
      <c r="B249">
        <f t="shared" si="8"/>
        <v>3585</v>
      </c>
      <c r="C249">
        <v>0.28715499999999999</v>
      </c>
      <c r="D249">
        <v>0.92271099999999995</v>
      </c>
      <c r="F249" s="19" t="s">
        <v>490</v>
      </c>
      <c r="G249">
        <f t="shared" si="9"/>
        <v>1195</v>
      </c>
      <c r="H249">
        <v>0.204428</v>
      </c>
      <c r="K249">
        <f>'Sand Filter CV'!N249</f>
        <v>0.18826846560169341</v>
      </c>
      <c r="L249">
        <f>'M1 Backwater'!F248*35.315</f>
        <v>9.7865023183330214E-5</v>
      </c>
    </row>
    <row r="250" spans="1:12" x14ac:dyDescent="0.75">
      <c r="A250" s="19" t="s">
        <v>303</v>
      </c>
      <c r="B250">
        <f t="shared" si="8"/>
        <v>3600</v>
      </c>
      <c r="C250">
        <v>0.26797300000000002</v>
      </c>
      <c r="D250">
        <v>0.91321300000000005</v>
      </c>
      <c r="F250" s="19" t="s">
        <v>143</v>
      </c>
      <c r="G250">
        <f t="shared" si="9"/>
        <v>1200</v>
      </c>
      <c r="H250">
        <v>0.200215</v>
      </c>
      <c r="K250">
        <f>'Sand Filter CV'!N250</f>
        <v>0.20228617982893099</v>
      </c>
      <c r="L250">
        <f>'M1 Backwater'!F249*35.315</f>
        <v>1.2970230475537481E-4</v>
      </c>
    </row>
    <row r="251" spans="1:12" x14ac:dyDescent="0.75">
      <c r="A251" s="19" t="s">
        <v>304</v>
      </c>
      <c r="B251">
        <f t="shared" si="8"/>
        <v>3615</v>
      </c>
      <c r="C251">
        <v>0.28705399999999998</v>
      </c>
      <c r="D251">
        <v>0.91936200000000001</v>
      </c>
      <c r="F251" s="19" t="s">
        <v>491</v>
      </c>
      <c r="G251">
        <f t="shared" si="9"/>
        <v>1205</v>
      </c>
      <c r="H251">
        <v>0.194552</v>
      </c>
      <c r="K251">
        <f>'Sand Filter CV'!N251</f>
        <v>0.18668181203963774</v>
      </c>
      <c r="L251">
        <f>'M1 Backwater'!F250*35.315</f>
        <v>8.0904162184144271E-5</v>
      </c>
    </row>
    <row r="252" spans="1:12" x14ac:dyDescent="0.75">
      <c r="A252" s="19" t="s">
        <v>305</v>
      </c>
      <c r="B252">
        <f t="shared" si="8"/>
        <v>3630</v>
      </c>
      <c r="C252">
        <v>0.31958399999999998</v>
      </c>
      <c r="D252">
        <v>0.91718900000000003</v>
      </c>
      <c r="F252" s="19" t="s">
        <v>492</v>
      </c>
      <c r="G252">
        <f t="shared" si="9"/>
        <v>1210</v>
      </c>
      <c r="H252">
        <v>0.189415</v>
      </c>
      <c r="K252">
        <f>'Sand Filter CV'!N252</f>
        <v>0.18808075600286892</v>
      </c>
      <c r="L252">
        <f>'M1 Backwater'!F251*35.315</f>
        <v>1.6298023172765084E-4</v>
      </c>
    </row>
    <row r="253" spans="1:12" x14ac:dyDescent="0.75">
      <c r="A253" s="19" t="s">
        <v>306</v>
      </c>
      <c r="B253">
        <f t="shared" si="8"/>
        <v>3645</v>
      </c>
      <c r="C253">
        <v>0.22514100000000001</v>
      </c>
      <c r="D253">
        <v>0.91905000000000003</v>
      </c>
      <c r="F253" s="19" t="s">
        <v>144</v>
      </c>
      <c r="G253">
        <f t="shared" si="9"/>
        <v>1215</v>
      </c>
      <c r="H253">
        <v>0.18573999999999999</v>
      </c>
      <c r="K253">
        <f>'Sand Filter CV'!N253</f>
        <v>0.17729461879937997</v>
      </c>
      <c r="L253">
        <f>'M1 Backwater'!F252*35.315</f>
        <v>2.2864055731792193E-4</v>
      </c>
    </row>
    <row r="254" spans="1:12" x14ac:dyDescent="0.75">
      <c r="A254" s="19" t="s">
        <v>307</v>
      </c>
      <c r="B254">
        <f t="shared" si="8"/>
        <v>3660</v>
      </c>
      <c r="C254">
        <v>0.24571699999999999</v>
      </c>
      <c r="D254">
        <v>0.91544099999999995</v>
      </c>
      <c r="F254" s="19" t="s">
        <v>493</v>
      </c>
      <c r="G254">
        <f t="shared" si="9"/>
        <v>1220</v>
      </c>
      <c r="H254">
        <v>0.181834</v>
      </c>
      <c r="K254">
        <f>'Sand Filter CV'!N254</f>
        <v>0.17928279781885789</v>
      </c>
      <c r="L254">
        <f>'M1 Backwater'!F253*35.315</f>
        <v>1.8795275723360285E-4</v>
      </c>
    </row>
    <row r="255" spans="1:12" x14ac:dyDescent="0.75">
      <c r="A255" s="19" t="s">
        <v>308</v>
      </c>
      <c r="B255">
        <f t="shared" si="8"/>
        <v>3675</v>
      </c>
      <c r="C255">
        <v>0.30419400000000002</v>
      </c>
      <c r="D255">
        <v>0.91714700000000005</v>
      </c>
      <c r="F255" s="19" t="s">
        <v>494</v>
      </c>
      <c r="G255">
        <f t="shared" si="9"/>
        <v>1225</v>
      </c>
      <c r="H255">
        <v>0.17713699999999999</v>
      </c>
      <c r="K255">
        <f>'Sand Filter CV'!N255</f>
        <v>0.17029902192903554</v>
      </c>
      <c r="L255">
        <f>'M1 Backwater'!F254*35.315</f>
        <v>1.0585232520961137E-4</v>
      </c>
    </row>
    <row r="256" spans="1:12" x14ac:dyDescent="0.75">
      <c r="A256" s="19" t="s">
        <v>309</v>
      </c>
      <c r="B256">
        <f t="shared" si="8"/>
        <v>3690</v>
      </c>
      <c r="C256">
        <v>0.28947499999999998</v>
      </c>
      <c r="D256">
        <v>0.91503299999999999</v>
      </c>
      <c r="F256" s="19" t="s">
        <v>145</v>
      </c>
      <c r="G256">
        <f t="shared" si="9"/>
        <v>1230</v>
      </c>
      <c r="H256">
        <v>0.172958</v>
      </c>
      <c r="K256">
        <f>'Sand Filter CV'!N256</f>
        <v>0.16671923108623551</v>
      </c>
      <c r="L256">
        <f>'M1 Backwater'!F255*35.315</f>
        <v>2.2245447849263152E-5</v>
      </c>
    </row>
    <row r="257" spans="1:12" x14ac:dyDescent="0.75">
      <c r="A257" s="19" t="s">
        <v>310</v>
      </c>
      <c r="B257">
        <f t="shared" si="8"/>
        <v>3705</v>
      </c>
      <c r="C257">
        <v>0.295545</v>
      </c>
      <c r="D257">
        <v>0.91345900000000002</v>
      </c>
      <c r="F257" s="19" t="s">
        <v>495</v>
      </c>
      <c r="G257">
        <f t="shared" si="9"/>
        <v>1235</v>
      </c>
      <c r="H257">
        <v>0.16869899999999999</v>
      </c>
      <c r="K257">
        <f>'Sand Filter CV'!N257</f>
        <v>0.17250698439207993</v>
      </c>
      <c r="L257">
        <f>'M1 Backwater'!F256*35.315</f>
        <v>7.9686885372354542E-5</v>
      </c>
    </row>
    <row r="258" spans="1:12" x14ac:dyDescent="0.75">
      <c r="A258" s="19" t="s">
        <v>311</v>
      </c>
      <c r="B258">
        <f t="shared" si="8"/>
        <v>3720</v>
      </c>
      <c r="C258">
        <v>0.28238600000000003</v>
      </c>
      <c r="D258">
        <v>0.91961499999999996</v>
      </c>
      <c r="F258" s="19" t="s">
        <v>496</v>
      </c>
      <c r="G258">
        <f t="shared" si="9"/>
        <v>1240</v>
      </c>
      <c r="H258">
        <v>0.16476399999999999</v>
      </c>
      <c r="K258">
        <f>'Sand Filter CV'!N258</f>
        <v>0.14779539861885557</v>
      </c>
      <c r="L258">
        <f>'M1 Backwater'!F257*35.315</f>
        <v>1.0405434451100716E-4</v>
      </c>
    </row>
    <row r="259" spans="1:12" x14ac:dyDescent="0.75">
      <c r="A259" s="19" t="s">
        <v>312</v>
      </c>
      <c r="B259">
        <f t="shared" si="8"/>
        <v>3735</v>
      </c>
      <c r="C259">
        <v>0.28305999999999998</v>
      </c>
      <c r="D259">
        <v>0.90905000000000002</v>
      </c>
      <c r="F259" s="19" t="s">
        <v>146</v>
      </c>
      <c r="G259">
        <f t="shared" si="9"/>
        <v>1245</v>
      </c>
      <c r="H259">
        <v>0.161084</v>
      </c>
      <c r="K259">
        <f>'Sand Filter CV'!N259</f>
        <v>0.15972207769714011</v>
      </c>
      <c r="L259">
        <f>'M1 Backwater'!F258*35.315</f>
        <v>2.9042065268453528E-5</v>
      </c>
    </row>
    <row r="260" spans="1:12" x14ac:dyDescent="0.75">
      <c r="A260" s="19" t="s">
        <v>313</v>
      </c>
      <c r="B260">
        <f t="shared" si="8"/>
        <v>3750</v>
      </c>
      <c r="C260">
        <v>0.30393399999999998</v>
      </c>
      <c r="D260">
        <v>0.911273</v>
      </c>
      <c r="F260" s="19" t="s">
        <v>497</v>
      </c>
      <c r="G260">
        <f t="shared" si="9"/>
        <v>1250</v>
      </c>
      <c r="H260">
        <v>0.15692600000000001</v>
      </c>
      <c r="K260">
        <f>'Sand Filter CV'!N260</f>
        <v>0.1559073004974332</v>
      </c>
      <c r="L260">
        <f>'M1 Backwater'!F259*35.315</f>
        <v>1.2671675083867368E-4</v>
      </c>
    </row>
    <row r="261" spans="1:12" x14ac:dyDescent="0.75">
      <c r="A261" s="19" t="s">
        <v>314</v>
      </c>
      <c r="B261">
        <f t="shared" si="8"/>
        <v>3765</v>
      </c>
      <c r="C261">
        <v>0.29347800000000002</v>
      </c>
      <c r="D261">
        <v>0.91326799999999997</v>
      </c>
      <c r="F261" s="19" t="s">
        <v>498</v>
      </c>
      <c r="G261">
        <f t="shared" si="9"/>
        <v>1255</v>
      </c>
      <c r="H261">
        <v>0.15339800000000001</v>
      </c>
      <c r="K261">
        <f>'Sand Filter CV'!N261</f>
        <v>0.15295915523976902</v>
      </c>
      <c r="L261">
        <f>'M1 Backwater'!F260*35.315</f>
        <v>6.8113944554213467E-5</v>
      </c>
    </row>
    <row r="262" spans="1:12" x14ac:dyDescent="0.75">
      <c r="A262" s="19" t="s">
        <v>315</v>
      </c>
      <c r="B262">
        <f t="shared" si="8"/>
        <v>3780</v>
      </c>
      <c r="C262">
        <v>0.282613</v>
      </c>
      <c r="D262">
        <v>0.91508400000000001</v>
      </c>
      <c r="F262" s="19" t="s">
        <v>147</v>
      </c>
      <c r="G262">
        <f t="shared" si="9"/>
        <v>1260</v>
      </c>
      <c r="H262">
        <v>0.150675</v>
      </c>
      <c r="K262">
        <f>'Sand Filter CV'!N262</f>
        <v>0.13624042532735553</v>
      </c>
      <c r="L262">
        <f>'M1 Backwater'!F261*35.315</f>
        <v>8.0657260617826565E-5</v>
      </c>
    </row>
    <row r="263" spans="1:12" x14ac:dyDescent="0.75">
      <c r="A263" s="19" t="s">
        <v>316</v>
      </c>
      <c r="B263">
        <f t="shared" si="8"/>
        <v>3795</v>
      </c>
      <c r="C263">
        <v>0.27947300000000003</v>
      </c>
      <c r="D263">
        <v>0.90609399999999996</v>
      </c>
      <c r="F263" s="19" t="s">
        <v>499</v>
      </c>
      <c r="G263">
        <f t="shared" si="9"/>
        <v>1265</v>
      </c>
      <c r="H263">
        <v>0.14754800000000001</v>
      </c>
      <c r="K263">
        <f>'Sand Filter CV'!N263</f>
        <v>0.13506961864486877</v>
      </c>
      <c r="L263">
        <f>'M1 Backwater'!F262*35.315</f>
        <v>3.6772440616053436E-5</v>
      </c>
    </row>
    <row r="264" spans="1:12" x14ac:dyDescent="0.75">
      <c r="A264" s="19" t="s">
        <v>317</v>
      </c>
      <c r="B264">
        <f t="shared" si="8"/>
        <v>3810</v>
      </c>
      <c r="C264">
        <v>0.27265400000000001</v>
      </c>
      <c r="D264">
        <v>0.89985499999999996</v>
      </c>
      <c r="F264" s="19" t="s">
        <v>500</v>
      </c>
      <c r="G264">
        <f t="shared" si="9"/>
        <v>1270</v>
      </c>
      <c r="H264">
        <v>0.14291699999999999</v>
      </c>
      <c r="K264">
        <f>'Sand Filter CV'!N264</f>
        <v>0.14208695444576674</v>
      </c>
      <c r="L264">
        <f>'M1 Backwater'!F263*35.315</f>
        <v>4.1942906626241651E-5</v>
      </c>
    </row>
    <row r="265" spans="1:12" x14ac:dyDescent="0.75">
      <c r="A265" s="19" t="s">
        <v>318</v>
      </c>
      <c r="B265">
        <f t="shared" si="8"/>
        <v>3825</v>
      </c>
      <c r="C265">
        <v>0.28433999999999998</v>
      </c>
      <c r="D265">
        <v>0.90110000000000001</v>
      </c>
      <c r="F265" s="19" t="s">
        <v>148</v>
      </c>
      <c r="G265">
        <f t="shared" si="9"/>
        <v>1275</v>
      </c>
      <c r="H265">
        <v>0.14052100000000001</v>
      </c>
      <c r="K265">
        <f>'Sand Filter CV'!N265</f>
        <v>0.1293060505251068</v>
      </c>
      <c r="L265">
        <f>'M1 Backwater'!F264*35.315</f>
        <v>8.2660522509229797E-5</v>
      </c>
    </row>
    <row r="266" spans="1:12" x14ac:dyDescent="0.75">
      <c r="A266" s="19" t="s">
        <v>319</v>
      </c>
      <c r="B266">
        <f t="shared" si="8"/>
        <v>3840</v>
      </c>
      <c r="C266">
        <v>0.286219</v>
      </c>
      <c r="D266">
        <v>0.89385800000000004</v>
      </c>
      <c r="F266" s="19" t="s">
        <v>501</v>
      </c>
      <c r="G266">
        <f t="shared" si="9"/>
        <v>1280</v>
      </c>
      <c r="H266">
        <v>0.13841500000000001</v>
      </c>
      <c r="K266">
        <f>'Sand Filter CV'!N266</f>
        <v>0.13720398254140656</v>
      </c>
      <c r="L266">
        <f>'M1 Backwater'!F265*35.315</f>
        <v>1.1862287712593933E-4</v>
      </c>
    </row>
    <row r="267" spans="1:12" x14ac:dyDescent="0.75">
      <c r="A267" s="19" t="s">
        <v>320</v>
      </c>
      <c r="B267">
        <f t="shared" si="8"/>
        <v>3855</v>
      </c>
      <c r="C267">
        <v>0.189774</v>
      </c>
      <c r="D267">
        <v>0.894401</v>
      </c>
      <c r="F267" s="19" t="s">
        <v>502</v>
      </c>
      <c r="G267">
        <f t="shared" si="9"/>
        <v>1285</v>
      </c>
      <c r="H267">
        <v>0.136521</v>
      </c>
      <c r="K267">
        <f>'Sand Filter CV'!N267</f>
        <v>0.12122268921143999</v>
      </c>
      <c r="L267">
        <f>'M1 Backwater'!F266*35.315</f>
        <v>2.2300468923574824E-4</v>
      </c>
    </row>
    <row r="268" spans="1:12" x14ac:dyDescent="0.75">
      <c r="A268" s="19" t="s">
        <v>321</v>
      </c>
      <c r="B268">
        <f t="shared" ref="B268:B273" si="10">B267+15</f>
        <v>3870</v>
      </c>
      <c r="C268">
        <v>0.32163900000000001</v>
      </c>
      <c r="D268">
        <v>0.88550899999999999</v>
      </c>
      <c r="F268" s="19" t="s">
        <v>149</v>
      </c>
      <c r="G268">
        <f t="shared" ref="G268:G331" si="11">G267+5</f>
        <v>1290</v>
      </c>
      <c r="H268">
        <v>0.132407</v>
      </c>
      <c r="K268">
        <f>'Sand Filter CV'!N268</f>
        <v>0.12662907357261774</v>
      </c>
      <c r="L268">
        <f>'M1 Backwater'!F267*35.315</f>
        <v>2.3010436738743617E-4</v>
      </c>
    </row>
    <row r="269" spans="1:12" x14ac:dyDescent="0.75">
      <c r="A269" s="19" t="s">
        <v>322</v>
      </c>
      <c r="B269">
        <f t="shared" si="10"/>
        <v>3885</v>
      </c>
      <c r="C269">
        <v>0.17186199999999999</v>
      </c>
      <c r="D269">
        <v>0.882247</v>
      </c>
      <c r="F269" s="19" t="s">
        <v>503</v>
      </c>
      <c r="G269">
        <f t="shared" si="11"/>
        <v>1295</v>
      </c>
      <c r="H269">
        <v>0.13073199999999999</v>
      </c>
      <c r="K269">
        <f>'Sand Filter CV'!N269</f>
        <v>0.12300219138958458</v>
      </c>
      <c r="L269">
        <f>'M1 Backwater'!F268*35.315</f>
        <v>2.1971703130512619E-4</v>
      </c>
    </row>
    <row r="270" spans="1:12" x14ac:dyDescent="0.75">
      <c r="A270" s="19" t="s">
        <v>323</v>
      </c>
      <c r="B270">
        <f t="shared" si="10"/>
        <v>3900</v>
      </c>
      <c r="C270">
        <v>0.243784</v>
      </c>
      <c r="D270">
        <v>0.87807000000000002</v>
      </c>
      <c r="F270" s="19" t="s">
        <v>504</v>
      </c>
      <c r="G270">
        <f t="shared" si="11"/>
        <v>1300</v>
      </c>
      <c r="H270">
        <v>0.12825600000000001</v>
      </c>
      <c r="K270">
        <f>'Sand Filter CV'!N270</f>
        <v>0.1299315773696687</v>
      </c>
      <c r="L270">
        <f>'M1 Backwater'!F269*35.315</f>
        <v>7.9273916600113652E-5</v>
      </c>
    </row>
    <row r="271" spans="1:12" x14ac:dyDescent="0.75">
      <c r="A271" s="19" t="s">
        <v>324</v>
      </c>
      <c r="B271">
        <f t="shared" si="10"/>
        <v>3915</v>
      </c>
      <c r="C271">
        <v>0.257357</v>
      </c>
      <c r="D271">
        <v>0.88119099999999995</v>
      </c>
      <c r="F271" s="19" t="s">
        <v>150</v>
      </c>
      <c r="G271">
        <f t="shared" si="11"/>
        <v>1305</v>
      </c>
      <c r="H271">
        <v>0.12600600000000001</v>
      </c>
      <c r="K271">
        <f>'Sand Filter CV'!N271</f>
        <v>0.12906923139525789</v>
      </c>
      <c r="L271">
        <f>'M1 Backwater'!F270*35.315</f>
        <v>2.8808098636298323E-5</v>
      </c>
    </row>
    <row r="272" spans="1:12" x14ac:dyDescent="0.75">
      <c r="A272" s="19" t="s">
        <v>325</v>
      </c>
      <c r="B272">
        <f t="shared" si="10"/>
        <v>3930</v>
      </c>
      <c r="C272">
        <v>0.27099899999999999</v>
      </c>
      <c r="D272">
        <v>0.88487700000000002</v>
      </c>
      <c r="F272" s="19" t="s">
        <v>505</v>
      </c>
      <c r="G272">
        <f t="shared" si="11"/>
        <v>1310</v>
      </c>
      <c r="H272">
        <v>0.124433</v>
      </c>
      <c r="K272">
        <f>'Sand Filter CV'!N272</f>
        <v>0.12826147246359773</v>
      </c>
      <c r="L272">
        <f>'M1 Backwater'!F271*35.315</f>
        <v>9.1345852459061443E-5</v>
      </c>
    </row>
    <row r="273" spans="1:12" x14ac:dyDescent="0.75">
      <c r="A273" s="19" t="s">
        <v>326</v>
      </c>
      <c r="B273">
        <f t="shared" si="10"/>
        <v>3945</v>
      </c>
      <c r="C273">
        <v>0.248277</v>
      </c>
      <c r="D273">
        <v>0.88862600000000003</v>
      </c>
      <c r="F273" s="19" t="s">
        <v>506</v>
      </c>
      <c r="G273">
        <f t="shared" si="11"/>
        <v>1315</v>
      </c>
      <c r="H273">
        <v>0.123546</v>
      </c>
      <c r="K273">
        <f>'Sand Filter CV'!N273</f>
        <v>0</v>
      </c>
      <c r="L273">
        <f>'M1 Backwater'!F272*35.315</f>
        <v>1.0476606228897071E-4</v>
      </c>
    </row>
    <row r="274" spans="1:12" x14ac:dyDescent="0.75">
      <c r="F274" s="19" t="s">
        <v>151</v>
      </c>
      <c r="G274">
        <f t="shared" si="11"/>
        <v>1320</v>
      </c>
      <c r="H274">
        <v>0.121868</v>
      </c>
    </row>
    <row r="275" spans="1:12" x14ac:dyDescent="0.75">
      <c r="F275" s="19" t="s">
        <v>507</v>
      </c>
      <c r="G275">
        <f t="shared" si="11"/>
        <v>1325</v>
      </c>
      <c r="H275">
        <v>0.119944</v>
      </c>
    </row>
    <row r="276" spans="1:12" x14ac:dyDescent="0.75">
      <c r="F276" s="19" t="s">
        <v>508</v>
      </c>
      <c r="G276">
        <f t="shared" si="11"/>
        <v>1330</v>
      </c>
      <c r="H276">
        <v>0.118505</v>
      </c>
    </row>
    <row r="277" spans="1:12" x14ac:dyDescent="0.75">
      <c r="F277" s="19" t="s">
        <v>152</v>
      </c>
      <c r="G277">
        <f t="shared" si="11"/>
        <v>1335</v>
      </c>
      <c r="H277">
        <v>0.117185</v>
      </c>
    </row>
    <row r="278" spans="1:12" x14ac:dyDescent="0.75">
      <c r="F278" s="19" t="s">
        <v>509</v>
      </c>
      <c r="G278">
        <f t="shared" si="11"/>
        <v>1340</v>
      </c>
      <c r="H278">
        <v>0.116983</v>
      </c>
    </row>
    <row r="279" spans="1:12" x14ac:dyDescent="0.75">
      <c r="F279" s="19" t="s">
        <v>510</v>
      </c>
      <c r="G279">
        <f t="shared" si="11"/>
        <v>1345</v>
      </c>
      <c r="H279">
        <v>0.115693</v>
      </c>
    </row>
    <row r="280" spans="1:12" x14ac:dyDescent="0.75">
      <c r="F280" s="19" t="s">
        <v>153</v>
      </c>
      <c r="G280">
        <f t="shared" si="11"/>
        <v>1350</v>
      </c>
      <c r="H280">
        <v>0.115398</v>
      </c>
    </row>
    <row r="281" spans="1:12" x14ac:dyDescent="0.75">
      <c r="F281" s="19" t="s">
        <v>511</v>
      </c>
      <c r="G281">
        <f t="shared" si="11"/>
        <v>1355</v>
      </c>
      <c r="H281">
        <v>0.113042</v>
      </c>
    </row>
    <row r="282" spans="1:12" x14ac:dyDescent="0.75">
      <c r="F282" s="19" t="s">
        <v>512</v>
      </c>
      <c r="G282">
        <f t="shared" si="11"/>
        <v>1360</v>
      </c>
      <c r="H282">
        <v>0.11129699999999999</v>
      </c>
    </row>
    <row r="283" spans="1:12" x14ac:dyDescent="0.75">
      <c r="F283" s="19" t="s">
        <v>154</v>
      </c>
      <c r="G283">
        <f t="shared" si="11"/>
        <v>1365</v>
      </c>
      <c r="H283">
        <v>0.110336</v>
      </c>
    </row>
    <row r="284" spans="1:12" x14ac:dyDescent="0.75">
      <c r="F284" s="19" t="s">
        <v>513</v>
      </c>
      <c r="G284">
        <f t="shared" si="11"/>
        <v>1370</v>
      </c>
      <c r="H284">
        <v>0.107763</v>
      </c>
    </row>
    <row r="285" spans="1:12" x14ac:dyDescent="0.75">
      <c r="F285" s="19" t="s">
        <v>514</v>
      </c>
      <c r="G285">
        <f t="shared" si="11"/>
        <v>1375</v>
      </c>
      <c r="H285">
        <v>0.107125</v>
      </c>
    </row>
    <row r="286" spans="1:12" x14ac:dyDescent="0.75">
      <c r="F286" s="19" t="s">
        <v>155</v>
      </c>
      <c r="G286">
        <f t="shared" si="11"/>
        <v>1380</v>
      </c>
      <c r="H286">
        <v>0.10620599999999999</v>
      </c>
    </row>
    <row r="287" spans="1:12" x14ac:dyDescent="0.75">
      <c r="F287" s="19" t="s">
        <v>515</v>
      </c>
      <c r="G287">
        <f t="shared" si="11"/>
        <v>1385</v>
      </c>
      <c r="H287">
        <v>0.104078</v>
      </c>
    </row>
    <row r="288" spans="1:12" x14ac:dyDescent="0.75">
      <c r="F288" s="19" t="s">
        <v>516</v>
      </c>
      <c r="G288">
        <f t="shared" si="11"/>
        <v>1390</v>
      </c>
      <c r="H288">
        <v>0.101256</v>
      </c>
    </row>
    <row r="289" spans="6:8" x14ac:dyDescent="0.75">
      <c r="F289" s="19" t="s">
        <v>156</v>
      </c>
      <c r="G289">
        <f t="shared" si="11"/>
        <v>1395</v>
      </c>
      <c r="H289">
        <v>9.7314999999999999E-2</v>
      </c>
    </row>
    <row r="290" spans="6:8" x14ac:dyDescent="0.75">
      <c r="F290" s="19" t="s">
        <v>517</v>
      </c>
      <c r="G290">
        <f t="shared" si="11"/>
        <v>1400</v>
      </c>
      <c r="H290">
        <v>9.6352999999999994E-2</v>
      </c>
    </row>
    <row r="291" spans="6:8" x14ac:dyDescent="0.75">
      <c r="F291" s="19" t="s">
        <v>518</v>
      </c>
      <c r="G291">
        <f t="shared" si="11"/>
        <v>1405</v>
      </c>
      <c r="H291">
        <v>9.4210000000000002E-2</v>
      </c>
    </row>
    <row r="292" spans="6:8" x14ac:dyDescent="0.75">
      <c r="F292" s="19" t="s">
        <v>157</v>
      </c>
      <c r="G292">
        <f t="shared" si="11"/>
        <v>1410</v>
      </c>
      <c r="H292">
        <v>9.1539999999999996E-2</v>
      </c>
    </row>
    <row r="293" spans="6:8" x14ac:dyDescent="0.75">
      <c r="F293" s="19" t="s">
        <v>519</v>
      </c>
      <c r="G293">
        <f t="shared" si="11"/>
        <v>1415</v>
      </c>
      <c r="H293">
        <v>8.9634000000000005E-2</v>
      </c>
    </row>
    <row r="294" spans="6:8" x14ac:dyDescent="0.75">
      <c r="F294" s="19" t="s">
        <v>520</v>
      </c>
      <c r="G294">
        <f t="shared" si="11"/>
        <v>1420</v>
      </c>
      <c r="H294">
        <v>8.7552000000000005E-2</v>
      </c>
    </row>
    <row r="295" spans="6:8" x14ac:dyDescent="0.75">
      <c r="F295" s="19" t="s">
        <v>158</v>
      </c>
      <c r="G295">
        <f t="shared" si="11"/>
        <v>1425</v>
      </c>
      <c r="H295">
        <v>8.5586999999999996E-2</v>
      </c>
    </row>
    <row r="296" spans="6:8" x14ac:dyDescent="0.75">
      <c r="F296" s="19" t="s">
        <v>521</v>
      </c>
      <c r="G296">
        <f t="shared" si="11"/>
        <v>1430</v>
      </c>
      <c r="H296">
        <v>8.3148E-2</v>
      </c>
    </row>
    <row r="297" spans="6:8" x14ac:dyDescent="0.75">
      <c r="F297" s="19" t="s">
        <v>522</v>
      </c>
      <c r="G297">
        <f t="shared" si="11"/>
        <v>1435</v>
      </c>
      <c r="H297">
        <v>8.0601999999999993E-2</v>
      </c>
    </row>
    <row r="298" spans="6:8" x14ac:dyDescent="0.75">
      <c r="F298" s="19" t="s">
        <v>159</v>
      </c>
      <c r="G298">
        <f t="shared" si="11"/>
        <v>1440</v>
      </c>
      <c r="H298">
        <v>7.7340000000000006E-2</v>
      </c>
    </row>
    <row r="299" spans="6:8" x14ac:dyDescent="0.75">
      <c r="F299" s="19" t="s">
        <v>523</v>
      </c>
      <c r="G299">
        <f t="shared" si="11"/>
        <v>1445</v>
      </c>
      <c r="H299">
        <v>7.5353000000000003E-2</v>
      </c>
    </row>
    <row r="300" spans="6:8" x14ac:dyDescent="0.75">
      <c r="F300" s="19" t="s">
        <v>524</v>
      </c>
      <c r="G300">
        <f t="shared" si="11"/>
        <v>1450</v>
      </c>
      <c r="H300">
        <v>7.3086999999999999E-2</v>
      </c>
    </row>
    <row r="301" spans="6:8" x14ac:dyDescent="0.75">
      <c r="F301" s="19" t="s">
        <v>160</v>
      </c>
      <c r="G301">
        <f t="shared" si="11"/>
        <v>1455</v>
      </c>
      <c r="H301">
        <v>7.1110999999999994E-2</v>
      </c>
    </row>
    <row r="302" spans="6:8" x14ac:dyDescent="0.75">
      <c r="F302" s="19" t="s">
        <v>525</v>
      </c>
      <c r="G302">
        <f t="shared" si="11"/>
        <v>1460</v>
      </c>
      <c r="H302">
        <v>6.8189E-2</v>
      </c>
    </row>
    <row r="303" spans="6:8" x14ac:dyDescent="0.75">
      <c r="F303" s="19" t="s">
        <v>526</v>
      </c>
      <c r="G303">
        <f t="shared" si="11"/>
        <v>1465</v>
      </c>
      <c r="H303">
        <v>6.5793000000000004E-2</v>
      </c>
    </row>
    <row r="304" spans="6:8" x14ac:dyDescent="0.75">
      <c r="F304" s="19" t="s">
        <v>161</v>
      </c>
      <c r="G304">
        <f t="shared" si="11"/>
        <v>1470</v>
      </c>
      <c r="H304">
        <v>6.3464999999999994E-2</v>
      </c>
    </row>
    <row r="305" spans="6:8" x14ac:dyDescent="0.75">
      <c r="F305" s="19" t="s">
        <v>527</v>
      </c>
      <c r="G305">
        <f t="shared" si="11"/>
        <v>1475</v>
      </c>
      <c r="H305">
        <v>6.0056999999999999E-2</v>
      </c>
    </row>
    <row r="306" spans="6:8" x14ac:dyDescent="0.75">
      <c r="F306" s="19" t="s">
        <v>528</v>
      </c>
      <c r="G306">
        <f t="shared" si="11"/>
        <v>1480</v>
      </c>
      <c r="H306">
        <v>5.9111999999999998E-2</v>
      </c>
    </row>
    <row r="307" spans="6:8" x14ac:dyDescent="0.75">
      <c r="F307" s="19" t="s">
        <v>162</v>
      </c>
      <c r="G307">
        <f t="shared" si="11"/>
        <v>1485</v>
      </c>
      <c r="H307">
        <v>5.5870000000000003E-2</v>
      </c>
    </row>
    <row r="308" spans="6:8" x14ac:dyDescent="0.75">
      <c r="F308" s="19" t="s">
        <v>529</v>
      </c>
      <c r="G308">
        <f t="shared" si="11"/>
        <v>1490</v>
      </c>
      <c r="H308">
        <v>5.3158999999999998E-2</v>
      </c>
    </row>
    <row r="309" spans="6:8" x14ac:dyDescent="0.75">
      <c r="F309" s="19" t="s">
        <v>530</v>
      </c>
      <c r="G309">
        <f t="shared" si="11"/>
        <v>1495</v>
      </c>
      <c r="H309">
        <v>5.0589000000000002E-2</v>
      </c>
    </row>
    <row r="310" spans="6:8" x14ac:dyDescent="0.75">
      <c r="F310" s="19" t="s">
        <v>163</v>
      </c>
      <c r="G310">
        <f t="shared" si="11"/>
        <v>1500</v>
      </c>
      <c r="H310">
        <v>4.7646000000000001E-2</v>
      </c>
    </row>
    <row r="311" spans="6:8" x14ac:dyDescent="0.75">
      <c r="F311" s="19" t="s">
        <v>531</v>
      </c>
      <c r="G311">
        <f t="shared" si="11"/>
        <v>1505</v>
      </c>
      <c r="H311">
        <v>4.3173000000000003E-2</v>
      </c>
    </row>
    <row r="312" spans="6:8" x14ac:dyDescent="0.75">
      <c r="F312" s="19" t="s">
        <v>532</v>
      </c>
      <c r="G312">
        <f t="shared" si="11"/>
        <v>1510</v>
      </c>
      <c r="H312">
        <v>4.0556000000000002E-2</v>
      </c>
    </row>
    <row r="313" spans="6:8" x14ac:dyDescent="0.75">
      <c r="F313" s="19" t="s">
        <v>164</v>
      </c>
      <c r="G313">
        <f t="shared" si="11"/>
        <v>1515</v>
      </c>
      <c r="H313">
        <v>3.7866999999999998E-2</v>
      </c>
    </row>
    <row r="314" spans="6:8" x14ac:dyDescent="0.75">
      <c r="F314" s="19" t="s">
        <v>533</v>
      </c>
      <c r="G314">
        <f t="shared" si="11"/>
        <v>1520</v>
      </c>
      <c r="H314">
        <v>3.5120999999999999E-2</v>
      </c>
    </row>
    <row r="315" spans="6:8" x14ac:dyDescent="0.75">
      <c r="F315" s="19" t="s">
        <v>534</v>
      </c>
      <c r="G315">
        <f t="shared" si="11"/>
        <v>1525</v>
      </c>
      <c r="H315">
        <v>3.3488999999999998E-2</v>
      </c>
    </row>
    <row r="316" spans="6:8" x14ac:dyDescent="0.75">
      <c r="F316" s="19" t="s">
        <v>165</v>
      </c>
      <c r="G316">
        <f t="shared" si="11"/>
        <v>1530</v>
      </c>
      <c r="H316">
        <v>3.1216000000000001E-2</v>
      </c>
    </row>
    <row r="317" spans="6:8" x14ac:dyDescent="0.75">
      <c r="F317" s="19" t="s">
        <v>535</v>
      </c>
      <c r="G317">
        <f t="shared" si="11"/>
        <v>1535</v>
      </c>
      <c r="H317">
        <v>2.9951999999999999E-2</v>
      </c>
    </row>
    <row r="318" spans="6:8" x14ac:dyDescent="0.75">
      <c r="F318" s="19" t="s">
        <v>536</v>
      </c>
      <c r="G318">
        <f t="shared" si="11"/>
        <v>1540</v>
      </c>
      <c r="H318">
        <v>2.8965999999999999E-2</v>
      </c>
    </row>
    <row r="319" spans="6:8" x14ac:dyDescent="0.75">
      <c r="F319" s="19" t="s">
        <v>166</v>
      </c>
      <c r="G319">
        <f t="shared" si="11"/>
        <v>1545</v>
      </c>
      <c r="H319">
        <v>2.8008000000000002E-2</v>
      </c>
    </row>
    <row r="320" spans="6:8" x14ac:dyDescent="0.75">
      <c r="F320" s="19" t="s">
        <v>537</v>
      </c>
      <c r="G320">
        <f t="shared" si="11"/>
        <v>1550</v>
      </c>
      <c r="H320">
        <v>2.7837000000000001E-2</v>
      </c>
    </row>
    <row r="321" spans="6:8" x14ac:dyDescent="0.75">
      <c r="F321" s="19" t="s">
        <v>538</v>
      </c>
      <c r="G321">
        <f t="shared" si="11"/>
        <v>1555</v>
      </c>
      <c r="H321">
        <v>2.7033999999999999E-2</v>
      </c>
    </row>
    <row r="322" spans="6:8" x14ac:dyDescent="0.75">
      <c r="F322" s="19" t="s">
        <v>167</v>
      </c>
      <c r="G322">
        <f t="shared" si="11"/>
        <v>1560</v>
      </c>
      <c r="H322">
        <v>2.9361000000000002E-2</v>
      </c>
    </row>
    <row r="323" spans="6:8" x14ac:dyDescent="0.75">
      <c r="F323" s="19" t="s">
        <v>539</v>
      </c>
      <c r="G323">
        <f t="shared" si="11"/>
        <v>1565</v>
      </c>
      <c r="H323">
        <v>3.3399999999999999E-2</v>
      </c>
    </row>
    <row r="324" spans="6:8" x14ac:dyDescent="0.75">
      <c r="F324" s="19" t="s">
        <v>540</v>
      </c>
      <c r="G324">
        <f t="shared" si="11"/>
        <v>1570</v>
      </c>
      <c r="H324">
        <v>3.9246999999999997E-2</v>
      </c>
    </row>
    <row r="325" spans="6:8" x14ac:dyDescent="0.75">
      <c r="F325" s="19" t="s">
        <v>168</v>
      </c>
      <c r="G325">
        <f t="shared" si="11"/>
        <v>1575</v>
      </c>
      <c r="H325">
        <v>4.6834000000000001E-2</v>
      </c>
    </row>
    <row r="326" spans="6:8" x14ac:dyDescent="0.75">
      <c r="F326" s="19" t="s">
        <v>541</v>
      </c>
      <c r="G326">
        <f t="shared" si="11"/>
        <v>1580</v>
      </c>
      <c r="H326">
        <v>5.0623000000000001E-2</v>
      </c>
    </row>
    <row r="327" spans="6:8" x14ac:dyDescent="0.75">
      <c r="F327" s="19" t="s">
        <v>542</v>
      </c>
      <c r="G327">
        <f t="shared" si="11"/>
        <v>1585</v>
      </c>
      <c r="H327">
        <v>5.4959000000000001E-2</v>
      </c>
    </row>
    <row r="328" spans="6:8" x14ac:dyDescent="0.75">
      <c r="F328" s="19" t="s">
        <v>169</v>
      </c>
      <c r="G328">
        <f t="shared" si="11"/>
        <v>1590</v>
      </c>
      <c r="H328">
        <v>6.5537999999999999E-2</v>
      </c>
    </row>
    <row r="329" spans="6:8" x14ac:dyDescent="0.75">
      <c r="F329" s="19" t="s">
        <v>543</v>
      </c>
      <c r="G329">
        <f t="shared" si="11"/>
        <v>1595</v>
      </c>
      <c r="H329">
        <v>7.1177000000000004E-2</v>
      </c>
    </row>
    <row r="330" spans="6:8" x14ac:dyDescent="0.75">
      <c r="F330" s="19" t="s">
        <v>544</v>
      </c>
      <c r="G330">
        <f t="shared" si="11"/>
        <v>1600</v>
      </c>
      <c r="H330">
        <v>7.6711000000000001E-2</v>
      </c>
    </row>
    <row r="331" spans="6:8" x14ac:dyDescent="0.75">
      <c r="F331" s="19" t="s">
        <v>170</v>
      </c>
      <c r="G331">
        <f t="shared" si="11"/>
        <v>1605</v>
      </c>
      <c r="H331">
        <v>8.1777000000000002E-2</v>
      </c>
    </row>
    <row r="332" spans="6:8" x14ac:dyDescent="0.75">
      <c r="F332" s="19" t="s">
        <v>545</v>
      </c>
      <c r="G332">
        <f t="shared" ref="G332:G395" si="12">G331+5</f>
        <v>1610</v>
      </c>
      <c r="H332">
        <v>8.6274000000000003E-2</v>
      </c>
    </row>
    <row r="333" spans="6:8" x14ac:dyDescent="0.75">
      <c r="F333" s="19" t="s">
        <v>546</v>
      </c>
      <c r="G333">
        <f t="shared" si="12"/>
        <v>1615</v>
      </c>
      <c r="H333">
        <v>8.8868000000000003E-2</v>
      </c>
    </row>
    <row r="334" spans="6:8" x14ac:dyDescent="0.75">
      <c r="F334" s="19" t="s">
        <v>171</v>
      </c>
      <c r="G334">
        <f t="shared" si="12"/>
        <v>1620</v>
      </c>
      <c r="H334">
        <v>9.2951000000000006E-2</v>
      </c>
    </row>
    <row r="335" spans="6:8" x14ac:dyDescent="0.75">
      <c r="F335" s="19" t="s">
        <v>547</v>
      </c>
      <c r="G335">
        <f t="shared" si="12"/>
        <v>1625</v>
      </c>
      <c r="H335">
        <v>9.5951999999999996E-2</v>
      </c>
    </row>
    <row r="336" spans="6:8" x14ac:dyDescent="0.75">
      <c r="F336" s="19" t="s">
        <v>548</v>
      </c>
      <c r="G336">
        <f t="shared" si="12"/>
        <v>1630</v>
      </c>
      <c r="H336">
        <v>0.10133200000000001</v>
      </c>
    </row>
    <row r="337" spans="6:8" x14ac:dyDescent="0.75">
      <c r="F337" s="19" t="s">
        <v>172</v>
      </c>
      <c r="G337">
        <f t="shared" si="12"/>
        <v>1635</v>
      </c>
      <c r="H337">
        <v>0.10484499999999999</v>
      </c>
    </row>
    <row r="338" spans="6:8" x14ac:dyDescent="0.75">
      <c r="F338" s="19" t="s">
        <v>549</v>
      </c>
      <c r="G338">
        <f t="shared" si="12"/>
        <v>1640</v>
      </c>
      <c r="H338">
        <v>0.106446</v>
      </c>
    </row>
    <row r="339" spans="6:8" x14ac:dyDescent="0.75">
      <c r="F339" s="19" t="s">
        <v>550</v>
      </c>
      <c r="G339">
        <f t="shared" si="12"/>
        <v>1645</v>
      </c>
      <c r="H339">
        <v>0.107281</v>
      </c>
    </row>
    <row r="340" spans="6:8" x14ac:dyDescent="0.75">
      <c r="F340" s="19" t="s">
        <v>173</v>
      </c>
      <c r="G340">
        <f t="shared" si="12"/>
        <v>1650</v>
      </c>
      <c r="H340">
        <v>0.10846799999999999</v>
      </c>
    </row>
    <row r="341" spans="6:8" x14ac:dyDescent="0.75">
      <c r="F341" s="19" t="s">
        <v>551</v>
      </c>
      <c r="G341">
        <f t="shared" si="12"/>
        <v>1655</v>
      </c>
      <c r="H341">
        <v>7.7965000000000007E-2</v>
      </c>
    </row>
    <row r="342" spans="6:8" x14ac:dyDescent="0.75">
      <c r="F342" s="19" t="s">
        <v>552</v>
      </c>
      <c r="G342">
        <f t="shared" si="12"/>
        <v>1660</v>
      </c>
      <c r="H342">
        <v>0.108422</v>
      </c>
    </row>
    <row r="343" spans="6:8" x14ac:dyDescent="0.75">
      <c r="F343" s="19" t="s">
        <v>174</v>
      </c>
      <c r="G343">
        <f t="shared" si="12"/>
        <v>1665</v>
      </c>
      <c r="H343">
        <v>0.107379</v>
      </c>
    </row>
    <row r="344" spans="6:8" x14ac:dyDescent="0.75">
      <c r="F344" s="19" t="s">
        <v>553</v>
      </c>
      <c r="G344">
        <f t="shared" si="12"/>
        <v>1670</v>
      </c>
      <c r="H344">
        <v>0.106374</v>
      </c>
    </row>
    <row r="345" spans="6:8" x14ac:dyDescent="0.75">
      <c r="F345" s="19" t="s">
        <v>554</v>
      </c>
      <c r="G345">
        <f t="shared" si="12"/>
        <v>1675</v>
      </c>
      <c r="H345">
        <v>0.107095</v>
      </c>
    </row>
    <row r="346" spans="6:8" x14ac:dyDescent="0.75">
      <c r="F346" s="19" t="s">
        <v>175</v>
      </c>
      <c r="G346">
        <f t="shared" si="12"/>
        <v>1680</v>
      </c>
      <c r="H346">
        <v>0.10709399999999999</v>
      </c>
    </row>
    <row r="347" spans="6:8" x14ac:dyDescent="0.75">
      <c r="F347" s="19" t="s">
        <v>555</v>
      </c>
      <c r="G347">
        <f t="shared" si="12"/>
        <v>1685</v>
      </c>
      <c r="H347">
        <v>0.10568</v>
      </c>
    </row>
    <row r="348" spans="6:8" x14ac:dyDescent="0.75">
      <c r="F348" s="19" t="s">
        <v>556</v>
      </c>
      <c r="G348">
        <f t="shared" si="12"/>
        <v>1690</v>
      </c>
      <c r="H348">
        <v>0.105106</v>
      </c>
    </row>
    <row r="349" spans="6:8" x14ac:dyDescent="0.75">
      <c r="F349" s="19" t="s">
        <v>176</v>
      </c>
      <c r="G349">
        <f t="shared" si="12"/>
        <v>1695</v>
      </c>
      <c r="H349">
        <v>0.104686</v>
      </c>
    </row>
    <row r="350" spans="6:8" x14ac:dyDescent="0.75">
      <c r="F350" s="19" t="s">
        <v>557</v>
      </c>
      <c r="G350">
        <f t="shared" si="12"/>
        <v>1700</v>
      </c>
      <c r="H350">
        <v>0.10267999999999999</v>
      </c>
    </row>
    <row r="351" spans="6:8" x14ac:dyDescent="0.75">
      <c r="F351" s="19" t="s">
        <v>558</v>
      </c>
      <c r="G351">
        <f t="shared" si="12"/>
        <v>1705</v>
      </c>
      <c r="H351">
        <v>0.101272</v>
      </c>
    </row>
    <row r="352" spans="6:8" x14ac:dyDescent="0.75">
      <c r="F352" s="19" t="s">
        <v>177</v>
      </c>
      <c r="G352">
        <f t="shared" si="12"/>
        <v>1710</v>
      </c>
      <c r="H352">
        <v>0.100144</v>
      </c>
    </row>
    <row r="353" spans="6:8" x14ac:dyDescent="0.75">
      <c r="F353" s="19" t="s">
        <v>559</v>
      </c>
      <c r="G353">
        <f t="shared" si="12"/>
        <v>1715</v>
      </c>
      <c r="H353">
        <v>9.8420999999999995E-2</v>
      </c>
    </row>
    <row r="354" spans="6:8" x14ac:dyDescent="0.75">
      <c r="F354" s="19" t="s">
        <v>560</v>
      </c>
      <c r="G354">
        <f t="shared" si="12"/>
        <v>1720</v>
      </c>
      <c r="H354">
        <v>9.8416000000000003E-2</v>
      </c>
    </row>
    <row r="355" spans="6:8" x14ac:dyDescent="0.75">
      <c r="F355" s="19" t="s">
        <v>178</v>
      </c>
      <c r="G355">
        <f t="shared" si="12"/>
        <v>1725</v>
      </c>
      <c r="H355">
        <v>9.6421999999999994E-2</v>
      </c>
    </row>
    <row r="356" spans="6:8" x14ac:dyDescent="0.75">
      <c r="F356" s="19" t="s">
        <v>561</v>
      </c>
      <c r="G356">
        <f t="shared" si="12"/>
        <v>1730</v>
      </c>
      <c r="H356">
        <v>9.5023999999999997E-2</v>
      </c>
    </row>
    <row r="357" spans="6:8" x14ac:dyDescent="0.75">
      <c r="F357" s="19" t="s">
        <v>562</v>
      </c>
      <c r="G357">
        <f t="shared" si="12"/>
        <v>1735</v>
      </c>
      <c r="H357">
        <v>9.35E-2</v>
      </c>
    </row>
    <row r="358" spans="6:8" x14ac:dyDescent="0.75">
      <c r="F358" s="19" t="s">
        <v>179</v>
      </c>
      <c r="G358">
        <f t="shared" si="12"/>
        <v>1740</v>
      </c>
      <c r="H358">
        <v>9.1881000000000004E-2</v>
      </c>
    </row>
    <row r="359" spans="6:8" x14ac:dyDescent="0.75">
      <c r="F359" s="19" t="s">
        <v>563</v>
      </c>
      <c r="G359">
        <f t="shared" si="12"/>
        <v>1745</v>
      </c>
      <c r="H359">
        <v>9.0102000000000002E-2</v>
      </c>
    </row>
    <row r="360" spans="6:8" x14ac:dyDescent="0.75">
      <c r="F360" s="19" t="s">
        <v>564</v>
      </c>
      <c r="G360">
        <f t="shared" si="12"/>
        <v>1750</v>
      </c>
      <c r="H360">
        <v>8.9369000000000004E-2</v>
      </c>
    </row>
    <row r="361" spans="6:8" x14ac:dyDescent="0.75">
      <c r="F361" s="19" t="s">
        <v>180</v>
      </c>
      <c r="G361">
        <f t="shared" si="12"/>
        <v>1755</v>
      </c>
      <c r="H361">
        <v>8.8360999999999995E-2</v>
      </c>
    </row>
    <row r="362" spans="6:8" x14ac:dyDescent="0.75">
      <c r="F362" s="19" t="s">
        <v>565</v>
      </c>
      <c r="G362">
        <f t="shared" si="12"/>
        <v>1760</v>
      </c>
      <c r="H362">
        <v>8.6631E-2</v>
      </c>
    </row>
    <row r="363" spans="6:8" x14ac:dyDescent="0.75">
      <c r="F363" s="19" t="s">
        <v>566</v>
      </c>
      <c r="G363">
        <f t="shared" si="12"/>
        <v>1765</v>
      </c>
      <c r="H363">
        <v>8.5163000000000003E-2</v>
      </c>
    </row>
    <row r="364" spans="6:8" x14ac:dyDescent="0.75">
      <c r="F364" s="19" t="s">
        <v>181</v>
      </c>
      <c r="G364">
        <f t="shared" si="12"/>
        <v>1770</v>
      </c>
      <c r="H364">
        <v>8.2061999999999996E-2</v>
      </c>
    </row>
    <row r="365" spans="6:8" x14ac:dyDescent="0.75">
      <c r="F365" s="19" t="s">
        <v>567</v>
      </c>
      <c r="G365">
        <f t="shared" si="12"/>
        <v>1775</v>
      </c>
      <c r="H365">
        <v>8.0101000000000006E-2</v>
      </c>
    </row>
    <row r="366" spans="6:8" x14ac:dyDescent="0.75">
      <c r="F366" s="19" t="s">
        <v>568</v>
      </c>
      <c r="G366">
        <f t="shared" si="12"/>
        <v>1780</v>
      </c>
      <c r="H366">
        <v>7.7286999999999995E-2</v>
      </c>
    </row>
    <row r="367" spans="6:8" x14ac:dyDescent="0.75">
      <c r="F367" s="19" t="s">
        <v>182</v>
      </c>
      <c r="G367">
        <f t="shared" si="12"/>
        <v>1785</v>
      </c>
      <c r="H367">
        <v>7.5320999999999999E-2</v>
      </c>
    </row>
    <row r="368" spans="6:8" x14ac:dyDescent="0.75">
      <c r="F368" s="19" t="s">
        <v>569</v>
      </c>
      <c r="G368">
        <f t="shared" si="12"/>
        <v>1790</v>
      </c>
      <c r="H368">
        <v>7.2598999999999997E-2</v>
      </c>
    </row>
    <row r="369" spans="6:8" x14ac:dyDescent="0.75">
      <c r="F369" s="19" t="s">
        <v>570</v>
      </c>
      <c r="G369">
        <f t="shared" si="12"/>
        <v>1795</v>
      </c>
      <c r="H369">
        <v>7.1428000000000005E-2</v>
      </c>
    </row>
    <row r="370" spans="6:8" x14ac:dyDescent="0.75">
      <c r="F370" s="19" t="s">
        <v>183</v>
      </c>
      <c r="G370">
        <f t="shared" si="12"/>
        <v>1800</v>
      </c>
      <c r="H370">
        <v>6.8012000000000003E-2</v>
      </c>
    </row>
    <row r="371" spans="6:8" x14ac:dyDescent="0.75">
      <c r="F371" s="19" t="s">
        <v>571</v>
      </c>
      <c r="G371">
        <f t="shared" si="12"/>
        <v>1805</v>
      </c>
      <c r="H371">
        <v>6.7127999999999993E-2</v>
      </c>
    </row>
    <row r="372" spans="6:8" x14ac:dyDescent="0.75">
      <c r="F372" s="19" t="s">
        <v>572</v>
      </c>
      <c r="G372">
        <f t="shared" si="12"/>
        <v>1810</v>
      </c>
      <c r="H372">
        <v>6.5132999999999996E-2</v>
      </c>
    </row>
    <row r="373" spans="6:8" x14ac:dyDescent="0.75">
      <c r="F373" s="19" t="s">
        <v>184</v>
      </c>
      <c r="G373">
        <f t="shared" si="12"/>
        <v>1815</v>
      </c>
      <c r="H373">
        <v>6.3499E-2</v>
      </c>
    </row>
    <row r="374" spans="6:8" x14ac:dyDescent="0.75">
      <c r="F374" s="19" t="s">
        <v>573</v>
      </c>
      <c r="G374">
        <f t="shared" si="12"/>
        <v>1820</v>
      </c>
      <c r="H374">
        <v>6.1029E-2</v>
      </c>
    </row>
    <row r="375" spans="6:8" x14ac:dyDescent="0.75">
      <c r="F375" s="19" t="s">
        <v>574</v>
      </c>
      <c r="G375">
        <f t="shared" si="12"/>
        <v>1825</v>
      </c>
      <c r="H375">
        <v>5.8971999999999997E-2</v>
      </c>
    </row>
    <row r="376" spans="6:8" x14ac:dyDescent="0.75">
      <c r="F376" s="19" t="s">
        <v>185</v>
      </c>
      <c r="G376">
        <f t="shared" si="12"/>
        <v>1830</v>
      </c>
      <c r="H376">
        <v>5.6251000000000002E-2</v>
      </c>
    </row>
    <row r="377" spans="6:8" x14ac:dyDescent="0.75">
      <c r="F377" s="19" t="s">
        <v>575</v>
      </c>
      <c r="G377">
        <f t="shared" si="12"/>
        <v>1835</v>
      </c>
      <c r="H377">
        <v>5.3831999999999998E-2</v>
      </c>
    </row>
    <row r="378" spans="6:8" x14ac:dyDescent="0.75">
      <c r="F378" s="19" t="s">
        <v>576</v>
      </c>
      <c r="G378">
        <f t="shared" si="12"/>
        <v>1840</v>
      </c>
      <c r="H378">
        <v>5.1730999999999999E-2</v>
      </c>
    </row>
    <row r="379" spans="6:8" x14ac:dyDescent="0.75">
      <c r="F379" s="19" t="s">
        <v>186</v>
      </c>
      <c r="G379">
        <f t="shared" si="12"/>
        <v>1845</v>
      </c>
      <c r="H379">
        <v>4.9646999999999997E-2</v>
      </c>
    </row>
    <row r="380" spans="6:8" x14ac:dyDescent="0.75">
      <c r="F380" s="19" t="s">
        <v>577</v>
      </c>
      <c r="G380">
        <f t="shared" si="12"/>
        <v>1850</v>
      </c>
      <c r="H380">
        <v>4.7310999999999999E-2</v>
      </c>
    </row>
    <row r="381" spans="6:8" x14ac:dyDescent="0.75">
      <c r="F381" s="19" t="s">
        <v>578</v>
      </c>
      <c r="G381">
        <f t="shared" si="12"/>
        <v>1855</v>
      </c>
      <c r="H381">
        <v>4.4198000000000001E-2</v>
      </c>
    </row>
    <row r="382" spans="6:8" x14ac:dyDescent="0.75">
      <c r="F382" s="19" t="s">
        <v>187</v>
      </c>
      <c r="G382">
        <f t="shared" si="12"/>
        <v>1860</v>
      </c>
      <c r="H382">
        <v>4.0590000000000001E-2</v>
      </c>
    </row>
    <row r="383" spans="6:8" x14ac:dyDescent="0.75">
      <c r="F383" s="19" t="s">
        <v>579</v>
      </c>
      <c r="G383">
        <f t="shared" si="12"/>
        <v>1865</v>
      </c>
      <c r="H383">
        <v>3.8101000000000003E-2</v>
      </c>
    </row>
    <row r="384" spans="6:8" x14ac:dyDescent="0.75">
      <c r="F384" s="19" t="s">
        <v>580</v>
      </c>
      <c r="G384">
        <f t="shared" si="12"/>
        <v>1870</v>
      </c>
      <c r="H384">
        <v>3.5314999999999999E-2</v>
      </c>
    </row>
    <row r="385" spans="6:8" x14ac:dyDescent="0.75">
      <c r="F385" s="19" t="s">
        <v>188</v>
      </c>
      <c r="G385">
        <f t="shared" si="12"/>
        <v>1875</v>
      </c>
      <c r="H385">
        <v>3.3355999999999997E-2</v>
      </c>
    </row>
    <row r="386" spans="6:8" x14ac:dyDescent="0.75">
      <c r="F386" s="19" t="s">
        <v>581</v>
      </c>
      <c r="G386">
        <f t="shared" si="12"/>
        <v>1880</v>
      </c>
      <c r="H386">
        <v>3.1526999999999999E-2</v>
      </c>
    </row>
    <row r="387" spans="6:8" x14ac:dyDescent="0.75">
      <c r="F387" s="19" t="s">
        <v>582</v>
      </c>
      <c r="G387">
        <f t="shared" si="12"/>
        <v>1885</v>
      </c>
      <c r="H387">
        <v>3.0315000000000002E-2</v>
      </c>
    </row>
    <row r="388" spans="6:8" x14ac:dyDescent="0.75">
      <c r="F388" s="19" t="s">
        <v>189</v>
      </c>
      <c r="G388">
        <f t="shared" si="12"/>
        <v>1890</v>
      </c>
      <c r="H388">
        <v>2.9009E-2</v>
      </c>
    </row>
    <row r="389" spans="6:8" x14ac:dyDescent="0.75">
      <c r="F389" s="19" t="s">
        <v>583</v>
      </c>
      <c r="G389">
        <f t="shared" si="12"/>
        <v>1895</v>
      </c>
      <c r="H389">
        <v>2.7359999999999999E-2</v>
      </c>
    </row>
    <row r="390" spans="6:8" x14ac:dyDescent="0.75">
      <c r="F390" s="19" t="s">
        <v>584</v>
      </c>
      <c r="G390">
        <f t="shared" si="12"/>
        <v>1900</v>
      </c>
      <c r="H390">
        <v>2.6925999999999999E-2</v>
      </c>
    </row>
    <row r="391" spans="6:8" x14ac:dyDescent="0.75">
      <c r="F391" s="19" t="s">
        <v>190</v>
      </c>
      <c r="G391">
        <f t="shared" si="12"/>
        <v>1905</v>
      </c>
      <c r="H391">
        <v>2.5836000000000001E-2</v>
      </c>
    </row>
    <row r="392" spans="6:8" x14ac:dyDescent="0.75">
      <c r="F392" s="19" t="s">
        <v>585</v>
      </c>
      <c r="G392">
        <f t="shared" si="12"/>
        <v>1910</v>
      </c>
      <c r="H392">
        <v>2.5017000000000001E-2</v>
      </c>
    </row>
    <row r="393" spans="6:8" x14ac:dyDescent="0.75">
      <c r="F393" s="19" t="s">
        <v>586</v>
      </c>
      <c r="G393">
        <f t="shared" si="12"/>
        <v>1915</v>
      </c>
      <c r="H393">
        <v>2.4725E-2</v>
      </c>
    </row>
    <row r="394" spans="6:8" x14ac:dyDescent="0.75">
      <c r="F394" s="19" t="s">
        <v>191</v>
      </c>
      <c r="G394">
        <f t="shared" si="12"/>
        <v>1920</v>
      </c>
      <c r="H394">
        <v>2.4017E-2</v>
      </c>
    </row>
    <row r="395" spans="6:8" x14ac:dyDescent="0.75">
      <c r="F395" s="19" t="s">
        <v>587</v>
      </c>
      <c r="G395">
        <f t="shared" si="12"/>
        <v>1925</v>
      </c>
      <c r="H395">
        <v>2.3418000000000001E-2</v>
      </c>
    </row>
    <row r="396" spans="6:8" x14ac:dyDescent="0.75">
      <c r="F396" s="19" t="s">
        <v>588</v>
      </c>
      <c r="G396">
        <f t="shared" ref="G396:G459" si="13">G395+5</f>
        <v>1930</v>
      </c>
      <c r="H396">
        <v>2.3182999999999999E-2</v>
      </c>
    </row>
    <row r="397" spans="6:8" x14ac:dyDescent="0.75">
      <c r="F397" s="19" t="s">
        <v>192</v>
      </c>
      <c r="G397">
        <f t="shared" si="13"/>
        <v>1935</v>
      </c>
      <c r="H397">
        <v>2.2419000000000001E-2</v>
      </c>
    </row>
    <row r="398" spans="6:8" x14ac:dyDescent="0.75">
      <c r="F398" s="19" t="s">
        <v>589</v>
      </c>
      <c r="G398">
        <f t="shared" si="13"/>
        <v>1940</v>
      </c>
      <c r="H398">
        <v>2.2081E-2</v>
      </c>
    </row>
    <row r="399" spans="6:8" x14ac:dyDescent="0.75">
      <c r="F399" s="19" t="s">
        <v>590</v>
      </c>
      <c r="G399">
        <f t="shared" si="13"/>
        <v>1945</v>
      </c>
      <c r="H399">
        <v>2.1870000000000001E-2</v>
      </c>
    </row>
    <row r="400" spans="6:8" x14ac:dyDescent="0.75">
      <c r="F400" s="19" t="s">
        <v>193</v>
      </c>
      <c r="G400">
        <f t="shared" si="13"/>
        <v>1950</v>
      </c>
      <c r="H400">
        <v>2.1072E-2</v>
      </c>
    </row>
    <row r="401" spans="6:8" x14ac:dyDescent="0.75">
      <c r="F401" s="19" t="s">
        <v>591</v>
      </c>
      <c r="G401">
        <f t="shared" si="13"/>
        <v>1955</v>
      </c>
      <c r="H401">
        <v>2.0382000000000001E-2</v>
      </c>
    </row>
    <row r="402" spans="6:8" x14ac:dyDescent="0.75">
      <c r="F402" s="19" t="s">
        <v>592</v>
      </c>
      <c r="G402">
        <f t="shared" si="13"/>
        <v>1960</v>
      </c>
      <c r="H402">
        <v>2.0643000000000002E-2</v>
      </c>
    </row>
    <row r="403" spans="6:8" x14ac:dyDescent="0.75">
      <c r="F403" s="19" t="s">
        <v>194</v>
      </c>
      <c r="G403">
        <f t="shared" si="13"/>
        <v>1965</v>
      </c>
      <c r="H403">
        <v>1.9946999999999999E-2</v>
      </c>
    </row>
    <row r="404" spans="6:8" x14ac:dyDescent="0.75">
      <c r="F404" s="19" t="s">
        <v>593</v>
      </c>
      <c r="G404">
        <f t="shared" si="13"/>
        <v>1970</v>
      </c>
      <c r="H404">
        <v>1.9559E-2</v>
      </c>
    </row>
    <row r="405" spans="6:8" x14ac:dyDescent="0.75">
      <c r="F405" s="19" t="s">
        <v>594</v>
      </c>
      <c r="G405">
        <f t="shared" si="13"/>
        <v>1975</v>
      </c>
      <c r="H405">
        <v>1.9463000000000001E-2</v>
      </c>
    </row>
    <row r="406" spans="6:8" x14ac:dyDescent="0.75">
      <c r="F406" s="19" t="s">
        <v>195</v>
      </c>
      <c r="G406">
        <f t="shared" si="13"/>
        <v>1980</v>
      </c>
      <c r="H406">
        <v>1.8845000000000001E-2</v>
      </c>
    </row>
    <row r="407" spans="6:8" x14ac:dyDescent="0.75">
      <c r="F407" s="19" t="s">
        <v>595</v>
      </c>
      <c r="G407">
        <f t="shared" si="13"/>
        <v>1985</v>
      </c>
      <c r="H407">
        <v>1.8537000000000001E-2</v>
      </c>
    </row>
    <row r="408" spans="6:8" x14ac:dyDescent="0.75">
      <c r="F408" s="19" t="s">
        <v>596</v>
      </c>
      <c r="G408">
        <f t="shared" si="13"/>
        <v>1990</v>
      </c>
      <c r="H408">
        <v>1.8495999999999999E-2</v>
      </c>
    </row>
    <row r="409" spans="6:8" x14ac:dyDescent="0.75">
      <c r="F409" s="19" t="s">
        <v>196</v>
      </c>
      <c r="G409">
        <f t="shared" si="13"/>
        <v>1995</v>
      </c>
      <c r="H409">
        <v>1.8096999999999999E-2</v>
      </c>
    </row>
    <row r="410" spans="6:8" x14ac:dyDescent="0.75">
      <c r="F410" s="19" t="s">
        <v>597</v>
      </c>
      <c r="G410">
        <f t="shared" si="13"/>
        <v>2000</v>
      </c>
      <c r="H410">
        <v>1.8142999999999999E-2</v>
      </c>
    </row>
    <row r="411" spans="6:8" x14ac:dyDescent="0.75">
      <c r="F411" s="19" t="s">
        <v>598</v>
      </c>
      <c r="G411">
        <f t="shared" si="13"/>
        <v>2005</v>
      </c>
      <c r="H411">
        <v>1.8190000000000001E-2</v>
      </c>
    </row>
    <row r="412" spans="6:8" x14ac:dyDescent="0.75">
      <c r="F412" s="19" t="s">
        <v>197</v>
      </c>
      <c r="G412">
        <f t="shared" si="13"/>
        <v>2010</v>
      </c>
      <c r="H412">
        <v>1.804E-2</v>
      </c>
    </row>
    <row r="413" spans="6:8" x14ac:dyDescent="0.75">
      <c r="F413" s="19" t="s">
        <v>599</v>
      </c>
      <c r="G413">
        <f t="shared" si="13"/>
        <v>2015</v>
      </c>
      <c r="H413">
        <v>1.8186999999999998E-2</v>
      </c>
    </row>
    <row r="414" spans="6:8" x14ac:dyDescent="0.75">
      <c r="F414" s="19" t="s">
        <v>600</v>
      </c>
      <c r="G414">
        <f t="shared" si="13"/>
        <v>2020</v>
      </c>
      <c r="H414">
        <v>1.8374999999999999E-2</v>
      </c>
    </row>
    <row r="415" spans="6:8" x14ac:dyDescent="0.75">
      <c r="F415" s="19" t="s">
        <v>198</v>
      </c>
      <c r="G415">
        <f t="shared" si="13"/>
        <v>2025</v>
      </c>
      <c r="H415">
        <v>1.8331E-2</v>
      </c>
    </row>
    <row r="416" spans="6:8" x14ac:dyDescent="0.75">
      <c r="F416" s="19" t="s">
        <v>601</v>
      </c>
      <c r="G416">
        <f t="shared" si="13"/>
        <v>2030</v>
      </c>
      <c r="H416">
        <v>1.8839999999999999E-2</v>
      </c>
    </row>
    <row r="417" spans="6:8" x14ac:dyDescent="0.75">
      <c r="F417" s="19" t="s">
        <v>602</v>
      </c>
      <c r="G417">
        <f t="shared" si="13"/>
        <v>2035</v>
      </c>
      <c r="H417">
        <v>1.8908000000000001E-2</v>
      </c>
    </row>
    <row r="418" spans="6:8" x14ac:dyDescent="0.75">
      <c r="F418" s="19" t="s">
        <v>199</v>
      </c>
      <c r="G418">
        <f t="shared" si="13"/>
        <v>2040</v>
      </c>
      <c r="H418">
        <v>1.8915999999999999E-2</v>
      </c>
    </row>
    <row r="419" spans="6:8" x14ac:dyDescent="0.75">
      <c r="F419" s="19" t="s">
        <v>603</v>
      </c>
      <c r="G419">
        <f t="shared" si="13"/>
        <v>2045</v>
      </c>
      <c r="H419">
        <v>1.9306E-2</v>
      </c>
    </row>
    <row r="420" spans="6:8" x14ac:dyDescent="0.75">
      <c r="F420" s="19" t="s">
        <v>604</v>
      </c>
      <c r="G420">
        <f t="shared" si="13"/>
        <v>2050</v>
      </c>
      <c r="H420">
        <v>1.9404000000000001E-2</v>
      </c>
    </row>
    <row r="421" spans="6:8" x14ac:dyDescent="0.75">
      <c r="F421" s="19" t="s">
        <v>200</v>
      </c>
      <c r="G421">
        <f t="shared" si="13"/>
        <v>2055</v>
      </c>
      <c r="H421">
        <v>1.9553000000000001E-2</v>
      </c>
    </row>
    <row r="422" spans="6:8" x14ac:dyDescent="0.75">
      <c r="F422" s="19" t="s">
        <v>605</v>
      </c>
      <c r="G422">
        <f t="shared" si="13"/>
        <v>2060</v>
      </c>
      <c r="H422">
        <v>2.1364999999999999E-2</v>
      </c>
    </row>
    <row r="423" spans="6:8" x14ac:dyDescent="0.75">
      <c r="F423" s="19" t="s">
        <v>606</v>
      </c>
      <c r="G423">
        <f t="shared" si="13"/>
        <v>2065</v>
      </c>
      <c r="H423">
        <v>2.4756E-2</v>
      </c>
    </row>
    <row r="424" spans="6:8" x14ac:dyDescent="0.75">
      <c r="F424" s="19" t="s">
        <v>201</v>
      </c>
      <c r="G424">
        <f t="shared" si="13"/>
        <v>2070</v>
      </c>
      <c r="H424">
        <v>3.091E-2</v>
      </c>
    </row>
    <row r="425" spans="6:8" x14ac:dyDescent="0.75">
      <c r="F425" s="19" t="s">
        <v>607</v>
      </c>
      <c r="G425">
        <f t="shared" si="13"/>
        <v>2075</v>
      </c>
      <c r="H425">
        <v>4.0490999999999999E-2</v>
      </c>
    </row>
    <row r="426" spans="6:8" x14ac:dyDescent="0.75">
      <c r="F426" s="19" t="s">
        <v>608</v>
      </c>
      <c r="G426">
        <f t="shared" si="13"/>
        <v>2080</v>
      </c>
      <c r="H426">
        <v>5.0916999999999997E-2</v>
      </c>
    </row>
    <row r="427" spans="6:8" x14ac:dyDescent="0.75">
      <c r="F427" s="19" t="s">
        <v>202</v>
      </c>
      <c r="G427">
        <f t="shared" si="13"/>
        <v>2085</v>
      </c>
      <c r="H427">
        <v>6.1323000000000003E-2</v>
      </c>
    </row>
    <row r="428" spans="6:8" x14ac:dyDescent="0.75">
      <c r="F428" s="19" t="s">
        <v>609</v>
      </c>
      <c r="G428">
        <f t="shared" si="13"/>
        <v>2090</v>
      </c>
      <c r="H428">
        <v>7.0024000000000003E-2</v>
      </c>
    </row>
    <row r="429" spans="6:8" x14ac:dyDescent="0.75">
      <c r="F429" s="19" t="s">
        <v>610</v>
      </c>
      <c r="G429">
        <f t="shared" si="13"/>
        <v>2095</v>
      </c>
      <c r="H429">
        <v>7.8398999999999996E-2</v>
      </c>
    </row>
    <row r="430" spans="6:8" x14ac:dyDescent="0.75">
      <c r="F430" s="19" t="s">
        <v>203</v>
      </c>
      <c r="G430">
        <f t="shared" si="13"/>
        <v>2100</v>
      </c>
      <c r="H430">
        <v>8.5731000000000002E-2</v>
      </c>
    </row>
    <row r="431" spans="6:8" x14ac:dyDescent="0.75">
      <c r="F431" s="19" t="s">
        <v>611</v>
      </c>
      <c r="G431">
        <f t="shared" si="13"/>
        <v>2105</v>
      </c>
      <c r="H431">
        <v>9.0894000000000003E-2</v>
      </c>
    </row>
    <row r="432" spans="6:8" x14ac:dyDescent="0.75">
      <c r="F432" s="19" t="s">
        <v>612</v>
      </c>
      <c r="G432">
        <f t="shared" si="13"/>
        <v>2110</v>
      </c>
      <c r="H432">
        <v>9.4535999999999995E-2</v>
      </c>
    </row>
    <row r="433" spans="6:8" x14ac:dyDescent="0.75">
      <c r="F433" s="19" t="s">
        <v>204</v>
      </c>
      <c r="G433">
        <f t="shared" si="13"/>
        <v>2115</v>
      </c>
      <c r="H433">
        <v>9.8216999999999999E-2</v>
      </c>
    </row>
    <row r="434" spans="6:8" x14ac:dyDescent="0.75">
      <c r="F434" s="19" t="s">
        <v>613</v>
      </c>
      <c r="G434">
        <f t="shared" si="13"/>
        <v>2120</v>
      </c>
      <c r="H434">
        <v>0.100221</v>
      </c>
    </row>
    <row r="435" spans="6:8" x14ac:dyDescent="0.75">
      <c r="F435" s="19" t="s">
        <v>614</v>
      </c>
      <c r="G435">
        <f t="shared" si="13"/>
        <v>2125</v>
      </c>
      <c r="H435">
        <v>0.101812</v>
      </c>
    </row>
    <row r="436" spans="6:8" x14ac:dyDescent="0.75">
      <c r="F436" s="19" t="s">
        <v>205</v>
      </c>
      <c r="G436">
        <f t="shared" si="13"/>
        <v>2130</v>
      </c>
      <c r="H436">
        <v>0.10290100000000001</v>
      </c>
    </row>
    <row r="437" spans="6:8" x14ac:dyDescent="0.75">
      <c r="F437" s="19" t="s">
        <v>615</v>
      </c>
      <c r="G437">
        <f t="shared" si="13"/>
        <v>2135</v>
      </c>
      <c r="H437">
        <v>0.10351399999999999</v>
      </c>
    </row>
    <row r="438" spans="6:8" x14ac:dyDescent="0.75">
      <c r="F438" s="19" t="s">
        <v>616</v>
      </c>
      <c r="G438">
        <f t="shared" si="13"/>
        <v>2140</v>
      </c>
      <c r="H438">
        <v>0.103851</v>
      </c>
    </row>
    <row r="439" spans="6:8" x14ac:dyDescent="0.75">
      <c r="F439" s="19" t="s">
        <v>206</v>
      </c>
      <c r="G439">
        <f t="shared" si="13"/>
        <v>2145</v>
      </c>
      <c r="H439">
        <v>0.10485700000000001</v>
      </c>
    </row>
    <row r="440" spans="6:8" x14ac:dyDescent="0.75">
      <c r="F440" s="19" t="s">
        <v>617</v>
      </c>
      <c r="G440">
        <f t="shared" si="13"/>
        <v>2150</v>
      </c>
      <c r="H440">
        <v>0.103946</v>
      </c>
    </row>
    <row r="441" spans="6:8" x14ac:dyDescent="0.75">
      <c r="F441" s="19" t="s">
        <v>618</v>
      </c>
      <c r="G441">
        <f t="shared" si="13"/>
        <v>2155</v>
      </c>
      <c r="H441">
        <v>0.103866</v>
      </c>
    </row>
    <row r="442" spans="6:8" x14ac:dyDescent="0.75">
      <c r="F442" s="19" t="s">
        <v>207</v>
      </c>
      <c r="G442">
        <f t="shared" si="13"/>
        <v>2160</v>
      </c>
      <c r="H442">
        <v>0.102629</v>
      </c>
    </row>
    <row r="443" spans="6:8" x14ac:dyDescent="0.75">
      <c r="F443" s="19" t="s">
        <v>619</v>
      </c>
      <c r="G443">
        <f t="shared" si="13"/>
        <v>2165</v>
      </c>
      <c r="H443">
        <v>0.10126</v>
      </c>
    </row>
    <row r="444" spans="6:8" x14ac:dyDescent="0.75">
      <c r="F444" s="19" t="s">
        <v>620</v>
      </c>
      <c r="G444">
        <f t="shared" si="13"/>
        <v>2170</v>
      </c>
      <c r="H444">
        <v>9.9987999999999994E-2</v>
      </c>
    </row>
    <row r="445" spans="6:8" x14ac:dyDescent="0.75">
      <c r="F445" s="19" t="s">
        <v>208</v>
      </c>
      <c r="G445">
        <f t="shared" si="13"/>
        <v>2175</v>
      </c>
      <c r="H445">
        <v>9.8499000000000003E-2</v>
      </c>
    </row>
    <row r="446" spans="6:8" x14ac:dyDescent="0.75">
      <c r="F446" s="19" t="s">
        <v>621</v>
      </c>
      <c r="G446">
        <f t="shared" si="13"/>
        <v>2180</v>
      </c>
      <c r="H446">
        <v>9.7834000000000004E-2</v>
      </c>
    </row>
    <row r="447" spans="6:8" x14ac:dyDescent="0.75">
      <c r="F447" s="19" t="s">
        <v>622</v>
      </c>
      <c r="G447">
        <f t="shared" si="13"/>
        <v>2185</v>
      </c>
      <c r="H447">
        <v>9.5899999999999999E-2</v>
      </c>
    </row>
    <row r="448" spans="6:8" x14ac:dyDescent="0.75">
      <c r="F448" s="19" t="s">
        <v>209</v>
      </c>
      <c r="G448">
        <f t="shared" si="13"/>
        <v>2190</v>
      </c>
      <c r="H448">
        <v>9.4628000000000004E-2</v>
      </c>
    </row>
    <row r="449" spans="6:8" x14ac:dyDescent="0.75">
      <c r="F449" s="19" t="s">
        <v>623</v>
      </c>
      <c r="G449">
        <f t="shared" si="13"/>
        <v>2195</v>
      </c>
      <c r="H449">
        <v>9.3988000000000002E-2</v>
      </c>
    </row>
    <row r="450" spans="6:8" x14ac:dyDescent="0.75">
      <c r="F450" s="19" t="s">
        <v>624</v>
      </c>
      <c r="G450">
        <f t="shared" si="13"/>
        <v>2200</v>
      </c>
      <c r="H450">
        <v>9.1845999999999997E-2</v>
      </c>
    </row>
    <row r="451" spans="6:8" x14ac:dyDescent="0.75">
      <c r="F451" s="19" t="s">
        <v>210</v>
      </c>
      <c r="G451">
        <f t="shared" si="13"/>
        <v>2205</v>
      </c>
      <c r="H451">
        <v>8.9233999999999994E-2</v>
      </c>
    </row>
    <row r="452" spans="6:8" x14ac:dyDescent="0.75">
      <c r="F452" s="19" t="s">
        <v>625</v>
      </c>
      <c r="G452">
        <f t="shared" si="13"/>
        <v>2210</v>
      </c>
      <c r="H452">
        <v>8.7442000000000006E-2</v>
      </c>
    </row>
    <row r="453" spans="6:8" x14ac:dyDescent="0.75">
      <c r="F453" s="19" t="s">
        <v>626</v>
      </c>
      <c r="G453">
        <f t="shared" si="13"/>
        <v>2215</v>
      </c>
      <c r="H453">
        <v>8.4689E-2</v>
      </c>
    </row>
    <row r="454" spans="6:8" x14ac:dyDescent="0.75">
      <c r="F454" s="19" t="s">
        <v>211</v>
      </c>
      <c r="G454">
        <f t="shared" si="13"/>
        <v>2220</v>
      </c>
      <c r="H454">
        <v>8.2899E-2</v>
      </c>
    </row>
    <row r="455" spans="6:8" x14ac:dyDescent="0.75">
      <c r="F455" s="19" t="s">
        <v>627</v>
      </c>
      <c r="G455">
        <f t="shared" si="13"/>
        <v>2225</v>
      </c>
      <c r="H455">
        <v>8.1419000000000005E-2</v>
      </c>
    </row>
    <row r="456" spans="6:8" x14ac:dyDescent="0.75">
      <c r="F456" s="19" t="s">
        <v>628</v>
      </c>
      <c r="G456">
        <f t="shared" si="13"/>
        <v>2230</v>
      </c>
      <c r="H456">
        <v>7.9148999999999997E-2</v>
      </c>
    </row>
    <row r="457" spans="6:8" x14ac:dyDescent="0.75">
      <c r="F457" s="19" t="s">
        <v>212</v>
      </c>
      <c r="G457">
        <f t="shared" si="13"/>
        <v>2235</v>
      </c>
      <c r="H457">
        <v>7.8869999999999996E-2</v>
      </c>
    </row>
    <row r="458" spans="6:8" x14ac:dyDescent="0.75">
      <c r="F458" s="19" t="s">
        <v>629</v>
      </c>
      <c r="G458">
        <f t="shared" si="13"/>
        <v>2240</v>
      </c>
      <c r="H458">
        <v>7.6810000000000003E-2</v>
      </c>
    </row>
    <row r="459" spans="6:8" x14ac:dyDescent="0.75">
      <c r="F459" s="19" t="s">
        <v>630</v>
      </c>
      <c r="G459">
        <f t="shared" si="13"/>
        <v>2245</v>
      </c>
      <c r="H459">
        <v>7.4673000000000003E-2</v>
      </c>
    </row>
    <row r="460" spans="6:8" x14ac:dyDescent="0.75">
      <c r="F460" s="19" t="s">
        <v>213</v>
      </c>
      <c r="G460">
        <f t="shared" ref="G460:G523" si="14">G459+5</f>
        <v>2250</v>
      </c>
      <c r="H460">
        <v>7.3658000000000001E-2</v>
      </c>
    </row>
    <row r="461" spans="6:8" x14ac:dyDescent="0.75">
      <c r="F461" s="19" t="s">
        <v>631</v>
      </c>
      <c r="G461">
        <f t="shared" si="14"/>
        <v>2255</v>
      </c>
      <c r="H461">
        <v>7.2311E-2</v>
      </c>
    </row>
    <row r="462" spans="6:8" x14ac:dyDescent="0.75">
      <c r="F462" s="19" t="s">
        <v>632</v>
      </c>
      <c r="G462">
        <f t="shared" si="14"/>
        <v>2260</v>
      </c>
      <c r="H462">
        <v>6.8820000000000006E-2</v>
      </c>
    </row>
    <row r="463" spans="6:8" x14ac:dyDescent="0.75">
      <c r="F463" s="19" t="s">
        <v>214</v>
      </c>
      <c r="G463">
        <f t="shared" si="14"/>
        <v>2265</v>
      </c>
      <c r="H463">
        <v>6.6116999999999995E-2</v>
      </c>
    </row>
    <row r="464" spans="6:8" x14ac:dyDescent="0.75">
      <c r="F464" s="19" t="s">
        <v>633</v>
      </c>
      <c r="G464">
        <f t="shared" si="14"/>
        <v>2270</v>
      </c>
      <c r="H464">
        <v>6.4152000000000001E-2</v>
      </c>
    </row>
    <row r="465" spans="6:8" x14ac:dyDescent="0.75">
      <c r="F465" s="19" t="s">
        <v>634</v>
      </c>
      <c r="G465">
        <f t="shared" si="14"/>
        <v>2275</v>
      </c>
      <c r="H465">
        <v>6.1961000000000002E-2</v>
      </c>
    </row>
    <row r="466" spans="6:8" x14ac:dyDescent="0.75">
      <c r="F466" s="19" t="s">
        <v>215</v>
      </c>
      <c r="G466">
        <f t="shared" si="14"/>
        <v>2280</v>
      </c>
      <c r="H466">
        <v>5.9759E-2</v>
      </c>
    </row>
    <row r="467" spans="6:8" x14ac:dyDescent="0.75">
      <c r="F467" s="19" t="s">
        <v>635</v>
      </c>
      <c r="G467">
        <f t="shared" si="14"/>
        <v>2285</v>
      </c>
      <c r="H467">
        <v>5.7298000000000002E-2</v>
      </c>
    </row>
    <row r="468" spans="6:8" x14ac:dyDescent="0.75">
      <c r="F468" s="19" t="s">
        <v>636</v>
      </c>
      <c r="G468">
        <f t="shared" si="14"/>
        <v>2290</v>
      </c>
      <c r="H468">
        <v>5.5735E-2</v>
      </c>
    </row>
    <row r="469" spans="6:8" x14ac:dyDescent="0.75">
      <c r="F469" s="19" t="s">
        <v>216</v>
      </c>
      <c r="G469">
        <f t="shared" si="14"/>
        <v>2295</v>
      </c>
      <c r="H469">
        <v>5.3247999999999997E-2</v>
      </c>
    </row>
    <row r="470" spans="6:8" x14ac:dyDescent="0.75">
      <c r="F470" s="19" t="s">
        <v>637</v>
      </c>
      <c r="G470">
        <f t="shared" si="14"/>
        <v>2300</v>
      </c>
      <c r="H470">
        <v>5.1461E-2</v>
      </c>
    </row>
    <row r="471" spans="6:8" x14ac:dyDescent="0.75">
      <c r="F471" s="19" t="s">
        <v>638</v>
      </c>
      <c r="G471">
        <f t="shared" si="14"/>
        <v>2305</v>
      </c>
      <c r="H471">
        <v>4.8850999999999999E-2</v>
      </c>
    </row>
    <row r="472" spans="6:8" x14ac:dyDescent="0.75">
      <c r="F472" s="19" t="s">
        <v>217</v>
      </c>
      <c r="G472">
        <f t="shared" si="14"/>
        <v>2310</v>
      </c>
      <c r="H472">
        <v>4.6404000000000001E-2</v>
      </c>
    </row>
    <row r="473" spans="6:8" x14ac:dyDescent="0.75">
      <c r="F473" s="19" t="s">
        <v>639</v>
      </c>
      <c r="G473">
        <f t="shared" si="14"/>
        <v>2315</v>
      </c>
      <c r="H473">
        <v>4.3874999999999997E-2</v>
      </c>
    </row>
    <row r="474" spans="6:8" x14ac:dyDescent="0.75">
      <c r="F474" s="19" t="s">
        <v>640</v>
      </c>
      <c r="G474">
        <f t="shared" si="14"/>
        <v>2320</v>
      </c>
      <c r="H474">
        <v>4.1241E-2</v>
      </c>
    </row>
    <row r="475" spans="6:8" x14ac:dyDescent="0.75">
      <c r="F475" s="19" t="s">
        <v>218</v>
      </c>
      <c r="G475">
        <f t="shared" si="14"/>
        <v>2325</v>
      </c>
      <c r="H475">
        <v>3.7666999999999999E-2</v>
      </c>
    </row>
    <row r="476" spans="6:8" x14ac:dyDescent="0.75">
      <c r="F476" s="19" t="s">
        <v>641</v>
      </c>
      <c r="G476">
        <f t="shared" si="14"/>
        <v>2330</v>
      </c>
      <c r="H476">
        <v>3.5168999999999999E-2</v>
      </c>
    </row>
    <row r="477" spans="6:8" x14ac:dyDescent="0.75">
      <c r="F477" s="19" t="s">
        <v>642</v>
      </c>
      <c r="G477">
        <f t="shared" si="14"/>
        <v>2335</v>
      </c>
      <c r="H477">
        <v>3.3526E-2</v>
      </c>
    </row>
    <row r="478" spans="6:8" x14ac:dyDescent="0.75">
      <c r="F478" s="19" t="s">
        <v>219</v>
      </c>
      <c r="G478">
        <f t="shared" si="14"/>
        <v>2340</v>
      </c>
      <c r="H478">
        <v>3.134E-2</v>
      </c>
    </row>
    <row r="479" spans="6:8" x14ac:dyDescent="0.75">
      <c r="F479" s="19" t="s">
        <v>643</v>
      </c>
      <c r="G479">
        <f t="shared" si="14"/>
        <v>2345</v>
      </c>
      <c r="H479">
        <v>3.0341E-2</v>
      </c>
    </row>
    <row r="480" spans="6:8" x14ac:dyDescent="0.75">
      <c r="F480" s="19" t="s">
        <v>644</v>
      </c>
      <c r="G480">
        <f t="shared" si="14"/>
        <v>2350</v>
      </c>
      <c r="H480">
        <v>2.8896000000000002E-2</v>
      </c>
    </row>
    <row r="481" spans="6:8" x14ac:dyDescent="0.75">
      <c r="F481" s="19" t="s">
        <v>220</v>
      </c>
      <c r="G481">
        <f t="shared" si="14"/>
        <v>2355</v>
      </c>
      <c r="H481">
        <v>2.7732E-2</v>
      </c>
    </row>
    <row r="482" spans="6:8" x14ac:dyDescent="0.75">
      <c r="F482" s="19" t="s">
        <v>645</v>
      </c>
      <c r="G482">
        <f t="shared" si="14"/>
        <v>2360</v>
      </c>
      <c r="H482">
        <v>2.7174E-2</v>
      </c>
    </row>
    <row r="483" spans="6:8" x14ac:dyDescent="0.75">
      <c r="F483" s="19" t="s">
        <v>646</v>
      </c>
      <c r="G483">
        <f t="shared" si="14"/>
        <v>2365</v>
      </c>
      <c r="H483">
        <v>2.6322999999999999E-2</v>
      </c>
    </row>
    <row r="484" spans="6:8" x14ac:dyDescent="0.75">
      <c r="F484" s="19" t="s">
        <v>221</v>
      </c>
      <c r="G484">
        <f t="shared" si="14"/>
        <v>2370</v>
      </c>
      <c r="H484">
        <v>2.5562999999999999E-2</v>
      </c>
    </row>
    <row r="485" spans="6:8" x14ac:dyDescent="0.75">
      <c r="F485" s="19" t="s">
        <v>647</v>
      </c>
      <c r="G485">
        <f t="shared" si="14"/>
        <v>2375</v>
      </c>
      <c r="H485">
        <v>2.5131000000000001E-2</v>
      </c>
    </row>
    <row r="486" spans="6:8" x14ac:dyDescent="0.75">
      <c r="F486" s="19" t="s">
        <v>648</v>
      </c>
      <c r="G486">
        <f t="shared" si="14"/>
        <v>2380</v>
      </c>
      <c r="H486">
        <v>2.4323999999999998E-2</v>
      </c>
    </row>
    <row r="487" spans="6:8" x14ac:dyDescent="0.75">
      <c r="F487" s="19" t="s">
        <v>222</v>
      </c>
      <c r="G487">
        <f t="shared" si="14"/>
        <v>2385</v>
      </c>
      <c r="H487">
        <v>2.3445000000000001E-2</v>
      </c>
    </row>
    <row r="488" spans="6:8" x14ac:dyDescent="0.75">
      <c r="F488" s="19" t="s">
        <v>649</v>
      </c>
      <c r="G488">
        <f t="shared" si="14"/>
        <v>2390</v>
      </c>
      <c r="H488">
        <v>2.3220999999999999E-2</v>
      </c>
    </row>
    <row r="489" spans="6:8" x14ac:dyDescent="0.75">
      <c r="F489" s="19" t="s">
        <v>650</v>
      </c>
      <c r="G489">
        <f t="shared" si="14"/>
        <v>2395</v>
      </c>
      <c r="H489">
        <v>2.2512000000000001E-2</v>
      </c>
    </row>
    <row r="490" spans="6:8" x14ac:dyDescent="0.75">
      <c r="F490" s="19" t="s">
        <v>223</v>
      </c>
      <c r="G490">
        <f t="shared" si="14"/>
        <v>2400</v>
      </c>
      <c r="H490">
        <v>2.1779E-2</v>
      </c>
    </row>
    <row r="491" spans="6:8" x14ac:dyDescent="0.75">
      <c r="F491" s="19" t="s">
        <v>651</v>
      </c>
      <c r="G491">
        <f t="shared" si="14"/>
        <v>2405</v>
      </c>
      <c r="H491">
        <v>2.1631000000000001E-2</v>
      </c>
    </row>
    <row r="492" spans="6:8" x14ac:dyDescent="0.75">
      <c r="F492" s="19" t="s">
        <v>652</v>
      </c>
      <c r="G492">
        <f t="shared" si="14"/>
        <v>2410</v>
      </c>
      <c r="H492">
        <v>2.1092E-2</v>
      </c>
    </row>
    <row r="493" spans="6:8" x14ac:dyDescent="0.75">
      <c r="F493" s="19" t="s">
        <v>224</v>
      </c>
      <c r="G493">
        <f t="shared" si="14"/>
        <v>2415</v>
      </c>
      <c r="H493">
        <v>2.0494999999999999E-2</v>
      </c>
    </row>
    <row r="494" spans="6:8" x14ac:dyDescent="0.75">
      <c r="F494" s="19" t="s">
        <v>653</v>
      </c>
      <c r="G494">
        <f t="shared" si="14"/>
        <v>2420</v>
      </c>
      <c r="H494">
        <v>1.9899E-2</v>
      </c>
    </row>
    <row r="495" spans="6:8" x14ac:dyDescent="0.75">
      <c r="F495" s="19" t="s">
        <v>654</v>
      </c>
      <c r="G495">
        <f t="shared" si="14"/>
        <v>2425</v>
      </c>
      <c r="H495">
        <v>1.9671999999999999E-2</v>
      </c>
    </row>
    <row r="496" spans="6:8" x14ac:dyDescent="0.75">
      <c r="F496" s="19" t="s">
        <v>225</v>
      </c>
      <c r="G496">
        <f t="shared" si="14"/>
        <v>2430</v>
      </c>
      <c r="H496">
        <v>1.8943999999999999E-2</v>
      </c>
    </row>
    <row r="497" spans="6:8" x14ac:dyDescent="0.75">
      <c r="F497" s="19" t="s">
        <v>655</v>
      </c>
      <c r="G497">
        <f t="shared" si="14"/>
        <v>2435</v>
      </c>
      <c r="H497">
        <v>1.8780999999999999E-2</v>
      </c>
    </row>
    <row r="498" spans="6:8" x14ac:dyDescent="0.75">
      <c r="F498" s="19" t="s">
        <v>656</v>
      </c>
      <c r="G498">
        <f t="shared" si="14"/>
        <v>2440</v>
      </c>
      <c r="H498">
        <v>1.8459E-2</v>
      </c>
    </row>
    <row r="499" spans="6:8" x14ac:dyDescent="0.75">
      <c r="F499" s="19" t="s">
        <v>226</v>
      </c>
      <c r="G499">
        <f t="shared" si="14"/>
        <v>2445</v>
      </c>
      <c r="H499">
        <v>1.7738E-2</v>
      </c>
    </row>
    <row r="500" spans="6:8" x14ac:dyDescent="0.75">
      <c r="F500" s="19" t="s">
        <v>657</v>
      </c>
      <c r="G500">
        <f t="shared" si="14"/>
        <v>2450</v>
      </c>
      <c r="H500">
        <v>1.7940999999999999E-2</v>
      </c>
    </row>
    <row r="501" spans="6:8" x14ac:dyDescent="0.75">
      <c r="F501" s="19" t="s">
        <v>658</v>
      </c>
      <c r="G501">
        <f t="shared" si="14"/>
        <v>2455</v>
      </c>
      <c r="H501">
        <v>1.7451000000000001E-2</v>
      </c>
    </row>
    <row r="502" spans="6:8" x14ac:dyDescent="0.75">
      <c r="F502" s="19" t="s">
        <v>227</v>
      </c>
      <c r="G502">
        <f t="shared" si="14"/>
        <v>2460</v>
      </c>
      <c r="H502">
        <v>1.7236000000000001E-2</v>
      </c>
    </row>
    <row r="503" spans="6:8" x14ac:dyDescent="0.75">
      <c r="F503" s="19" t="s">
        <v>659</v>
      </c>
      <c r="G503">
        <f t="shared" si="14"/>
        <v>2465</v>
      </c>
      <c r="H503">
        <v>1.7330999999999999E-2</v>
      </c>
    </row>
    <row r="504" spans="6:8" x14ac:dyDescent="0.75">
      <c r="F504" s="19" t="s">
        <v>660</v>
      </c>
      <c r="G504">
        <f t="shared" si="14"/>
        <v>2470</v>
      </c>
      <c r="H504">
        <v>1.7264000000000002E-2</v>
      </c>
    </row>
    <row r="505" spans="6:8" x14ac:dyDescent="0.75">
      <c r="F505" s="19" t="s">
        <v>228</v>
      </c>
      <c r="G505">
        <f t="shared" si="14"/>
        <v>2475</v>
      </c>
      <c r="H505">
        <v>1.6785999999999999E-2</v>
      </c>
    </row>
    <row r="506" spans="6:8" x14ac:dyDescent="0.75">
      <c r="F506" s="19" t="s">
        <v>661</v>
      </c>
      <c r="G506">
        <f t="shared" si="14"/>
        <v>2480</v>
      </c>
      <c r="H506">
        <v>1.6577999999999999E-2</v>
      </c>
    </row>
    <row r="507" spans="6:8" x14ac:dyDescent="0.75">
      <c r="F507" s="19" t="s">
        <v>662</v>
      </c>
      <c r="G507">
        <f t="shared" si="14"/>
        <v>2485</v>
      </c>
      <c r="H507">
        <v>1.6584999999999999E-2</v>
      </c>
    </row>
    <row r="508" spans="6:8" x14ac:dyDescent="0.75">
      <c r="F508" s="19" t="s">
        <v>229</v>
      </c>
      <c r="G508">
        <f t="shared" si="14"/>
        <v>2490</v>
      </c>
      <c r="H508">
        <v>1.6236E-2</v>
      </c>
    </row>
    <row r="509" spans="6:8" x14ac:dyDescent="0.75">
      <c r="F509" s="19" t="s">
        <v>663</v>
      </c>
      <c r="G509">
        <f t="shared" si="14"/>
        <v>2495</v>
      </c>
      <c r="H509">
        <v>1.6305E-2</v>
      </c>
    </row>
    <row r="510" spans="6:8" x14ac:dyDescent="0.75">
      <c r="F510" s="19" t="s">
        <v>664</v>
      </c>
      <c r="G510">
        <f t="shared" si="14"/>
        <v>2500</v>
      </c>
      <c r="H510">
        <v>1.627E-2</v>
      </c>
    </row>
    <row r="511" spans="6:8" x14ac:dyDescent="0.75">
      <c r="F511" s="19" t="s">
        <v>230</v>
      </c>
      <c r="G511">
        <f t="shared" si="14"/>
        <v>2505</v>
      </c>
      <c r="H511">
        <v>1.5845000000000001E-2</v>
      </c>
    </row>
    <row r="512" spans="6:8" x14ac:dyDescent="0.75">
      <c r="F512" s="19" t="s">
        <v>665</v>
      </c>
      <c r="G512">
        <f t="shared" si="14"/>
        <v>2510</v>
      </c>
      <c r="H512">
        <v>1.5993E-2</v>
      </c>
    </row>
    <row r="513" spans="6:8" x14ac:dyDescent="0.75">
      <c r="F513" s="19" t="s">
        <v>666</v>
      </c>
      <c r="G513">
        <f t="shared" si="14"/>
        <v>2515</v>
      </c>
      <c r="H513">
        <v>1.5613E-2</v>
      </c>
    </row>
    <row r="514" spans="6:8" x14ac:dyDescent="0.75">
      <c r="F514" s="19" t="s">
        <v>231</v>
      </c>
      <c r="G514">
        <f t="shared" si="14"/>
        <v>2520</v>
      </c>
      <c r="H514">
        <v>1.5401E-2</v>
      </c>
    </row>
    <row r="515" spans="6:8" x14ac:dyDescent="0.75">
      <c r="F515" s="19" t="s">
        <v>667</v>
      </c>
      <c r="G515">
        <f t="shared" si="14"/>
        <v>2525</v>
      </c>
      <c r="H515">
        <v>1.5506000000000001E-2</v>
      </c>
    </row>
    <row r="516" spans="6:8" x14ac:dyDescent="0.75">
      <c r="F516" s="19" t="s">
        <v>668</v>
      </c>
      <c r="G516">
        <f t="shared" si="14"/>
        <v>2530</v>
      </c>
      <c r="H516">
        <v>1.5322000000000001E-2</v>
      </c>
    </row>
    <row r="517" spans="6:8" x14ac:dyDescent="0.75">
      <c r="F517" s="19" t="s">
        <v>232</v>
      </c>
      <c r="G517">
        <f t="shared" si="14"/>
        <v>2535</v>
      </c>
      <c r="H517">
        <v>1.5054E-2</v>
      </c>
    </row>
    <row r="518" spans="6:8" x14ac:dyDescent="0.75">
      <c r="F518" s="19" t="s">
        <v>669</v>
      </c>
      <c r="G518">
        <f t="shared" si="14"/>
        <v>2540</v>
      </c>
      <c r="H518">
        <v>1.5178000000000001E-2</v>
      </c>
    </row>
    <row r="519" spans="6:8" x14ac:dyDescent="0.75">
      <c r="F519" s="19" t="s">
        <v>670</v>
      </c>
      <c r="G519">
        <f t="shared" si="14"/>
        <v>2545</v>
      </c>
      <c r="H519">
        <v>1.4844E-2</v>
      </c>
    </row>
    <row r="520" spans="6:8" x14ac:dyDescent="0.75">
      <c r="F520" s="19" t="s">
        <v>233</v>
      </c>
      <c r="G520">
        <f t="shared" si="14"/>
        <v>2550</v>
      </c>
      <c r="H520">
        <v>1.4999E-2</v>
      </c>
    </row>
    <row r="521" spans="6:8" x14ac:dyDescent="0.75">
      <c r="F521" s="19" t="s">
        <v>671</v>
      </c>
      <c r="G521">
        <f t="shared" si="14"/>
        <v>2555</v>
      </c>
      <c r="H521">
        <v>1.5004E-2</v>
      </c>
    </row>
    <row r="522" spans="6:8" x14ac:dyDescent="0.75">
      <c r="F522" s="19" t="s">
        <v>672</v>
      </c>
      <c r="G522">
        <f t="shared" si="14"/>
        <v>2560</v>
      </c>
      <c r="H522">
        <v>1.4697999999999999E-2</v>
      </c>
    </row>
    <row r="523" spans="6:8" x14ac:dyDescent="0.75">
      <c r="F523" s="19" t="s">
        <v>234</v>
      </c>
      <c r="G523">
        <f t="shared" si="14"/>
        <v>2565</v>
      </c>
      <c r="H523">
        <v>1.4357E-2</v>
      </c>
    </row>
    <row r="524" spans="6:8" x14ac:dyDescent="0.75">
      <c r="F524" s="19" t="s">
        <v>673</v>
      </c>
      <c r="G524">
        <f t="shared" ref="G524:G587" si="15">G523+5</f>
        <v>2570</v>
      </c>
      <c r="H524">
        <v>1.4430999999999999E-2</v>
      </c>
    </row>
    <row r="525" spans="6:8" x14ac:dyDescent="0.75">
      <c r="F525" s="19" t="s">
        <v>674</v>
      </c>
      <c r="G525">
        <f t="shared" si="15"/>
        <v>2575</v>
      </c>
      <c r="H525">
        <v>1.4463999999999999E-2</v>
      </c>
    </row>
    <row r="526" spans="6:8" x14ac:dyDescent="0.75">
      <c r="F526" s="19" t="s">
        <v>235</v>
      </c>
      <c r="G526">
        <f t="shared" si="15"/>
        <v>2580</v>
      </c>
      <c r="H526">
        <v>1.4099E-2</v>
      </c>
    </row>
    <row r="527" spans="6:8" x14ac:dyDescent="0.75">
      <c r="F527" s="19" t="s">
        <v>675</v>
      </c>
      <c r="G527">
        <f t="shared" si="15"/>
        <v>2585</v>
      </c>
      <c r="H527">
        <v>1.4180999999999999E-2</v>
      </c>
    </row>
    <row r="528" spans="6:8" x14ac:dyDescent="0.75">
      <c r="F528" s="19" t="s">
        <v>676</v>
      </c>
      <c r="G528">
        <f t="shared" si="15"/>
        <v>2590</v>
      </c>
      <c r="H528">
        <v>1.4024E-2</v>
      </c>
    </row>
    <row r="529" spans="6:8" x14ac:dyDescent="0.75">
      <c r="F529" s="19" t="s">
        <v>236</v>
      </c>
      <c r="G529">
        <f t="shared" si="15"/>
        <v>2595</v>
      </c>
      <c r="H529">
        <v>1.3622E-2</v>
      </c>
    </row>
    <row r="530" spans="6:8" x14ac:dyDescent="0.75">
      <c r="F530" s="19" t="s">
        <v>677</v>
      </c>
      <c r="G530">
        <f t="shared" si="15"/>
        <v>2600</v>
      </c>
      <c r="H530">
        <v>1.3798E-2</v>
      </c>
    </row>
    <row r="531" spans="6:8" x14ac:dyDescent="0.75">
      <c r="F531" s="19" t="s">
        <v>678</v>
      </c>
      <c r="G531">
        <f t="shared" si="15"/>
        <v>2605</v>
      </c>
      <c r="H531">
        <v>1.3871E-2</v>
      </c>
    </row>
    <row r="532" spans="6:8" x14ac:dyDescent="0.75">
      <c r="F532" s="19" t="s">
        <v>237</v>
      </c>
      <c r="G532">
        <f t="shared" si="15"/>
        <v>2610</v>
      </c>
      <c r="H532">
        <v>1.3487000000000001E-2</v>
      </c>
    </row>
    <row r="533" spans="6:8" x14ac:dyDescent="0.75">
      <c r="F533" s="19" t="s">
        <v>679</v>
      </c>
      <c r="G533">
        <f t="shared" si="15"/>
        <v>2615</v>
      </c>
      <c r="H533">
        <v>1.3396E-2</v>
      </c>
    </row>
    <row r="534" spans="6:8" x14ac:dyDescent="0.75">
      <c r="F534" s="19" t="s">
        <v>680</v>
      </c>
      <c r="G534">
        <f t="shared" si="15"/>
        <v>2620</v>
      </c>
      <c r="H534">
        <v>1.3612000000000001E-2</v>
      </c>
    </row>
    <row r="535" spans="6:8" x14ac:dyDescent="0.75">
      <c r="F535" s="19" t="s">
        <v>238</v>
      </c>
      <c r="G535">
        <f t="shared" si="15"/>
        <v>2625</v>
      </c>
      <c r="H535">
        <v>1.3136999999999999E-2</v>
      </c>
    </row>
    <row r="536" spans="6:8" x14ac:dyDescent="0.75">
      <c r="F536" s="19" t="s">
        <v>681</v>
      </c>
      <c r="G536">
        <f t="shared" si="15"/>
        <v>2630</v>
      </c>
      <c r="H536">
        <v>1.3259999999999999E-2</v>
      </c>
    </row>
    <row r="537" spans="6:8" x14ac:dyDescent="0.75">
      <c r="F537" s="19" t="s">
        <v>682</v>
      </c>
      <c r="G537">
        <f t="shared" si="15"/>
        <v>2635</v>
      </c>
      <c r="H537">
        <v>1.3245E-2</v>
      </c>
    </row>
    <row r="538" spans="6:8" x14ac:dyDescent="0.75">
      <c r="F538" s="19" t="s">
        <v>239</v>
      </c>
      <c r="G538">
        <f t="shared" si="15"/>
        <v>2640</v>
      </c>
      <c r="H538">
        <v>1.2789E-2</v>
      </c>
    </row>
    <row r="539" spans="6:8" x14ac:dyDescent="0.75">
      <c r="F539" s="19" t="s">
        <v>683</v>
      </c>
      <c r="G539">
        <f t="shared" si="15"/>
        <v>2645</v>
      </c>
      <c r="H539">
        <v>1.2833000000000001E-2</v>
      </c>
    </row>
    <row r="540" spans="6:8" x14ac:dyDescent="0.75">
      <c r="F540" s="19" t="s">
        <v>684</v>
      </c>
      <c r="G540">
        <f t="shared" si="15"/>
        <v>2650</v>
      </c>
      <c r="H540">
        <v>1.2429000000000001E-2</v>
      </c>
    </row>
    <row r="541" spans="6:8" x14ac:dyDescent="0.75">
      <c r="F541" s="19" t="s">
        <v>240</v>
      </c>
      <c r="G541">
        <f t="shared" si="15"/>
        <v>2655</v>
      </c>
      <c r="H541">
        <v>1.2415000000000001E-2</v>
      </c>
    </row>
    <row r="542" spans="6:8" x14ac:dyDescent="0.75">
      <c r="F542" s="19" t="s">
        <v>685</v>
      </c>
      <c r="G542">
        <f t="shared" si="15"/>
        <v>2660</v>
      </c>
      <c r="H542">
        <v>1.2485E-2</v>
      </c>
    </row>
    <row r="543" spans="6:8" x14ac:dyDescent="0.75">
      <c r="F543" s="19" t="s">
        <v>686</v>
      </c>
      <c r="G543">
        <f t="shared" si="15"/>
        <v>2665</v>
      </c>
      <c r="H543">
        <v>1.2111E-2</v>
      </c>
    </row>
    <row r="544" spans="6:8" x14ac:dyDescent="0.75">
      <c r="F544" s="19" t="s">
        <v>241</v>
      </c>
      <c r="G544">
        <f t="shared" si="15"/>
        <v>2670</v>
      </c>
      <c r="H544">
        <v>1.2201E-2</v>
      </c>
    </row>
    <row r="545" spans="6:8" x14ac:dyDescent="0.75">
      <c r="F545" s="19" t="s">
        <v>687</v>
      </c>
      <c r="G545">
        <f t="shared" si="15"/>
        <v>2675</v>
      </c>
      <c r="H545">
        <v>1.2208E-2</v>
      </c>
    </row>
    <row r="546" spans="6:8" x14ac:dyDescent="0.75">
      <c r="F546" s="19" t="s">
        <v>688</v>
      </c>
      <c r="G546">
        <f t="shared" si="15"/>
        <v>2680</v>
      </c>
      <c r="H546">
        <v>1.2030000000000001E-2</v>
      </c>
    </row>
    <row r="547" spans="6:8" x14ac:dyDescent="0.75">
      <c r="F547" s="19" t="s">
        <v>242</v>
      </c>
      <c r="G547">
        <f t="shared" si="15"/>
        <v>2685</v>
      </c>
      <c r="H547">
        <v>1.1799E-2</v>
      </c>
    </row>
    <row r="548" spans="6:8" x14ac:dyDescent="0.75">
      <c r="F548" s="19" t="s">
        <v>689</v>
      </c>
      <c r="G548">
        <f t="shared" si="15"/>
        <v>2690</v>
      </c>
      <c r="H548">
        <v>1.1601E-2</v>
      </c>
    </row>
    <row r="549" spans="6:8" x14ac:dyDescent="0.75">
      <c r="F549" s="19" t="s">
        <v>690</v>
      </c>
      <c r="G549">
        <f t="shared" si="15"/>
        <v>2695</v>
      </c>
      <c r="H549">
        <v>1.1358E-2</v>
      </c>
    </row>
    <row r="550" spans="6:8" x14ac:dyDescent="0.75">
      <c r="F550" s="19" t="s">
        <v>243</v>
      </c>
      <c r="G550">
        <f t="shared" si="15"/>
        <v>2700</v>
      </c>
      <c r="H550">
        <v>1.1634E-2</v>
      </c>
    </row>
    <row r="551" spans="6:8" x14ac:dyDescent="0.75">
      <c r="F551" s="19" t="s">
        <v>691</v>
      </c>
      <c r="G551">
        <f t="shared" si="15"/>
        <v>2705</v>
      </c>
      <c r="H551">
        <v>1.1474E-2</v>
      </c>
    </row>
    <row r="552" spans="6:8" x14ac:dyDescent="0.75">
      <c r="F552" s="19" t="s">
        <v>692</v>
      </c>
      <c r="G552">
        <f t="shared" si="15"/>
        <v>2710</v>
      </c>
      <c r="H552">
        <v>1.1206000000000001E-2</v>
      </c>
    </row>
    <row r="553" spans="6:8" x14ac:dyDescent="0.75">
      <c r="F553" s="19" t="s">
        <v>244</v>
      </c>
      <c r="G553">
        <f t="shared" si="15"/>
        <v>2715</v>
      </c>
      <c r="H553">
        <v>1.1266999999999999E-2</v>
      </c>
    </row>
    <row r="554" spans="6:8" x14ac:dyDescent="0.75">
      <c r="F554" s="19" t="s">
        <v>693</v>
      </c>
      <c r="G554">
        <f t="shared" si="15"/>
        <v>2720</v>
      </c>
      <c r="H554">
        <v>1.1179E-2</v>
      </c>
    </row>
    <row r="555" spans="6:8" x14ac:dyDescent="0.75">
      <c r="F555" s="19" t="s">
        <v>694</v>
      </c>
      <c r="G555">
        <f t="shared" si="15"/>
        <v>2725</v>
      </c>
      <c r="H555">
        <v>1.0881999999999999E-2</v>
      </c>
    </row>
    <row r="556" spans="6:8" x14ac:dyDescent="0.75">
      <c r="F556" s="19" t="s">
        <v>245</v>
      </c>
      <c r="G556">
        <f t="shared" si="15"/>
        <v>2730</v>
      </c>
      <c r="H556">
        <v>1.1065E-2</v>
      </c>
    </row>
    <row r="557" spans="6:8" x14ac:dyDescent="0.75">
      <c r="F557" s="19" t="s">
        <v>695</v>
      </c>
      <c r="G557">
        <f t="shared" si="15"/>
        <v>2735</v>
      </c>
      <c r="H557">
        <v>1.1010000000000001E-2</v>
      </c>
    </row>
    <row r="558" spans="6:8" x14ac:dyDescent="0.75">
      <c r="F558" s="19" t="s">
        <v>696</v>
      </c>
      <c r="G558">
        <f t="shared" si="15"/>
        <v>2740</v>
      </c>
      <c r="H558">
        <v>1.0788000000000001E-2</v>
      </c>
    </row>
    <row r="559" spans="6:8" x14ac:dyDescent="0.75">
      <c r="F559" s="19" t="s">
        <v>246</v>
      </c>
      <c r="G559">
        <f t="shared" si="15"/>
        <v>2745</v>
      </c>
      <c r="H559">
        <v>1.078E-2</v>
      </c>
    </row>
    <row r="560" spans="6:8" x14ac:dyDescent="0.75">
      <c r="F560" s="19" t="s">
        <v>697</v>
      </c>
      <c r="G560">
        <f t="shared" si="15"/>
        <v>2750</v>
      </c>
      <c r="H560">
        <v>1.0628E-2</v>
      </c>
    </row>
    <row r="561" spans="6:8" x14ac:dyDescent="0.75">
      <c r="F561" s="19" t="s">
        <v>698</v>
      </c>
      <c r="G561">
        <f t="shared" si="15"/>
        <v>2755</v>
      </c>
      <c r="H561">
        <v>1.0495000000000001E-2</v>
      </c>
    </row>
    <row r="562" spans="6:8" x14ac:dyDescent="0.75">
      <c r="F562" s="19" t="s">
        <v>247</v>
      </c>
      <c r="G562">
        <f t="shared" si="15"/>
        <v>2760</v>
      </c>
      <c r="H562">
        <v>1.0567999999999999E-2</v>
      </c>
    </row>
    <row r="563" spans="6:8" x14ac:dyDescent="0.75">
      <c r="F563" s="19" t="s">
        <v>699</v>
      </c>
      <c r="G563">
        <f t="shared" si="15"/>
        <v>2765</v>
      </c>
      <c r="H563">
        <v>1.0423999999999999E-2</v>
      </c>
    </row>
    <row r="564" spans="6:8" x14ac:dyDescent="0.75">
      <c r="F564" s="19" t="s">
        <v>700</v>
      </c>
      <c r="G564">
        <f t="shared" si="15"/>
        <v>2770</v>
      </c>
      <c r="H564">
        <v>1.0369E-2</v>
      </c>
    </row>
    <row r="565" spans="6:8" x14ac:dyDescent="0.75">
      <c r="F565" s="19" t="s">
        <v>248</v>
      </c>
      <c r="G565">
        <f t="shared" si="15"/>
        <v>2775</v>
      </c>
      <c r="H565">
        <v>1.0204E-2</v>
      </c>
    </row>
    <row r="566" spans="6:8" x14ac:dyDescent="0.75">
      <c r="F566" s="19" t="s">
        <v>701</v>
      </c>
      <c r="G566">
        <f t="shared" si="15"/>
        <v>2780</v>
      </c>
      <c r="H566">
        <v>1.0165E-2</v>
      </c>
    </row>
    <row r="567" spans="6:8" x14ac:dyDescent="0.75">
      <c r="F567" s="19" t="s">
        <v>702</v>
      </c>
      <c r="G567">
        <f t="shared" si="15"/>
        <v>2785</v>
      </c>
      <c r="H567">
        <v>1.001E-2</v>
      </c>
    </row>
    <row r="568" spans="6:8" x14ac:dyDescent="0.75">
      <c r="F568" s="19" t="s">
        <v>249</v>
      </c>
      <c r="G568">
        <f t="shared" si="15"/>
        <v>2790</v>
      </c>
      <c r="H568">
        <v>1.0155000000000001E-2</v>
      </c>
    </row>
    <row r="569" spans="6:8" x14ac:dyDescent="0.75">
      <c r="F569" s="19" t="s">
        <v>703</v>
      </c>
      <c r="G569">
        <f t="shared" si="15"/>
        <v>2795</v>
      </c>
      <c r="H569">
        <v>1.0175999999999999E-2</v>
      </c>
    </row>
    <row r="570" spans="6:8" x14ac:dyDescent="0.75">
      <c r="F570" s="19" t="s">
        <v>704</v>
      </c>
      <c r="G570">
        <f t="shared" si="15"/>
        <v>2800</v>
      </c>
      <c r="H570">
        <v>9.9330000000000009E-3</v>
      </c>
    </row>
    <row r="571" spans="6:8" x14ac:dyDescent="0.75">
      <c r="F571" s="19" t="s">
        <v>250</v>
      </c>
      <c r="G571">
        <f t="shared" si="15"/>
        <v>2805</v>
      </c>
      <c r="H571">
        <v>9.8589999999999997E-3</v>
      </c>
    </row>
    <row r="572" spans="6:8" x14ac:dyDescent="0.75">
      <c r="F572" s="19" t="s">
        <v>705</v>
      </c>
      <c r="G572">
        <f t="shared" si="15"/>
        <v>2810</v>
      </c>
      <c r="H572">
        <v>1.0024E-2</v>
      </c>
    </row>
    <row r="573" spans="6:8" x14ac:dyDescent="0.75">
      <c r="F573" s="19" t="s">
        <v>706</v>
      </c>
      <c r="G573">
        <f t="shared" si="15"/>
        <v>2815</v>
      </c>
      <c r="H573">
        <v>9.6769999999999998E-3</v>
      </c>
    </row>
    <row r="574" spans="6:8" x14ac:dyDescent="0.75">
      <c r="F574" s="19" t="s">
        <v>251</v>
      </c>
      <c r="G574">
        <f t="shared" si="15"/>
        <v>2820</v>
      </c>
      <c r="H574">
        <v>9.8689999999999993E-3</v>
      </c>
    </row>
    <row r="575" spans="6:8" x14ac:dyDescent="0.75">
      <c r="F575" s="19" t="s">
        <v>707</v>
      </c>
      <c r="G575">
        <f t="shared" si="15"/>
        <v>2825</v>
      </c>
      <c r="H575">
        <v>9.868E-3</v>
      </c>
    </row>
    <row r="576" spans="6:8" x14ac:dyDescent="0.75">
      <c r="F576" s="19" t="s">
        <v>708</v>
      </c>
      <c r="G576">
        <f t="shared" si="15"/>
        <v>2830</v>
      </c>
      <c r="H576">
        <v>9.7359999999999999E-3</v>
      </c>
    </row>
    <row r="577" spans="6:8" x14ac:dyDescent="0.75">
      <c r="F577" s="19" t="s">
        <v>252</v>
      </c>
      <c r="G577">
        <f t="shared" si="15"/>
        <v>2835</v>
      </c>
      <c r="H577">
        <v>9.3900000000000008E-3</v>
      </c>
    </row>
    <row r="578" spans="6:8" x14ac:dyDescent="0.75">
      <c r="F578" s="19" t="s">
        <v>709</v>
      </c>
      <c r="G578">
        <f t="shared" si="15"/>
        <v>2840</v>
      </c>
      <c r="H578">
        <v>9.5969999999999996E-3</v>
      </c>
    </row>
    <row r="579" spans="6:8" x14ac:dyDescent="0.75">
      <c r="F579" s="19" t="s">
        <v>710</v>
      </c>
      <c r="G579">
        <f t="shared" si="15"/>
        <v>2845</v>
      </c>
      <c r="H579">
        <v>9.3600000000000003E-3</v>
      </c>
    </row>
    <row r="580" spans="6:8" x14ac:dyDescent="0.75">
      <c r="F580" s="19" t="s">
        <v>253</v>
      </c>
      <c r="G580">
        <f t="shared" si="15"/>
        <v>2850</v>
      </c>
      <c r="H580">
        <v>9.4079999999999997E-3</v>
      </c>
    </row>
    <row r="581" spans="6:8" x14ac:dyDescent="0.75">
      <c r="F581" s="19" t="s">
        <v>711</v>
      </c>
      <c r="G581">
        <f t="shared" si="15"/>
        <v>2855</v>
      </c>
      <c r="H581">
        <v>9.3830000000000007E-3</v>
      </c>
    </row>
    <row r="582" spans="6:8" x14ac:dyDescent="0.75">
      <c r="F582" s="19" t="s">
        <v>712</v>
      </c>
      <c r="G582">
        <f t="shared" si="15"/>
        <v>2860</v>
      </c>
      <c r="H582">
        <v>9.2390000000000007E-3</v>
      </c>
    </row>
    <row r="583" spans="6:8" x14ac:dyDescent="0.75">
      <c r="F583" s="19" t="s">
        <v>254</v>
      </c>
      <c r="G583">
        <f t="shared" si="15"/>
        <v>2865</v>
      </c>
      <c r="H583">
        <v>9.0340000000000004E-3</v>
      </c>
    </row>
    <row r="584" spans="6:8" x14ac:dyDescent="0.75">
      <c r="F584" s="19" t="s">
        <v>713</v>
      </c>
      <c r="G584">
        <f t="shared" si="15"/>
        <v>2870</v>
      </c>
      <c r="H584">
        <v>9.2599999999999991E-3</v>
      </c>
    </row>
    <row r="585" spans="6:8" x14ac:dyDescent="0.75">
      <c r="F585" s="19" t="s">
        <v>714</v>
      </c>
      <c r="G585">
        <f t="shared" si="15"/>
        <v>2875</v>
      </c>
      <c r="H585">
        <v>8.7969999999999993E-3</v>
      </c>
    </row>
    <row r="586" spans="6:8" x14ac:dyDescent="0.75">
      <c r="F586" s="19" t="s">
        <v>255</v>
      </c>
      <c r="G586">
        <f t="shared" si="15"/>
        <v>2880</v>
      </c>
      <c r="H586">
        <v>8.9689999999999995E-3</v>
      </c>
    </row>
    <row r="587" spans="6:8" x14ac:dyDescent="0.75">
      <c r="F587" s="19" t="s">
        <v>715</v>
      </c>
      <c r="G587">
        <f t="shared" si="15"/>
        <v>2885</v>
      </c>
      <c r="H587">
        <v>8.7869999999999997E-3</v>
      </c>
    </row>
    <row r="588" spans="6:8" x14ac:dyDescent="0.75">
      <c r="F588" s="19" t="s">
        <v>716</v>
      </c>
      <c r="G588">
        <f t="shared" ref="G588:G651" si="16">G587+5</f>
        <v>2890</v>
      </c>
      <c r="H588">
        <v>8.7399999999999995E-3</v>
      </c>
    </row>
    <row r="589" spans="6:8" x14ac:dyDescent="0.75">
      <c r="F589" s="19" t="s">
        <v>256</v>
      </c>
      <c r="G589">
        <f t="shared" si="16"/>
        <v>2895</v>
      </c>
      <c r="H589">
        <v>8.6339999999999993E-3</v>
      </c>
    </row>
    <row r="590" spans="6:8" x14ac:dyDescent="0.75">
      <c r="F590" s="19" t="s">
        <v>717</v>
      </c>
      <c r="G590">
        <f t="shared" si="16"/>
        <v>2900</v>
      </c>
      <c r="H590">
        <v>8.6829999999999997E-3</v>
      </c>
    </row>
    <row r="591" spans="6:8" x14ac:dyDescent="0.75">
      <c r="F591" s="19" t="s">
        <v>718</v>
      </c>
      <c r="G591">
        <f t="shared" si="16"/>
        <v>2905</v>
      </c>
      <c r="H591">
        <v>8.4550000000000007E-3</v>
      </c>
    </row>
    <row r="592" spans="6:8" x14ac:dyDescent="0.75">
      <c r="F592" s="19" t="s">
        <v>257</v>
      </c>
      <c r="G592">
        <f t="shared" si="16"/>
        <v>2910</v>
      </c>
      <c r="H592">
        <v>8.6009999999999993E-3</v>
      </c>
    </row>
    <row r="593" spans="6:8" x14ac:dyDescent="0.75">
      <c r="F593" s="19" t="s">
        <v>719</v>
      </c>
      <c r="G593">
        <f t="shared" si="16"/>
        <v>2915</v>
      </c>
      <c r="H593">
        <v>8.4469999999999996E-3</v>
      </c>
    </row>
    <row r="594" spans="6:8" x14ac:dyDescent="0.75">
      <c r="F594" s="19" t="s">
        <v>720</v>
      </c>
      <c r="G594">
        <f t="shared" si="16"/>
        <v>2920</v>
      </c>
      <c r="H594">
        <v>8.3280000000000003E-3</v>
      </c>
    </row>
    <row r="595" spans="6:8" x14ac:dyDescent="0.75">
      <c r="F595" s="19" t="s">
        <v>258</v>
      </c>
      <c r="G595">
        <f t="shared" si="16"/>
        <v>2925</v>
      </c>
      <c r="H595">
        <v>8.1390000000000004E-3</v>
      </c>
    </row>
    <row r="596" spans="6:8" x14ac:dyDescent="0.75">
      <c r="F596" s="19" t="s">
        <v>721</v>
      </c>
      <c r="G596">
        <f t="shared" si="16"/>
        <v>2930</v>
      </c>
      <c r="H596">
        <v>8.3359999999999997E-3</v>
      </c>
    </row>
    <row r="597" spans="6:8" x14ac:dyDescent="0.75">
      <c r="F597" s="19" t="s">
        <v>722</v>
      </c>
      <c r="G597">
        <f t="shared" si="16"/>
        <v>2935</v>
      </c>
      <c r="H597">
        <v>8.1130000000000004E-3</v>
      </c>
    </row>
    <row r="598" spans="6:8" x14ac:dyDescent="0.75">
      <c r="F598" s="19" t="s">
        <v>259</v>
      </c>
      <c r="G598">
        <f t="shared" si="16"/>
        <v>2940</v>
      </c>
      <c r="H598">
        <v>8.0420000000000005E-3</v>
      </c>
    </row>
    <row r="599" spans="6:8" x14ac:dyDescent="0.75">
      <c r="F599" s="19" t="s">
        <v>723</v>
      </c>
      <c r="G599">
        <f t="shared" si="16"/>
        <v>2945</v>
      </c>
      <c r="H599">
        <v>8.0400000000000003E-3</v>
      </c>
    </row>
    <row r="600" spans="6:8" x14ac:dyDescent="0.75">
      <c r="F600" s="19" t="s">
        <v>724</v>
      </c>
      <c r="G600">
        <f t="shared" si="16"/>
        <v>2950</v>
      </c>
      <c r="H600">
        <v>7.9249999999999998E-3</v>
      </c>
    </row>
    <row r="601" spans="6:8" x14ac:dyDescent="0.75">
      <c r="F601" s="19" t="s">
        <v>260</v>
      </c>
      <c r="G601">
        <f t="shared" si="16"/>
        <v>2955</v>
      </c>
      <c r="H601">
        <v>7.7889999999999999E-3</v>
      </c>
    </row>
    <row r="602" spans="6:8" x14ac:dyDescent="0.75">
      <c r="F602" s="19" t="s">
        <v>725</v>
      </c>
      <c r="G602">
        <f t="shared" si="16"/>
        <v>2960</v>
      </c>
      <c r="H602">
        <v>7.9570000000000005E-3</v>
      </c>
    </row>
    <row r="603" spans="6:8" x14ac:dyDescent="0.75">
      <c r="F603" s="19" t="s">
        <v>726</v>
      </c>
      <c r="G603">
        <f t="shared" si="16"/>
        <v>2965</v>
      </c>
      <c r="H603">
        <v>7.816E-3</v>
      </c>
    </row>
    <row r="604" spans="6:8" x14ac:dyDescent="0.75">
      <c r="F604" s="19" t="s">
        <v>261</v>
      </c>
      <c r="G604">
        <f t="shared" si="16"/>
        <v>2970</v>
      </c>
      <c r="H604">
        <v>7.6169999999999996E-3</v>
      </c>
    </row>
    <row r="605" spans="6:8" x14ac:dyDescent="0.75">
      <c r="F605" s="19" t="s">
        <v>727</v>
      </c>
      <c r="G605">
        <f t="shared" si="16"/>
        <v>2975</v>
      </c>
      <c r="H605">
        <v>7.7289999999999998E-3</v>
      </c>
    </row>
    <row r="606" spans="6:8" x14ac:dyDescent="0.75">
      <c r="F606" s="19" t="s">
        <v>728</v>
      </c>
      <c r="G606">
        <f t="shared" si="16"/>
        <v>2980</v>
      </c>
      <c r="H606">
        <v>7.5449999999999996E-3</v>
      </c>
    </row>
    <row r="607" spans="6:8" x14ac:dyDescent="0.75">
      <c r="F607" s="19" t="s">
        <v>262</v>
      </c>
      <c r="G607">
        <f t="shared" si="16"/>
        <v>2985</v>
      </c>
      <c r="H607">
        <v>7.4869999999999997E-3</v>
      </c>
    </row>
    <row r="608" spans="6:8" x14ac:dyDescent="0.75">
      <c r="F608" s="19" t="s">
        <v>729</v>
      </c>
      <c r="G608">
        <f t="shared" si="16"/>
        <v>2990</v>
      </c>
      <c r="H608">
        <v>7.62E-3</v>
      </c>
    </row>
    <row r="609" spans="6:8" x14ac:dyDescent="0.75">
      <c r="F609" s="19" t="s">
        <v>730</v>
      </c>
      <c r="G609">
        <f t="shared" si="16"/>
        <v>2995</v>
      </c>
      <c r="H609">
        <v>7.4939999999999998E-3</v>
      </c>
    </row>
    <row r="610" spans="6:8" x14ac:dyDescent="0.75">
      <c r="F610" s="19" t="s">
        <v>263</v>
      </c>
      <c r="G610">
        <f t="shared" si="16"/>
        <v>3000</v>
      </c>
      <c r="H610">
        <v>7.3670000000000003E-3</v>
      </c>
    </row>
    <row r="611" spans="6:8" x14ac:dyDescent="0.75">
      <c r="F611" s="19" t="s">
        <v>731</v>
      </c>
      <c r="G611">
        <f t="shared" si="16"/>
        <v>3005</v>
      </c>
      <c r="H611">
        <v>7.4599999999999996E-3</v>
      </c>
    </row>
    <row r="612" spans="6:8" x14ac:dyDescent="0.75">
      <c r="F612" s="19" t="s">
        <v>732</v>
      </c>
      <c r="G612">
        <f t="shared" si="16"/>
        <v>3010</v>
      </c>
      <c r="H612">
        <v>7.3340000000000002E-3</v>
      </c>
    </row>
    <row r="613" spans="6:8" x14ac:dyDescent="0.75">
      <c r="F613" s="19" t="s">
        <v>264</v>
      </c>
      <c r="G613">
        <f t="shared" si="16"/>
        <v>3015</v>
      </c>
      <c r="H613">
        <v>7.1919999999999996E-3</v>
      </c>
    </row>
    <row r="614" spans="6:8" x14ac:dyDescent="0.75">
      <c r="F614" s="19" t="s">
        <v>733</v>
      </c>
      <c r="G614">
        <f t="shared" si="16"/>
        <v>3020</v>
      </c>
      <c r="H614">
        <v>7.3629999999999998E-3</v>
      </c>
    </row>
    <row r="615" spans="6:8" x14ac:dyDescent="0.75">
      <c r="F615" s="19" t="s">
        <v>734</v>
      </c>
      <c r="G615">
        <f t="shared" si="16"/>
        <v>3025</v>
      </c>
      <c r="H615">
        <v>7.1729999999999997E-3</v>
      </c>
    </row>
    <row r="616" spans="6:8" x14ac:dyDescent="0.75">
      <c r="F616" s="19" t="s">
        <v>265</v>
      </c>
      <c r="G616">
        <f t="shared" si="16"/>
        <v>3030</v>
      </c>
      <c r="H616">
        <v>7.2240000000000004E-3</v>
      </c>
    </row>
    <row r="617" spans="6:8" x14ac:dyDescent="0.75">
      <c r="F617" s="19" t="s">
        <v>735</v>
      </c>
      <c r="G617">
        <f t="shared" si="16"/>
        <v>3035</v>
      </c>
      <c r="H617">
        <v>7.326E-3</v>
      </c>
    </row>
    <row r="618" spans="6:8" x14ac:dyDescent="0.75">
      <c r="F618" s="19" t="s">
        <v>736</v>
      </c>
      <c r="G618">
        <f t="shared" si="16"/>
        <v>3040</v>
      </c>
      <c r="H618">
        <v>7.1729999999999997E-3</v>
      </c>
    </row>
    <row r="619" spans="6:8" x14ac:dyDescent="0.75">
      <c r="F619" s="19" t="s">
        <v>266</v>
      </c>
      <c r="G619">
        <f t="shared" si="16"/>
        <v>3045</v>
      </c>
      <c r="H619">
        <v>6.9909999999999998E-3</v>
      </c>
    </row>
    <row r="620" spans="6:8" x14ac:dyDescent="0.75">
      <c r="F620" s="19" t="s">
        <v>737</v>
      </c>
      <c r="G620">
        <f t="shared" si="16"/>
        <v>3050</v>
      </c>
      <c r="H620">
        <v>7.2189999999999997E-3</v>
      </c>
    </row>
    <row r="621" spans="6:8" x14ac:dyDescent="0.75">
      <c r="F621" s="19" t="s">
        <v>738</v>
      </c>
      <c r="G621">
        <f t="shared" si="16"/>
        <v>3055</v>
      </c>
      <c r="H621">
        <v>7.0089999999999996E-3</v>
      </c>
    </row>
    <row r="622" spans="6:8" x14ac:dyDescent="0.75">
      <c r="F622" s="19" t="s">
        <v>267</v>
      </c>
      <c r="G622">
        <f t="shared" si="16"/>
        <v>3060</v>
      </c>
      <c r="H622">
        <v>6.9360000000000003E-3</v>
      </c>
    </row>
    <row r="623" spans="6:8" x14ac:dyDescent="0.75">
      <c r="F623" s="19" t="s">
        <v>739</v>
      </c>
      <c r="G623">
        <f t="shared" si="16"/>
        <v>3065</v>
      </c>
      <c r="H623">
        <v>6.9779999999999998E-3</v>
      </c>
    </row>
    <row r="624" spans="6:8" x14ac:dyDescent="0.75">
      <c r="F624" s="19" t="s">
        <v>740</v>
      </c>
      <c r="G624">
        <f t="shared" si="16"/>
        <v>3070</v>
      </c>
      <c r="H624">
        <v>6.8760000000000002E-3</v>
      </c>
    </row>
    <row r="625" spans="6:8" x14ac:dyDescent="0.75">
      <c r="F625" s="19" t="s">
        <v>268</v>
      </c>
      <c r="G625">
        <f t="shared" si="16"/>
        <v>3075</v>
      </c>
      <c r="H625">
        <v>6.8209999999999998E-3</v>
      </c>
    </row>
    <row r="626" spans="6:8" x14ac:dyDescent="0.75">
      <c r="F626" s="19" t="s">
        <v>741</v>
      </c>
      <c r="G626">
        <f t="shared" si="16"/>
        <v>3080</v>
      </c>
      <c r="H626">
        <v>6.9760000000000004E-3</v>
      </c>
    </row>
    <row r="627" spans="6:8" x14ac:dyDescent="0.75">
      <c r="F627" s="19" t="s">
        <v>742</v>
      </c>
      <c r="G627">
        <f t="shared" si="16"/>
        <v>3085</v>
      </c>
      <c r="H627">
        <v>6.7980000000000002E-3</v>
      </c>
    </row>
    <row r="628" spans="6:8" x14ac:dyDescent="0.75">
      <c r="F628" s="19" t="s">
        <v>269</v>
      </c>
      <c r="G628">
        <f t="shared" si="16"/>
        <v>3090</v>
      </c>
      <c r="H628">
        <v>6.5909999999999996E-3</v>
      </c>
    </row>
    <row r="629" spans="6:8" x14ac:dyDescent="0.75">
      <c r="F629" s="19" t="s">
        <v>743</v>
      </c>
      <c r="G629">
        <f t="shared" si="16"/>
        <v>3095</v>
      </c>
      <c r="H629">
        <v>6.7539999999999996E-3</v>
      </c>
    </row>
    <row r="630" spans="6:8" x14ac:dyDescent="0.75">
      <c r="F630" s="19" t="s">
        <v>744</v>
      </c>
      <c r="G630">
        <f t="shared" si="16"/>
        <v>3100</v>
      </c>
      <c r="H630">
        <v>6.6689999999999996E-3</v>
      </c>
    </row>
    <row r="631" spans="6:8" x14ac:dyDescent="0.75">
      <c r="F631" s="19" t="s">
        <v>270</v>
      </c>
      <c r="G631">
        <f t="shared" si="16"/>
        <v>3105</v>
      </c>
      <c r="H631">
        <v>6.45E-3</v>
      </c>
    </row>
    <row r="632" spans="6:8" x14ac:dyDescent="0.75">
      <c r="F632" s="19" t="s">
        <v>745</v>
      </c>
      <c r="G632">
        <f t="shared" si="16"/>
        <v>3110</v>
      </c>
      <c r="H632">
        <v>6.7340000000000004E-3</v>
      </c>
    </row>
    <row r="633" spans="6:8" x14ac:dyDescent="0.75">
      <c r="F633" s="19" t="s">
        <v>746</v>
      </c>
      <c r="G633">
        <f t="shared" si="16"/>
        <v>3115</v>
      </c>
      <c r="H633">
        <v>6.5519999999999997E-3</v>
      </c>
    </row>
    <row r="634" spans="6:8" x14ac:dyDescent="0.75">
      <c r="F634" s="19" t="s">
        <v>271</v>
      </c>
      <c r="G634">
        <f t="shared" si="16"/>
        <v>3120</v>
      </c>
      <c r="H634">
        <v>6.5820000000000002E-3</v>
      </c>
    </row>
    <row r="635" spans="6:8" x14ac:dyDescent="0.75">
      <c r="F635" s="19" t="s">
        <v>747</v>
      </c>
      <c r="G635">
        <f t="shared" si="16"/>
        <v>3125</v>
      </c>
      <c r="H635">
        <v>6.6559999999999996E-3</v>
      </c>
    </row>
    <row r="636" spans="6:8" x14ac:dyDescent="0.75">
      <c r="F636" s="19" t="s">
        <v>748</v>
      </c>
      <c r="G636">
        <f t="shared" si="16"/>
        <v>3130</v>
      </c>
      <c r="H636">
        <v>6.5820000000000002E-3</v>
      </c>
    </row>
    <row r="637" spans="6:8" x14ac:dyDescent="0.75">
      <c r="F637" s="19" t="s">
        <v>272</v>
      </c>
      <c r="G637">
        <f t="shared" si="16"/>
        <v>3135</v>
      </c>
      <c r="H637">
        <v>6.4310000000000001E-3</v>
      </c>
    </row>
    <row r="638" spans="6:8" x14ac:dyDescent="0.75">
      <c r="F638" s="19" t="s">
        <v>749</v>
      </c>
      <c r="G638">
        <f t="shared" si="16"/>
        <v>3140</v>
      </c>
      <c r="H638">
        <v>6.5970000000000004E-3</v>
      </c>
    </row>
    <row r="639" spans="6:8" x14ac:dyDescent="0.75">
      <c r="F639" s="19" t="s">
        <v>750</v>
      </c>
      <c r="G639">
        <f t="shared" si="16"/>
        <v>3145</v>
      </c>
      <c r="H639">
        <v>6.4009999999999996E-3</v>
      </c>
    </row>
    <row r="640" spans="6:8" x14ac:dyDescent="0.75">
      <c r="F640" s="19" t="s">
        <v>273</v>
      </c>
      <c r="G640">
        <f t="shared" si="16"/>
        <v>3150</v>
      </c>
      <c r="H640">
        <v>6.3940000000000004E-3</v>
      </c>
    </row>
    <row r="641" spans="6:8" x14ac:dyDescent="0.75">
      <c r="F641" s="19" t="s">
        <v>751</v>
      </c>
      <c r="G641">
        <f t="shared" si="16"/>
        <v>3155</v>
      </c>
      <c r="H641">
        <v>6.509E-3</v>
      </c>
    </row>
    <row r="642" spans="6:8" x14ac:dyDescent="0.75">
      <c r="F642" s="19" t="s">
        <v>752</v>
      </c>
      <c r="G642">
        <f t="shared" si="16"/>
        <v>3160</v>
      </c>
      <c r="H642">
        <v>6.3930000000000002E-3</v>
      </c>
    </row>
    <row r="643" spans="6:8" x14ac:dyDescent="0.75">
      <c r="F643" s="19" t="s">
        <v>274</v>
      </c>
      <c r="G643">
        <f t="shared" si="16"/>
        <v>3165</v>
      </c>
      <c r="H643">
        <v>6.43E-3</v>
      </c>
    </row>
    <row r="644" spans="6:8" x14ac:dyDescent="0.75">
      <c r="F644" s="19" t="s">
        <v>753</v>
      </c>
      <c r="G644">
        <f t="shared" si="16"/>
        <v>3170</v>
      </c>
      <c r="H644">
        <v>6.4339999999999996E-3</v>
      </c>
    </row>
    <row r="645" spans="6:8" x14ac:dyDescent="0.75">
      <c r="F645" s="19" t="s">
        <v>754</v>
      </c>
      <c r="G645">
        <f t="shared" si="16"/>
        <v>3175</v>
      </c>
      <c r="H645">
        <v>6.1879999999999999E-3</v>
      </c>
    </row>
    <row r="646" spans="6:8" x14ac:dyDescent="0.75">
      <c r="F646" s="19" t="s">
        <v>275</v>
      </c>
      <c r="G646">
        <f t="shared" si="16"/>
        <v>3180</v>
      </c>
      <c r="H646">
        <v>6.2090000000000001E-3</v>
      </c>
    </row>
    <row r="647" spans="6:8" x14ac:dyDescent="0.75">
      <c r="F647" s="19" t="s">
        <v>755</v>
      </c>
      <c r="G647">
        <f t="shared" si="16"/>
        <v>3185</v>
      </c>
      <c r="H647">
        <v>6.332E-3</v>
      </c>
    </row>
    <row r="648" spans="6:8" x14ac:dyDescent="0.75">
      <c r="F648" s="19" t="s">
        <v>756</v>
      </c>
      <c r="G648">
        <f t="shared" si="16"/>
        <v>3190</v>
      </c>
      <c r="H648">
        <v>6.1510000000000002E-3</v>
      </c>
    </row>
    <row r="649" spans="6:8" x14ac:dyDescent="0.75">
      <c r="F649" s="19" t="s">
        <v>276</v>
      </c>
      <c r="G649">
        <f t="shared" si="16"/>
        <v>3195</v>
      </c>
      <c r="H649">
        <v>6.1180000000000002E-3</v>
      </c>
    </row>
    <row r="650" spans="6:8" x14ac:dyDescent="0.75">
      <c r="F650" s="19" t="s">
        <v>757</v>
      </c>
      <c r="G650">
        <f t="shared" si="16"/>
        <v>3200</v>
      </c>
      <c r="H650">
        <v>6.2469999999999999E-3</v>
      </c>
    </row>
    <row r="651" spans="6:8" x14ac:dyDescent="0.75">
      <c r="F651" s="19" t="s">
        <v>758</v>
      </c>
      <c r="G651">
        <f t="shared" si="16"/>
        <v>3205</v>
      </c>
      <c r="H651">
        <v>6.0889999999999998E-3</v>
      </c>
    </row>
    <row r="652" spans="6:8" x14ac:dyDescent="0.75">
      <c r="F652" s="19" t="s">
        <v>277</v>
      </c>
      <c r="G652">
        <f t="shared" ref="G652:G715" si="17">G651+5</f>
        <v>3210</v>
      </c>
      <c r="H652">
        <v>6.0679999999999996E-3</v>
      </c>
    </row>
    <row r="653" spans="6:8" x14ac:dyDescent="0.75">
      <c r="F653" s="19" t="s">
        <v>759</v>
      </c>
      <c r="G653">
        <f t="shared" si="17"/>
        <v>3215</v>
      </c>
      <c r="H653">
        <v>6.2529999999999999E-3</v>
      </c>
    </row>
    <row r="654" spans="6:8" x14ac:dyDescent="0.75">
      <c r="F654" s="19" t="s">
        <v>760</v>
      </c>
      <c r="G654">
        <f t="shared" si="17"/>
        <v>3220</v>
      </c>
      <c r="H654">
        <v>6.1110000000000001E-3</v>
      </c>
    </row>
    <row r="655" spans="6:8" x14ac:dyDescent="0.75">
      <c r="F655" s="19" t="s">
        <v>278</v>
      </c>
      <c r="G655">
        <f t="shared" si="17"/>
        <v>3225</v>
      </c>
      <c r="H655">
        <v>6.1009999999999997E-3</v>
      </c>
    </row>
    <row r="656" spans="6:8" x14ac:dyDescent="0.75">
      <c r="F656" s="19" t="s">
        <v>761</v>
      </c>
      <c r="G656">
        <f t="shared" si="17"/>
        <v>3230</v>
      </c>
      <c r="H656">
        <v>6.1419999999999999E-3</v>
      </c>
    </row>
    <row r="657" spans="6:8" x14ac:dyDescent="0.75">
      <c r="F657" s="19" t="s">
        <v>762</v>
      </c>
      <c r="G657">
        <f t="shared" si="17"/>
        <v>3235</v>
      </c>
      <c r="H657">
        <v>6.0350000000000004E-3</v>
      </c>
    </row>
    <row r="658" spans="6:8" x14ac:dyDescent="0.75">
      <c r="F658" s="19" t="s">
        <v>279</v>
      </c>
      <c r="G658">
        <f t="shared" si="17"/>
        <v>3240</v>
      </c>
      <c r="H658">
        <v>5.9280000000000001E-3</v>
      </c>
    </row>
    <row r="659" spans="6:8" x14ac:dyDescent="0.75">
      <c r="F659" s="19" t="s">
        <v>763</v>
      </c>
      <c r="G659">
        <f t="shared" si="17"/>
        <v>3245</v>
      </c>
      <c r="H659">
        <v>6.1419999999999999E-3</v>
      </c>
    </row>
    <row r="660" spans="6:8" x14ac:dyDescent="0.75">
      <c r="F660" s="19" t="s">
        <v>764</v>
      </c>
      <c r="G660">
        <f t="shared" si="17"/>
        <v>3250</v>
      </c>
      <c r="H660">
        <v>5.9940000000000002E-3</v>
      </c>
    </row>
    <row r="661" spans="6:8" x14ac:dyDescent="0.75">
      <c r="F661" s="19" t="s">
        <v>280</v>
      </c>
      <c r="G661">
        <f t="shared" si="17"/>
        <v>3255</v>
      </c>
      <c r="H661">
        <v>5.9899999999999997E-3</v>
      </c>
    </row>
    <row r="662" spans="6:8" x14ac:dyDescent="0.75">
      <c r="F662" s="19" t="s">
        <v>765</v>
      </c>
      <c r="G662">
        <f t="shared" si="17"/>
        <v>3260</v>
      </c>
      <c r="H662">
        <v>6.1409999999999998E-3</v>
      </c>
    </row>
    <row r="663" spans="6:8" x14ac:dyDescent="0.75">
      <c r="F663" s="19" t="s">
        <v>766</v>
      </c>
      <c r="G663">
        <f t="shared" si="17"/>
        <v>3265</v>
      </c>
      <c r="H663">
        <v>5.8950000000000001E-3</v>
      </c>
    </row>
    <row r="664" spans="6:8" x14ac:dyDescent="0.75">
      <c r="F664" s="19" t="s">
        <v>281</v>
      </c>
      <c r="G664">
        <f t="shared" si="17"/>
        <v>3270</v>
      </c>
      <c r="H664">
        <v>6.0400000000000002E-3</v>
      </c>
    </row>
    <row r="665" spans="6:8" x14ac:dyDescent="0.75">
      <c r="F665" s="19" t="s">
        <v>767</v>
      </c>
      <c r="G665">
        <f t="shared" si="17"/>
        <v>3275</v>
      </c>
      <c r="H665">
        <v>5.9750000000000003E-3</v>
      </c>
    </row>
    <row r="666" spans="6:8" x14ac:dyDescent="0.75">
      <c r="F666" s="19" t="s">
        <v>768</v>
      </c>
      <c r="G666">
        <f t="shared" si="17"/>
        <v>3280</v>
      </c>
      <c r="H666">
        <v>5.9129999999999999E-3</v>
      </c>
    </row>
    <row r="667" spans="6:8" x14ac:dyDescent="0.75">
      <c r="F667" s="19" t="s">
        <v>282</v>
      </c>
      <c r="G667">
        <f t="shared" si="17"/>
        <v>3285</v>
      </c>
      <c r="H667">
        <v>5.9699999999999996E-3</v>
      </c>
    </row>
    <row r="668" spans="6:8" x14ac:dyDescent="0.75">
      <c r="F668" s="19" t="s">
        <v>769</v>
      </c>
      <c r="G668">
        <f t="shared" si="17"/>
        <v>3290</v>
      </c>
      <c r="H668">
        <v>5.9230000000000003E-3</v>
      </c>
    </row>
    <row r="669" spans="6:8" x14ac:dyDescent="0.75">
      <c r="F669" s="19" t="s">
        <v>770</v>
      </c>
      <c r="G669">
        <f t="shared" si="17"/>
        <v>3295</v>
      </c>
      <c r="H669">
        <v>6.0610000000000004E-3</v>
      </c>
    </row>
    <row r="670" spans="6:8" x14ac:dyDescent="0.75">
      <c r="F670" s="19" t="s">
        <v>283</v>
      </c>
      <c r="G670">
        <f t="shared" si="17"/>
        <v>3300</v>
      </c>
      <c r="H670">
        <v>5.9069999999999999E-3</v>
      </c>
    </row>
    <row r="671" spans="6:8" x14ac:dyDescent="0.75">
      <c r="F671" s="19" t="s">
        <v>771</v>
      </c>
      <c r="G671">
        <f t="shared" si="17"/>
        <v>3305</v>
      </c>
      <c r="H671">
        <v>5.888E-3</v>
      </c>
    </row>
    <row r="672" spans="6:8" x14ac:dyDescent="0.75">
      <c r="F672" s="19" t="s">
        <v>772</v>
      </c>
      <c r="G672">
        <f t="shared" si="17"/>
        <v>3310</v>
      </c>
      <c r="H672">
        <v>5.927E-3</v>
      </c>
    </row>
    <row r="673" spans="6:8" x14ac:dyDescent="0.75">
      <c r="F673" s="19" t="s">
        <v>284</v>
      </c>
      <c r="G673">
        <f t="shared" si="17"/>
        <v>3315</v>
      </c>
      <c r="H673">
        <v>5.744E-3</v>
      </c>
    </row>
    <row r="674" spans="6:8" x14ac:dyDescent="0.75">
      <c r="F674" s="19" t="s">
        <v>773</v>
      </c>
      <c r="G674">
        <f t="shared" si="17"/>
        <v>3320</v>
      </c>
      <c r="H674">
        <v>5.836E-3</v>
      </c>
    </row>
    <row r="675" spans="6:8" x14ac:dyDescent="0.75">
      <c r="F675" s="19" t="s">
        <v>774</v>
      </c>
      <c r="G675">
        <f t="shared" si="17"/>
        <v>3325</v>
      </c>
      <c r="H675">
        <v>5.9459999999999999E-3</v>
      </c>
    </row>
    <row r="676" spans="6:8" x14ac:dyDescent="0.75">
      <c r="F676" s="19" t="s">
        <v>285</v>
      </c>
      <c r="G676">
        <f t="shared" si="17"/>
        <v>3330</v>
      </c>
      <c r="H676">
        <v>5.7169999999999999E-3</v>
      </c>
    </row>
    <row r="677" spans="6:8" x14ac:dyDescent="0.75">
      <c r="F677" s="19" t="s">
        <v>775</v>
      </c>
      <c r="G677">
        <f t="shared" si="17"/>
        <v>3335</v>
      </c>
      <c r="H677">
        <v>5.7949999999999998E-3</v>
      </c>
    </row>
    <row r="678" spans="6:8" x14ac:dyDescent="0.75">
      <c r="F678" s="19" t="s">
        <v>776</v>
      </c>
      <c r="G678">
        <f t="shared" si="17"/>
        <v>3340</v>
      </c>
      <c r="H678">
        <v>5.901E-3</v>
      </c>
    </row>
    <row r="679" spans="6:8" x14ac:dyDescent="0.75">
      <c r="F679" s="19" t="s">
        <v>286</v>
      </c>
      <c r="G679">
        <f t="shared" si="17"/>
        <v>3345</v>
      </c>
      <c r="H679">
        <v>5.7619999999999998E-3</v>
      </c>
    </row>
    <row r="680" spans="6:8" x14ac:dyDescent="0.75">
      <c r="F680" s="19" t="s">
        <v>777</v>
      </c>
      <c r="G680">
        <f t="shared" si="17"/>
        <v>3350</v>
      </c>
      <c r="H680">
        <v>5.8190000000000004E-3</v>
      </c>
    </row>
    <row r="681" spans="6:8" x14ac:dyDescent="0.75">
      <c r="F681" s="19" t="s">
        <v>778</v>
      </c>
      <c r="G681">
        <f t="shared" si="17"/>
        <v>3355</v>
      </c>
      <c r="H681">
        <v>5.8840000000000003E-3</v>
      </c>
    </row>
    <row r="682" spans="6:8" x14ac:dyDescent="0.75">
      <c r="F682" s="19" t="s">
        <v>287</v>
      </c>
      <c r="G682">
        <f t="shared" si="17"/>
        <v>3360</v>
      </c>
      <c r="H682">
        <v>5.7889999999999999E-3</v>
      </c>
    </row>
    <row r="683" spans="6:8" x14ac:dyDescent="0.75">
      <c r="F683" s="19" t="s">
        <v>779</v>
      </c>
      <c r="G683">
        <f t="shared" si="17"/>
        <v>3365</v>
      </c>
      <c r="H683">
        <v>5.6740000000000002E-3</v>
      </c>
    </row>
    <row r="684" spans="6:8" x14ac:dyDescent="0.75">
      <c r="F684" s="19" t="s">
        <v>780</v>
      </c>
      <c r="G684">
        <f t="shared" si="17"/>
        <v>3370</v>
      </c>
      <c r="H684">
        <v>5.8120000000000003E-3</v>
      </c>
    </row>
    <row r="685" spans="6:8" x14ac:dyDescent="0.75">
      <c r="F685" s="19" t="s">
        <v>288</v>
      </c>
      <c r="G685">
        <f t="shared" si="17"/>
        <v>3375</v>
      </c>
      <c r="H685">
        <v>5.6319999999999999E-3</v>
      </c>
    </row>
    <row r="686" spans="6:8" x14ac:dyDescent="0.75">
      <c r="F686" s="19" t="s">
        <v>781</v>
      </c>
      <c r="G686">
        <f t="shared" si="17"/>
        <v>3380</v>
      </c>
      <c r="H686">
        <v>5.5979999999999997E-3</v>
      </c>
    </row>
    <row r="687" spans="6:8" x14ac:dyDescent="0.75">
      <c r="F687" s="19" t="s">
        <v>782</v>
      </c>
      <c r="G687">
        <f t="shared" si="17"/>
        <v>3385</v>
      </c>
      <c r="H687">
        <v>5.6889999999999996E-3</v>
      </c>
    </row>
    <row r="688" spans="6:8" x14ac:dyDescent="0.75">
      <c r="F688" s="19" t="s">
        <v>289</v>
      </c>
      <c r="G688">
        <f t="shared" si="17"/>
        <v>3390</v>
      </c>
      <c r="H688">
        <v>5.7959999999999999E-3</v>
      </c>
    </row>
    <row r="689" spans="6:8" x14ac:dyDescent="0.75">
      <c r="F689" s="19" t="s">
        <v>783</v>
      </c>
      <c r="G689">
        <f t="shared" si="17"/>
        <v>3395</v>
      </c>
      <c r="H689">
        <v>5.5960000000000003E-3</v>
      </c>
    </row>
    <row r="690" spans="6:8" x14ac:dyDescent="0.75">
      <c r="F690" s="19" t="s">
        <v>784</v>
      </c>
      <c r="G690">
        <f t="shared" si="17"/>
        <v>3400</v>
      </c>
      <c r="H690">
        <v>5.6950000000000004E-3</v>
      </c>
    </row>
    <row r="691" spans="6:8" x14ac:dyDescent="0.75">
      <c r="F691" s="19" t="s">
        <v>290</v>
      </c>
      <c r="G691">
        <f t="shared" si="17"/>
        <v>3405</v>
      </c>
      <c r="H691">
        <v>5.5440000000000003E-3</v>
      </c>
    </row>
    <row r="692" spans="6:8" x14ac:dyDescent="0.75">
      <c r="F692" s="19" t="s">
        <v>785</v>
      </c>
      <c r="G692">
        <f t="shared" si="17"/>
        <v>3410</v>
      </c>
      <c r="H692">
        <v>5.5890000000000002E-3</v>
      </c>
    </row>
    <row r="693" spans="6:8" x14ac:dyDescent="0.75">
      <c r="F693" s="19" t="s">
        <v>786</v>
      </c>
      <c r="G693">
        <f t="shared" si="17"/>
        <v>3415</v>
      </c>
      <c r="H693">
        <v>5.7250000000000001E-3</v>
      </c>
    </row>
    <row r="694" spans="6:8" x14ac:dyDescent="0.75">
      <c r="F694" s="19" t="s">
        <v>291</v>
      </c>
      <c r="G694">
        <f t="shared" si="17"/>
        <v>3420</v>
      </c>
      <c r="H694">
        <v>5.672E-3</v>
      </c>
    </row>
    <row r="695" spans="6:8" x14ac:dyDescent="0.75">
      <c r="F695" s="19" t="s">
        <v>787</v>
      </c>
      <c r="G695">
        <f t="shared" si="17"/>
        <v>3425</v>
      </c>
      <c r="H695">
        <v>5.5710000000000004E-3</v>
      </c>
    </row>
    <row r="696" spans="6:8" x14ac:dyDescent="0.75">
      <c r="F696" s="19" t="s">
        <v>788</v>
      </c>
      <c r="G696">
        <f t="shared" si="17"/>
        <v>3430</v>
      </c>
      <c r="H696">
        <v>5.672E-3</v>
      </c>
    </row>
    <row r="697" spans="6:8" x14ac:dyDescent="0.75">
      <c r="F697" s="19" t="s">
        <v>292</v>
      </c>
      <c r="G697">
        <f t="shared" si="17"/>
        <v>3435</v>
      </c>
      <c r="H697">
        <v>5.5269999999999998E-3</v>
      </c>
    </row>
    <row r="698" spans="6:8" x14ac:dyDescent="0.75">
      <c r="F698" s="19" t="s">
        <v>789</v>
      </c>
      <c r="G698">
        <f t="shared" si="17"/>
        <v>3440</v>
      </c>
      <c r="H698">
        <v>5.5030000000000001E-3</v>
      </c>
    </row>
    <row r="699" spans="6:8" x14ac:dyDescent="0.75">
      <c r="F699" s="19" t="s">
        <v>790</v>
      </c>
      <c r="G699">
        <f t="shared" si="17"/>
        <v>3445</v>
      </c>
      <c r="H699">
        <v>5.5979999999999997E-3</v>
      </c>
    </row>
    <row r="700" spans="6:8" x14ac:dyDescent="0.75">
      <c r="F700" s="19" t="s">
        <v>293</v>
      </c>
      <c r="G700">
        <f t="shared" si="17"/>
        <v>3450</v>
      </c>
      <c r="H700">
        <v>5.5110000000000003E-3</v>
      </c>
    </row>
    <row r="701" spans="6:8" x14ac:dyDescent="0.75">
      <c r="F701" s="19" t="s">
        <v>791</v>
      </c>
      <c r="G701">
        <f t="shared" si="17"/>
        <v>3455</v>
      </c>
      <c r="H701">
        <v>5.5100000000000001E-3</v>
      </c>
    </row>
    <row r="702" spans="6:8" x14ac:dyDescent="0.75">
      <c r="F702" s="19" t="s">
        <v>792</v>
      </c>
      <c r="G702">
        <f t="shared" si="17"/>
        <v>3460</v>
      </c>
      <c r="H702">
        <v>5.5830000000000003E-3</v>
      </c>
    </row>
    <row r="703" spans="6:8" x14ac:dyDescent="0.75">
      <c r="F703" s="19" t="s">
        <v>294</v>
      </c>
      <c r="G703">
        <f t="shared" si="17"/>
        <v>3465</v>
      </c>
      <c r="H703">
        <v>5.4440000000000001E-3</v>
      </c>
    </row>
    <row r="704" spans="6:8" x14ac:dyDescent="0.75">
      <c r="F704" s="19" t="s">
        <v>793</v>
      </c>
      <c r="G704">
        <f t="shared" si="17"/>
        <v>3470</v>
      </c>
      <c r="H704">
        <v>5.5380000000000004E-3</v>
      </c>
    </row>
    <row r="705" spans="6:8" x14ac:dyDescent="0.75">
      <c r="F705" s="19" t="s">
        <v>794</v>
      </c>
      <c r="G705">
        <f t="shared" si="17"/>
        <v>3475</v>
      </c>
      <c r="H705">
        <v>5.633E-3</v>
      </c>
    </row>
    <row r="706" spans="6:8" x14ac:dyDescent="0.75">
      <c r="F706" s="19" t="s">
        <v>295</v>
      </c>
      <c r="G706">
        <f t="shared" si="17"/>
        <v>3480</v>
      </c>
      <c r="H706">
        <v>5.45E-3</v>
      </c>
    </row>
    <row r="707" spans="6:8" x14ac:dyDescent="0.75">
      <c r="F707" s="19" t="s">
        <v>795</v>
      </c>
      <c r="G707">
        <f t="shared" si="17"/>
        <v>3485</v>
      </c>
      <c r="H707">
        <v>5.5630000000000002E-3</v>
      </c>
    </row>
    <row r="708" spans="6:8" x14ac:dyDescent="0.75">
      <c r="F708" s="19" t="s">
        <v>796</v>
      </c>
      <c r="G708">
        <f t="shared" si="17"/>
        <v>3490</v>
      </c>
      <c r="H708">
        <v>5.6030000000000003E-3</v>
      </c>
    </row>
    <row r="709" spans="6:8" x14ac:dyDescent="0.75">
      <c r="F709" s="19" t="s">
        <v>296</v>
      </c>
      <c r="G709">
        <f t="shared" si="17"/>
        <v>3495</v>
      </c>
      <c r="H709">
        <v>5.509E-3</v>
      </c>
    </row>
    <row r="710" spans="6:8" x14ac:dyDescent="0.75">
      <c r="F710" s="19" t="s">
        <v>797</v>
      </c>
      <c r="G710">
        <f t="shared" si="17"/>
        <v>3500</v>
      </c>
      <c r="H710">
        <v>5.5139999999999998E-3</v>
      </c>
    </row>
    <row r="711" spans="6:8" x14ac:dyDescent="0.75">
      <c r="F711" s="19" t="s">
        <v>798</v>
      </c>
      <c r="G711">
        <f t="shared" si="17"/>
        <v>3505</v>
      </c>
      <c r="H711">
        <v>5.5779999999999996E-3</v>
      </c>
    </row>
    <row r="712" spans="6:8" x14ac:dyDescent="0.75">
      <c r="F712" s="19" t="s">
        <v>297</v>
      </c>
      <c r="G712">
        <f t="shared" si="17"/>
        <v>3510</v>
      </c>
      <c r="H712">
        <v>5.4029999999999998E-3</v>
      </c>
    </row>
    <row r="713" spans="6:8" x14ac:dyDescent="0.75">
      <c r="F713" s="19" t="s">
        <v>799</v>
      </c>
      <c r="G713">
        <f t="shared" si="17"/>
        <v>3515</v>
      </c>
      <c r="H713">
        <v>5.4689999999999999E-3</v>
      </c>
    </row>
    <row r="714" spans="6:8" x14ac:dyDescent="0.75">
      <c r="F714" s="19" t="s">
        <v>800</v>
      </c>
      <c r="G714">
        <f t="shared" si="17"/>
        <v>3520</v>
      </c>
      <c r="H714">
        <v>5.5669999999999999E-3</v>
      </c>
    </row>
    <row r="715" spans="6:8" x14ac:dyDescent="0.75">
      <c r="F715" s="19" t="s">
        <v>298</v>
      </c>
      <c r="G715">
        <f t="shared" si="17"/>
        <v>3525</v>
      </c>
      <c r="H715">
        <v>5.391E-3</v>
      </c>
    </row>
    <row r="716" spans="6:8" x14ac:dyDescent="0.75">
      <c r="F716" s="19" t="s">
        <v>801</v>
      </c>
      <c r="G716">
        <f t="shared" ref="G716:G779" si="18">G715+5</f>
        <v>3530</v>
      </c>
      <c r="H716">
        <v>5.4050000000000001E-3</v>
      </c>
    </row>
    <row r="717" spans="6:8" x14ac:dyDescent="0.75">
      <c r="F717" s="19" t="s">
        <v>802</v>
      </c>
      <c r="G717">
        <f t="shared" si="18"/>
        <v>3535</v>
      </c>
      <c r="H717">
        <v>5.5310000000000003E-3</v>
      </c>
    </row>
    <row r="718" spans="6:8" x14ac:dyDescent="0.75">
      <c r="F718" s="19" t="s">
        <v>299</v>
      </c>
      <c r="G718">
        <f t="shared" si="18"/>
        <v>3540</v>
      </c>
      <c r="H718">
        <v>5.4359999999999999E-3</v>
      </c>
    </row>
    <row r="719" spans="6:8" x14ac:dyDescent="0.75">
      <c r="F719" s="19" t="s">
        <v>803</v>
      </c>
      <c r="G719">
        <f t="shared" si="18"/>
        <v>3545</v>
      </c>
      <c r="H719">
        <v>5.339E-3</v>
      </c>
    </row>
    <row r="720" spans="6:8" x14ac:dyDescent="0.75">
      <c r="F720" s="19" t="s">
        <v>804</v>
      </c>
      <c r="G720">
        <f t="shared" si="18"/>
        <v>3550</v>
      </c>
      <c r="H720">
        <v>5.509E-3</v>
      </c>
    </row>
    <row r="721" spans="6:8" x14ac:dyDescent="0.75">
      <c r="F721" s="19" t="s">
        <v>300</v>
      </c>
      <c r="G721">
        <f t="shared" si="18"/>
        <v>3555</v>
      </c>
      <c r="H721">
        <v>5.2719999999999998E-3</v>
      </c>
    </row>
    <row r="722" spans="6:8" x14ac:dyDescent="0.75">
      <c r="F722" s="19" t="s">
        <v>805</v>
      </c>
      <c r="G722">
        <f t="shared" si="18"/>
        <v>3560</v>
      </c>
      <c r="H722">
        <v>5.3639999999999998E-3</v>
      </c>
    </row>
    <row r="723" spans="6:8" x14ac:dyDescent="0.75">
      <c r="F723" s="19" t="s">
        <v>806</v>
      </c>
      <c r="G723">
        <f t="shared" si="18"/>
        <v>3565</v>
      </c>
      <c r="H723">
        <v>5.4429999999999999E-3</v>
      </c>
    </row>
    <row r="724" spans="6:8" x14ac:dyDescent="0.75">
      <c r="F724" s="19" t="s">
        <v>301</v>
      </c>
      <c r="G724">
        <f t="shared" si="18"/>
        <v>3570</v>
      </c>
      <c r="H724">
        <v>5.3140000000000001E-3</v>
      </c>
    </row>
    <row r="725" spans="6:8" x14ac:dyDescent="0.75">
      <c r="F725" s="19" t="s">
        <v>807</v>
      </c>
      <c r="G725">
        <f t="shared" si="18"/>
        <v>3575</v>
      </c>
      <c r="H725">
        <v>5.3509999999999999E-3</v>
      </c>
    </row>
    <row r="726" spans="6:8" x14ac:dyDescent="0.75">
      <c r="F726" s="19" t="s">
        <v>808</v>
      </c>
      <c r="G726">
        <f t="shared" si="18"/>
        <v>3580</v>
      </c>
      <c r="H726">
        <v>5.4079999999999996E-3</v>
      </c>
    </row>
    <row r="727" spans="6:8" x14ac:dyDescent="0.75">
      <c r="F727" s="19" t="s">
        <v>302</v>
      </c>
      <c r="G727">
        <f t="shared" si="18"/>
        <v>3585</v>
      </c>
      <c r="H727">
        <v>5.2209999999999999E-3</v>
      </c>
    </row>
    <row r="728" spans="6:8" x14ac:dyDescent="0.75">
      <c r="F728" s="19" t="s">
        <v>809</v>
      </c>
      <c r="G728">
        <f t="shared" si="18"/>
        <v>3590</v>
      </c>
      <c r="H728">
        <v>5.3010000000000002E-3</v>
      </c>
    </row>
    <row r="729" spans="6:8" x14ac:dyDescent="0.75">
      <c r="F729" s="19" t="s">
        <v>810</v>
      </c>
      <c r="G729">
        <f t="shared" si="18"/>
        <v>3595</v>
      </c>
      <c r="H729">
        <v>5.4270000000000004E-3</v>
      </c>
    </row>
    <row r="730" spans="6:8" x14ac:dyDescent="0.75">
      <c r="F730" s="19" t="s">
        <v>303</v>
      </c>
      <c r="G730">
        <f t="shared" si="18"/>
        <v>3600</v>
      </c>
      <c r="H730">
        <v>5.4050000000000001E-3</v>
      </c>
    </row>
    <row r="731" spans="6:8" x14ac:dyDescent="0.75">
      <c r="F731" s="19" t="s">
        <v>811</v>
      </c>
      <c r="G731">
        <f t="shared" si="18"/>
        <v>3605</v>
      </c>
      <c r="H731">
        <v>5.3189999999999999E-3</v>
      </c>
    </row>
    <row r="732" spans="6:8" x14ac:dyDescent="0.75">
      <c r="F732" s="19" t="s">
        <v>812</v>
      </c>
      <c r="G732">
        <f t="shared" si="18"/>
        <v>3610</v>
      </c>
      <c r="H732">
        <v>5.4299999999999999E-3</v>
      </c>
    </row>
    <row r="733" spans="6:8" x14ac:dyDescent="0.75">
      <c r="F733" s="19" t="s">
        <v>304</v>
      </c>
      <c r="G733">
        <f t="shared" si="18"/>
        <v>3615</v>
      </c>
      <c r="H733">
        <v>5.3569999999999998E-3</v>
      </c>
    </row>
    <row r="734" spans="6:8" x14ac:dyDescent="0.75">
      <c r="F734" s="19" t="s">
        <v>813</v>
      </c>
      <c r="G734">
        <f t="shared" si="18"/>
        <v>3620</v>
      </c>
      <c r="H734">
        <v>5.2119999999999996E-3</v>
      </c>
    </row>
    <row r="735" spans="6:8" x14ac:dyDescent="0.75">
      <c r="F735" s="19" t="s">
        <v>814</v>
      </c>
      <c r="G735">
        <f t="shared" si="18"/>
        <v>3625</v>
      </c>
      <c r="H735">
        <v>5.3290000000000004E-3</v>
      </c>
    </row>
    <row r="736" spans="6:8" x14ac:dyDescent="0.75">
      <c r="F736" s="19" t="s">
        <v>305</v>
      </c>
      <c r="G736">
        <f t="shared" si="18"/>
        <v>3630</v>
      </c>
      <c r="H736">
        <v>5.2570000000000004E-3</v>
      </c>
    </row>
    <row r="737" spans="6:8" x14ac:dyDescent="0.75">
      <c r="F737" s="19" t="s">
        <v>815</v>
      </c>
      <c r="G737">
        <f t="shared" si="18"/>
        <v>3635</v>
      </c>
      <c r="H737">
        <v>5.3189999999999999E-3</v>
      </c>
    </row>
    <row r="738" spans="6:8" x14ac:dyDescent="0.75">
      <c r="F738" s="19" t="s">
        <v>816</v>
      </c>
      <c r="G738">
        <f t="shared" si="18"/>
        <v>3640</v>
      </c>
      <c r="H738">
        <v>5.385E-3</v>
      </c>
    </row>
    <row r="739" spans="6:8" x14ac:dyDescent="0.75">
      <c r="F739" s="19" t="s">
        <v>306</v>
      </c>
      <c r="G739">
        <f t="shared" si="18"/>
        <v>3645</v>
      </c>
      <c r="H739">
        <v>5.3350000000000003E-3</v>
      </c>
    </row>
    <row r="740" spans="6:8" x14ac:dyDescent="0.75">
      <c r="F740" s="19" t="s">
        <v>817</v>
      </c>
      <c r="G740">
        <f t="shared" si="18"/>
        <v>3650</v>
      </c>
      <c r="H740">
        <v>5.2620000000000002E-3</v>
      </c>
    </row>
    <row r="741" spans="6:8" x14ac:dyDescent="0.75">
      <c r="F741" s="19" t="s">
        <v>818</v>
      </c>
      <c r="G741">
        <f t="shared" si="18"/>
        <v>3655</v>
      </c>
      <c r="H741">
        <v>5.3810000000000004E-3</v>
      </c>
    </row>
    <row r="742" spans="6:8" x14ac:dyDescent="0.75">
      <c r="F742" s="19" t="s">
        <v>307</v>
      </c>
      <c r="G742">
        <f t="shared" si="18"/>
        <v>3660</v>
      </c>
      <c r="H742">
        <v>5.1609999999999998E-3</v>
      </c>
    </row>
    <row r="743" spans="6:8" x14ac:dyDescent="0.75">
      <c r="F743" s="19" t="s">
        <v>819</v>
      </c>
      <c r="G743">
        <f t="shared" si="18"/>
        <v>3665</v>
      </c>
      <c r="H743">
        <v>5.2620000000000002E-3</v>
      </c>
    </row>
    <row r="744" spans="6:8" x14ac:dyDescent="0.75">
      <c r="F744" s="19" t="s">
        <v>820</v>
      </c>
      <c r="G744">
        <f t="shared" si="18"/>
        <v>3670</v>
      </c>
      <c r="H744">
        <v>5.2909999999999997E-3</v>
      </c>
    </row>
    <row r="745" spans="6:8" x14ac:dyDescent="0.75">
      <c r="F745" s="19" t="s">
        <v>308</v>
      </c>
      <c r="G745">
        <f t="shared" si="18"/>
        <v>3675</v>
      </c>
      <c r="H745">
        <v>5.2329999999999998E-3</v>
      </c>
    </row>
    <row r="746" spans="6:8" x14ac:dyDescent="0.75">
      <c r="F746" s="19" t="s">
        <v>821</v>
      </c>
      <c r="G746">
        <f t="shared" si="18"/>
        <v>3680</v>
      </c>
      <c r="H746">
        <v>5.1809999999999998E-3</v>
      </c>
    </row>
    <row r="747" spans="6:8" x14ac:dyDescent="0.75">
      <c r="F747" s="19" t="s">
        <v>822</v>
      </c>
      <c r="G747">
        <f t="shared" si="18"/>
        <v>3685</v>
      </c>
      <c r="H747">
        <v>5.3550000000000004E-3</v>
      </c>
    </row>
    <row r="748" spans="6:8" x14ac:dyDescent="0.75">
      <c r="F748" s="19" t="s">
        <v>309</v>
      </c>
      <c r="G748">
        <f t="shared" si="18"/>
        <v>3690</v>
      </c>
      <c r="H748">
        <v>5.2069999999999998E-3</v>
      </c>
    </row>
    <row r="749" spans="6:8" x14ac:dyDescent="0.75">
      <c r="F749" s="19" t="s">
        <v>823</v>
      </c>
      <c r="G749">
        <f t="shared" si="18"/>
        <v>3695</v>
      </c>
      <c r="H749">
        <v>5.2290000000000001E-3</v>
      </c>
    </row>
    <row r="750" spans="6:8" x14ac:dyDescent="0.75">
      <c r="F750" s="19" t="s">
        <v>824</v>
      </c>
      <c r="G750">
        <f t="shared" si="18"/>
        <v>3700</v>
      </c>
      <c r="H750">
        <v>5.2620000000000002E-3</v>
      </c>
    </row>
    <row r="751" spans="6:8" x14ac:dyDescent="0.75">
      <c r="F751" s="19" t="s">
        <v>310</v>
      </c>
      <c r="G751">
        <f t="shared" si="18"/>
        <v>3705</v>
      </c>
      <c r="H751">
        <v>5.1900000000000002E-3</v>
      </c>
    </row>
    <row r="752" spans="6:8" x14ac:dyDescent="0.75">
      <c r="F752" s="19" t="s">
        <v>825</v>
      </c>
      <c r="G752">
        <f t="shared" si="18"/>
        <v>3710</v>
      </c>
      <c r="H752">
        <v>5.1770000000000002E-3</v>
      </c>
    </row>
    <row r="753" spans="6:8" x14ac:dyDescent="0.75">
      <c r="F753" s="19" t="s">
        <v>826</v>
      </c>
      <c r="G753">
        <f t="shared" si="18"/>
        <v>3715</v>
      </c>
      <c r="H753">
        <v>5.3769999999999998E-3</v>
      </c>
    </row>
    <row r="754" spans="6:8" x14ac:dyDescent="0.75">
      <c r="F754" s="19" t="s">
        <v>311</v>
      </c>
      <c r="G754">
        <f t="shared" si="18"/>
        <v>3720</v>
      </c>
      <c r="H754">
        <v>5.1789999999999996E-3</v>
      </c>
    </row>
    <row r="755" spans="6:8" x14ac:dyDescent="0.75">
      <c r="F755" s="19" t="s">
        <v>827</v>
      </c>
      <c r="G755">
        <f t="shared" si="18"/>
        <v>3725</v>
      </c>
      <c r="H755">
        <v>5.195E-3</v>
      </c>
    </row>
    <row r="756" spans="6:8" x14ac:dyDescent="0.75">
      <c r="F756" s="19" t="s">
        <v>828</v>
      </c>
      <c r="G756">
        <f t="shared" si="18"/>
        <v>3730</v>
      </c>
      <c r="H756">
        <v>5.2599999999999999E-3</v>
      </c>
    </row>
    <row r="757" spans="6:8" x14ac:dyDescent="0.75">
      <c r="F757" s="19" t="s">
        <v>312</v>
      </c>
      <c r="G757">
        <f t="shared" si="18"/>
        <v>3735</v>
      </c>
      <c r="H757">
        <v>5.1630000000000001E-3</v>
      </c>
    </row>
    <row r="758" spans="6:8" x14ac:dyDescent="0.75">
      <c r="F758" s="19" t="s">
        <v>829</v>
      </c>
      <c r="G758">
        <f t="shared" si="18"/>
        <v>3740</v>
      </c>
      <c r="H758">
        <v>5.176E-3</v>
      </c>
    </row>
    <row r="759" spans="6:8" x14ac:dyDescent="0.75">
      <c r="F759" s="19" t="s">
        <v>830</v>
      </c>
      <c r="G759">
        <f t="shared" si="18"/>
        <v>3745</v>
      </c>
      <c r="H759">
        <v>5.28E-3</v>
      </c>
    </row>
    <row r="760" spans="6:8" x14ac:dyDescent="0.75">
      <c r="F760" s="19" t="s">
        <v>313</v>
      </c>
      <c r="G760">
        <f t="shared" si="18"/>
        <v>3750</v>
      </c>
      <c r="H760">
        <v>5.1929999999999997E-3</v>
      </c>
    </row>
    <row r="761" spans="6:8" x14ac:dyDescent="0.75">
      <c r="F761" s="19" t="s">
        <v>831</v>
      </c>
      <c r="G761">
        <f t="shared" si="18"/>
        <v>3755</v>
      </c>
      <c r="H761">
        <v>5.025E-3</v>
      </c>
    </row>
    <row r="762" spans="6:8" x14ac:dyDescent="0.75">
      <c r="F762" s="19" t="s">
        <v>832</v>
      </c>
      <c r="G762">
        <f t="shared" si="18"/>
        <v>3760</v>
      </c>
      <c r="H762">
        <v>5.0679999999999996E-3</v>
      </c>
    </row>
    <row r="763" spans="6:8" x14ac:dyDescent="0.75">
      <c r="F763" s="19" t="s">
        <v>314</v>
      </c>
      <c r="G763">
        <f t="shared" si="18"/>
        <v>3765</v>
      </c>
      <c r="H763">
        <v>5.2389999999999997E-3</v>
      </c>
    </row>
    <row r="764" spans="6:8" x14ac:dyDescent="0.75">
      <c r="F764" s="19" t="s">
        <v>833</v>
      </c>
      <c r="G764">
        <f t="shared" si="18"/>
        <v>3770</v>
      </c>
      <c r="H764">
        <v>5.0540000000000003E-3</v>
      </c>
    </row>
    <row r="765" spans="6:8" x14ac:dyDescent="0.75">
      <c r="F765" s="19" t="s">
        <v>834</v>
      </c>
      <c r="G765">
        <f t="shared" si="18"/>
        <v>3775</v>
      </c>
      <c r="H765">
        <v>5.2100000000000002E-3</v>
      </c>
    </row>
    <row r="766" spans="6:8" x14ac:dyDescent="0.75">
      <c r="F766" s="19" t="s">
        <v>315</v>
      </c>
      <c r="G766">
        <f t="shared" si="18"/>
        <v>3780</v>
      </c>
      <c r="H766">
        <v>5.091E-3</v>
      </c>
    </row>
    <row r="767" spans="6:8" x14ac:dyDescent="0.75">
      <c r="F767" s="19" t="s">
        <v>835</v>
      </c>
      <c r="G767">
        <f t="shared" si="18"/>
        <v>3785</v>
      </c>
      <c r="H767">
        <v>5.0990000000000002E-3</v>
      </c>
    </row>
    <row r="768" spans="6:8" x14ac:dyDescent="0.75">
      <c r="F768" s="19" t="s">
        <v>836</v>
      </c>
      <c r="G768">
        <f t="shared" si="18"/>
        <v>3790</v>
      </c>
      <c r="H768">
        <v>5.1869999999999998E-3</v>
      </c>
    </row>
    <row r="769" spans="6:8" x14ac:dyDescent="0.75">
      <c r="F769" s="19" t="s">
        <v>316</v>
      </c>
      <c r="G769">
        <f t="shared" si="18"/>
        <v>3795</v>
      </c>
      <c r="H769">
        <v>4.9969999999999997E-3</v>
      </c>
    </row>
    <row r="770" spans="6:8" x14ac:dyDescent="0.75">
      <c r="F770" s="19" t="s">
        <v>837</v>
      </c>
      <c r="G770">
        <f t="shared" si="18"/>
        <v>3800</v>
      </c>
      <c r="H770">
        <v>5.0480000000000004E-3</v>
      </c>
    </row>
    <row r="771" spans="6:8" x14ac:dyDescent="0.75">
      <c r="F771" s="19" t="s">
        <v>838</v>
      </c>
      <c r="G771">
        <f t="shared" si="18"/>
        <v>3805</v>
      </c>
      <c r="H771">
        <v>5.1919999999999996E-3</v>
      </c>
    </row>
    <row r="772" spans="6:8" x14ac:dyDescent="0.75">
      <c r="F772" s="19" t="s">
        <v>317</v>
      </c>
      <c r="G772">
        <f t="shared" si="18"/>
        <v>3810</v>
      </c>
      <c r="H772">
        <v>4.9979999999999998E-3</v>
      </c>
    </row>
    <row r="773" spans="6:8" x14ac:dyDescent="0.75">
      <c r="F773" s="19" t="s">
        <v>839</v>
      </c>
      <c r="G773">
        <f t="shared" si="18"/>
        <v>3815</v>
      </c>
      <c r="H773">
        <v>5.1330000000000004E-3</v>
      </c>
    </row>
    <row r="774" spans="6:8" x14ac:dyDescent="0.75">
      <c r="F774" s="19" t="s">
        <v>840</v>
      </c>
      <c r="G774">
        <f t="shared" si="18"/>
        <v>3820</v>
      </c>
      <c r="H774">
        <v>5.1650000000000003E-3</v>
      </c>
    </row>
    <row r="775" spans="6:8" x14ac:dyDescent="0.75">
      <c r="F775" s="19" t="s">
        <v>318</v>
      </c>
      <c r="G775">
        <f t="shared" si="18"/>
        <v>3825</v>
      </c>
      <c r="H775">
        <v>5.0390000000000001E-3</v>
      </c>
    </row>
    <row r="776" spans="6:8" x14ac:dyDescent="0.75">
      <c r="F776" s="19" t="s">
        <v>841</v>
      </c>
      <c r="G776">
        <f t="shared" si="18"/>
        <v>3830</v>
      </c>
      <c r="H776">
        <v>5.0990000000000002E-3</v>
      </c>
    </row>
    <row r="777" spans="6:8" x14ac:dyDescent="0.75">
      <c r="F777" s="19" t="s">
        <v>842</v>
      </c>
      <c r="G777">
        <f t="shared" si="18"/>
        <v>3835</v>
      </c>
      <c r="H777">
        <v>5.2100000000000002E-3</v>
      </c>
    </row>
    <row r="778" spans="6:8" x14ac:dyDescent="0.75">
      <c r="F778" s="19" t="s">
        <v>319</v>
      </c>
      <c r="G778">
        <f t="shared" si="18"/>
        <v>3840</v>
      </c>
      <c r="H778">
        <v>5.0679999999999996E-3</v>
      </c>
    </row>
    <row r="779" spans="6:8" x14ac:dyDescent="0.75">
      <c r="F779" s="19" t="s">
        <v>843</v>
      </c>
      <c r="G779">
        <f t="shared" si="18"/>
        <v>3845</v>
      </c>
      <c r="H779">
        <v>5.2430000000000003E-3</v>
      </c>
    </row>
    <row r="780" spans="6:8" x14ac:dyDescent="0.75">
      <c r="F780" s="19" t="s">
        <v>844</v>
      </c>
      <c r="G780">
        <f t="shared" ref="G780:G803" si="19">G779+5</f>
        <v>3850</v>
      </c>
      <c r="H780">
        <v>5.1440000000000001E-3</v>
      </c>
    </row>
    <row r="781" spans="6:8" x14ac:dyDescent="0.75">
      <c r="F781" s="19" t="s">
        <v>320</v>
      </c>
      <c r="G781">
        <f t="shared" si="19"/>
        <v>3855</v>
      </c>
      <c r="H781">
        <v>5.0299999999999997E-3</v>
      </c>
    </row>
    <row r="782" spans="6:8" x14ac:dyDescent="0.75">
      <c r="F782" s="19" t="s">
        <v>845</v>
      </c>
      <c r="G782">
        <f t="shared" si="19"/>
        <v>3860</v>
      </c>
      <c r="H782">
        <v>5.1209999999999997E-3</v>
      </c>
    </row>
    <row r="783" spans="6:8" x14ac:dyDescent="0.75">
      <c r="F783" s="19" t="s">
        <v>846</v>
      </c>
      <c r="G783">
        <f t="shared" si="19"/>
        <v>3865</v>
      </c>
      <c r="H783">
        <v>5.1219999999999998E-3</v>
      </c>
    </row>
    <row r="784" spans="6:8" x14ac:dyDescent="0.75">
      <c r="F784" s="19" t="s">
        <v>321</v>
      </c>
      <c r="G784">
        <f t="shared" si="19"/>
        <v>3870</v>
      </c>
      <c r="H784">
        <v>4.9959999999999996E-3</v>
      </c>
    </row>
    <row r="785" spans="6:8" x14ac:dyDescent="0.75">
      <c r="F785" s="19" t="s">
        <v>847</v>
      </c>
      <c r="G785">
        <f t="shared" si="19"/>
        <v>3875</v>
      </c>
      <c r="H785">
        <v>5.1609999999999998E-3</v>
      </c>
    </row>
    <row r="786" spans="6:8" x14ac:dyDescent="0.75">
      <c r="F786" s="19" t="s">
        <v>848</v>
      </c>
      <c r="G786">
        <f t="shared" si="19"/>
        <v>3880</v>
      </c>
      <c r="H786">
        <v>5.1809999999999998E-3</v>
      </c>
    </row>
    <row r="787" spans="6:8" x14ac:dyDescent="0.75">
      <c r="F787" s="19" t="s">
        <v>322</v>
      </c>
      <c r="G787">
        <f t="shared" si="19"/>
        <v>3885</v>
      </c>
      <c r="H787">
        <v>4.9410000000000001E-3</v>
      </c>
    </row>
    <row r="788" spans="6:8" x14ac:dyDescent="0.75">
      <c r="F788" s="19" t="s">
        <v>849</v>
      </c>
      <c r="G788">
        <f t="shared" si="19"/>
        <v>3890</v>
      </c>
      <c r="H788">
        <v>5.0740000000000004E-3</v>
      </c>
    </row>
    <row r="789" spans="6:8" x14ac:dyDescent="0.75">
      <c r="F789" s="19" t="s">
        <v>850</v>
      </c>
      <c r="G789">
        <f t="shared" si="19"/>
        <v>3895</v>
      </c>
      <c r="H789">
        <v>5.1929999999999997E-3</v>
      </c>
    </row>
    <row r="790" spans="6:8" x14ac:dyDescent="0.75">
      <c r="F790" s="19" t="s">
        <v>323</v>
      </c>
      <c r="G790">
        <f t="shared" si="19"/>
        <v>3900</v>
      </c>
      <c r="H790">
        <v>5.0899999999999999E-3</v>
      </c>
    </row>
    <row r="791" spans="6:8" x14ac:dyDescent="0.75">
      <c r="F791" s="19" t="s">
        <v>851</v>
      </c>
      <c r="G791">
        <f t="shared" si="19"/>
        <v>3905</v>
      </c>
      <c r="H791">
        <v>5.0889999999999998E-3</v>
      </c>
    </row>
    <row r="792" spans="6:8" x14ac:dyDescent="0.75">
      <c r="F792" s="19" t="s">
        <v>852</v>
      </c>
      <c r="G792">
        <f t="shared" si="19"/>
        <v>3910</v>
      </c>
      <c r="H792">
        <v>5.0350000000000004E-3</v>
      </c>
    </row>
    <row r="793" spans="6:8" x14ac:dyDescent="0.75">
      <c r="F793" s="19" t="s">
        <v>324</v>
      </c>
      <c r="G793">
        <f t="shared" si="19"/>
        <v>3915</v>
      </c>
      <c r="H793">
        <v>4.9519999999999998E-3</v>
      </c>
    </row>
    <row r="794" spans="6:8" x14ac:dyDescent="0.75">
      <c r="F794" s="19" t="s">
        <v>853</v>
      </c>
      <c r="G794">
        <f t="shared" si="19"/>
        <v>3920</v>
      </c>
      <c r="H794">
        <v>5.025E-3</v>
      </c>
    </row>
    <row r="795" spans="6:8" x14ac:dyDescent="0.75">
      <c r="F795" s="19" t="s">
        <v>854</v>
      </c>
      <c r="G795">
        <f t="shared" si="19"/>
        <v>3925</v>
      </c>
      <c r="H795">
        <v>4.9909999999999998E-3</v>
      </c>
    </row>
    <row r="796" spans="6:8" x14ac:dyDescent="0.75">
      <c r="F796" s="19" t="s">
        <v>325</v>
      </c>
      <c r="G796">
        <f t="shared" si="19"/>
        <v>3930</v>
      </c>
      <c r="H796">
        <v>4.9979999999999998E-3</v>
      </c>
    </row>
    <row r="797" spans="6:8" x14ac:dyDescent="0.75">
      <c r="F797" s="19" t="s">
        <v>855</v>
      </c>
      <c r="G797">
        <f t="shared" si="19"/>
        <v>3935</v>
      </c>
      <c r="H797">
        <v>5.0419999999999996E-3</v>
      </c>
    </row>
    <row r="798" spans="6:8" x14ac:dyDescent="0.75">
      <c r="F798" s="19" t="s">
        <v>856</v>
      </c>
      <c r="G798">
        <f t="shared" si="19"/>
        <v>3940</v>
      </c>
      <c r="H798">
        <v>5.0480000000000004E-3</v>
      </c>
    </row>
    <row r="799" spans="6:8" x14ac:dyDescent="0.75">
      <c r="F799" s="19" t="s">
        <v>326</v>
      </c>
      <c r="G799">
        <f t="shared" si="19"/>
        <v>3945</v>
      </c>
      <c r="H799">
        <v>5.1089999999999998E-3</v>
      </c>
    </row>
    <row r="800" spans="6:8" x14ac:dyDescent="0.75">
      <c r="F800" s="19" t="s">
        <v>857</v>
      </c>
      <c r="G800">
        <f t="shared" si="19"/>
        <v>3950</v>
      </c>
      <c r="H800">
        <v>5.0829999999999998E-3</v>
      </c>
    </row>
    <row r="801" spans="6:8" x14ac:dyDescent="0.75">
      <c r="F801" s="19" t="s">
        <v>858</v>
      </c>
      <c r="G801">
        <f t="shared" si="19"/>
        <v>3955</v>
      </c>
      <c r="H801">
        <v>5.1489999999999999E-3</v>
      </c>
    </row>
    <row r="802" spans="6:8" x14ac:dyDescent="0.75">
      <c r="F802" s="19" t="s">
        <v>859</v>
      </c>
      <c r="G802">
        <f t="shared" si="19"/>
        <v>3960</v>
      </c>
      <c r="H802">
        <v>5.2909999999999997E-3</v>
      </c>
    </row>
    <row r="803" spans="6:8" x14ac:dyDescent="0.75">
      <c r="F803" s="19" t="s">
        <v>860</v>
      </c>
      <c r="G803">
        <f t="shared" si="19"/>
        <v>3965</v>
      </c>
      <c r="H803">
        <v>5.0470000000000003E-3</v>
      </c>
    </row>
  </sheetData>
  <mergeCells count="3">
    <mergeCell ref="B1:C1"/>
    <mergeCell ref="J7:L7"/>
    <mergeCell ref="A8:D8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82C-ED1F-4073-93D6-938115099743}">
  <dimension ref="A1:AF272"/>
  <sheetViews>
    <sheetView workbookViewId="0">
      <selection activeCell="B78" sqref="B78:C78"/>
    </sheetView>
  </sheetViews>
  <sheetFormatPr defaultRowHeight="14.75" x14ac:dyDescent="0.75"/>
  <cols>
    <col min="1" max="1" width="18.81640625" bestFit="1" customWidth="1"/>
    <col min="2" max="2" width="12" style="22" customWidth="1"/>
    <col min="5" max="5" width="12.1796875" bestFit="1" customWidth="1"/>
    <col min="6" max="6" width="9.81640625" bestFit="1" customWidth="1"/>
    <col min="7" max="7" width="12.1796875" bestFit="1" customWidth="1"/>
    <col min="8" max="8" width="10.81640625" bestFit="1" customWidth="1"/>
    <col min="9" max="9" width="13.26953125" bestFit="1" customWidth="1"/>
    <col min="10" max="10" width="10.7265625" bestFit="1" customWidth="1"/>
    <col min="11" max="11" width="11.81640625" bestFit="1" customWidth="1"/>
    <col min="12" max="13" width="10.81640625" bestFit="1" customWidth="1"/>
    <col min="14" max="21" width="10.81640625" customWidth="1"/>
    <col min="22" max="22" width="10.453125" bestFit="1" customWidth="1"/>
    <col min="23" max="23" width="11.76953125" bestFit="1" customWidth="1"/>
    <col min="24" max="24" width="12.6328125" bestFit="1" customWidth="1"/>
    <col min="25" max="25" width="12" bestFit="1" customWidth="1"/>
    <col min="27" max="27" width="11.54296875" bestFit="1" customWidth="1"/>
    <col min="31" max="31" width="12.1796875" bestFit="1" customWidth="1"/>
  </cols>
  <sheetData>
    <row r="1" spans="1:32" x14ac:dyDescent="0.75">
      <c r="A1" s="28" t="s">
        <v>0</v>
      </c>
      <c r="B1" s="28"/>
      <c r="D1" t="s">
        <v>10</v>
      </c>
      <c r="G1" t="s">
        <v>8</v>
      </c>
    </row>
    <row r="2" spans="1:32" x14ac:dyDescent="0.75">
      <c r="A2" t="s">
        <v>23</v>
      </c>
      <c r="B2" s="22">
        <f>'Raw Data'!C2*0.0254</f>
        <v>0.15239999999999998</v>
      </c>
      <c r="D2" t="s">
        <v>3</v>
      </c>
      <c r="E2">
        <f>B2^2*PI()</f>
        <v>7.296587699003966E-2</v>
      </c>
      <c r="G2" t="s">
        <v>9</v>
      </c>
      <c r="H2">
        <f>IF(B9&gt;C9, 1, 0)</f>
        <v>1</v>
      </c>
      <c r="I2" t="s">
        <v>31</v>
      </c>
    </row>
    <row r="3" spans="1:32" x14ac:dyDescent="0.75">
      <c r="A3" t="s">
        <v>24</v>
      </c>
      <c r="B3" s="22">
        <f>'Raw Data'!C3*0.3048</f>
        <v>8.4072984000000002</v>
      </c>
      <c r="D3" t="s">
        <v>7</v>
      </c>
      <c r="E3">
        <f>2*PI()*B2</f>
        <v>0.95755744081416883</v>
      </c>
      <c r="G3" t="s">
        <v>13</v>
      </c>
      <c r="H3">
        <f>IF(W9&gt;V9, 1, 0)</f>
        <v>1</v>
      </c>
      <c r="I3" t="s">
        <v>32</v>
      </c>
    </row>
    <row r="4" spans="1:32" x14ac:dyDescent="0.75">
      <c r="A4" t="s">
        <v>1</v>
      </c>
      <c r="B4" s="22">
        <f>'Raw Data'!C4</f>
        <v>0.09</v>
      </c>
    </row>
    <row r="5" spans="1:32" x14ac:dyDescent="0.75">
      <c r="A5" t="s">
        <v>25</v>
      </c>
      <c r="B5" s="22">
        <v>9.81</v>
      </c>
      <c r="D5" t="s">
        <v>62</v>
      </c>
      <c r="E5">
        <f>'Raw Data'!D5*0.0254</f>
        <v>1.5875E-2</v>
      </c>
    </row>
    <row r="7" spans="1:32" x14ac:dyDescent="0.75">
      <c r="A7" s="28" t="s">
        <v>30</v>
      </c>
      <c r="B7" s="28"/>
      <c r="C7" s="28"/>
      <c r="D7" s="1"/>
      <c r="E7" s="28" t="s">
        <v>5</v>
      </c>
      <c r="F7" s="28"/>
      <c r="G7" s="3"/>
      <c r="H7" s="28" t="s">
        <v>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32" ht="29.5" x14ac:dyDescent="0.75">
      <c r="A8" t="s">
        <v>6</v>
      </c>
      <c r="B8" s="22" t="s">
        <v>33</v>
      </c>
      <c r="C8" t="s">
        <v>34</v>
      </c>
      <c r="E8" s="2" t="s">
        <v>4</v>
      </c>
      <c r="F8" s="2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47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48</v>
      </c>
      <c r="T8" t="s">
        <v>46</v>
      </c>
      <c r="U8" t="s">
        <v>49</v>
      </c>
      <c r="V8" t="s">
        <v>11</v>
      </c>
      <c r="W8" t="s">
        <v>12</v>
      </c>
      <c r="X8" t="s">
        <v>14</v>
      </c>
      <c r="Y8" t="s">
        <v>15</v>
      </c>
      <c r="AA8" s="5" t="s">
        <v>17</v>
      </c>
      <c r="AB8" s="5"/>
      <c r="AC8" s="5"/>
      <c r="AD8" s="5"/>
      <c r="AE8" s="5"/>
      <c r="AF8" s="5"/>
    </row>
    <row r="9" spans="1:32" ht="44.25" x14ac:dyDescent="0.75">
      <c r="A9">
        <v>0</v>
      </c>
      <c r="B9" s="22">
        <f>'Raw Data'!C10*0.0254</f>
        <v>3.9423339999999999E-4</v>
      </c>
      <c r="C9">
        <f>'Raw Data'!D10*0.0254</f>
        <v>2.3426419999999999E-4</v>
      </c>
      <c r="E9" s="7">
        <f>C9-B9</f>
        <v>-1.599692E-4</v>
      </c>
      <c r="F9">
        <f>Y9</f>
        <v>7.1768190147704382E-10</v>
      </c>
      <c r="H9" s="7">
        <f>B9/(2*$B$2)</f>
        <v>1.2934166666666669E-3</v>
      </c>
      <c r="I9" s="7">
        <f>IF(H9&gt;1, 0, IF(H9 &gt; 0.5, 2*$B$2-B9, B9))</f>
        <v>3.9423339999999999E-4</v>
      </c>
      <c r="J9" s="7">
        <f>2*ACOS(($B$2-I9)/$B$2)</f>
        <v>0.1438874390006486</v>
      </c>
      <c r="K9" s="8">
        <f>IF(H9&gt;0.5,(PI()*$B$2^2)-$B$2^2*(J9-SIN(J9))/2,$B$2^2*(J9-SIN(J9))/2)</f>
        <v>5.7598046282325323E-6</v>
      </c>
      <c r="L9" s="7">
        <f>IF(H9&gt;0.5,2*PI()*$B$2 - $B$2*J9,$B$2*J9)</f>
        <v>2.1928445703698844E-2</v>
      </c>
      <c r="M9" s="8">
        <f>IF(L9&gt;0, K9/L9, 0.00000000001)</f>
        <v>2.626636062610211E-4</v>
      </c>
      <c r="N9" s="8">
        <f>C9/(2*$B$2)</f>
        <v>7.6858333333333336E-4</v>
      </c>
      <c r="O9" s="8">
        <f>IF(N9 &gt; 0.5, 2*$B$2-C9, C9)</f>
        <v>2.3426419999999999E-4</v>
      </c>
      <c r="P9" s="8">
        <f>2*ACOS(($B$2-O9)/$B$2)</f>
        <v>0.11090755219497872</v>
      </c>
      <c r="Q9" s="8">
        <f>IF(N9&gt;0.5,(PI()*$B$2^2)-$B$2^2*(P9-SIN(P9))/2,$B$2^2*(P9-SIN(P9))/2)</f>
        <v>2.6387906895023842E-6</v>
      </c>
      <c r="R9" s="8">
        <f>IF(N9&gt;0.5,2*PI()*$B$2 - $B$2*P9,$B$2*P9)</f>
        <v>1.6902310954514756E-2</v>
      </c>
      <c r="S9" s="8">
        <f>IF(R9&gt;0, Q9/R9, 0.00000000001)</f>
        <v>1.5612011260492993E-4</v>
      </c>
      <c r="T9" s="8">
        <f>(K9+Q9)/2</f>
        <v>4.1992976588674587E-6</v>
      </c>
      <c r="U9" s="8">
        <f>(M9+S9)/2</f>
        <v>2.0939185943297551E-4</v>
      </c>
      <c r="V9">
        <f>1/(2*$B$5*(K9^2 - Q9^2))</f>
        <v>1944458296.8640728</v>
      </c>
      <c r="W9">
        <f>($B$4^2*$B$3)/(T9^2*U9^(4/3))</f>
        <v>310581156852153.19</v>
      </c>
      <c r="X9">
        <f>1/(V9-W9)*E9</f>
        <v>5.1506731170770529E-19</v>
      </c>
      <c r="Y9">
        <f>X9^0.5</f>
        <v>7.1768190147704382E-10</v>
      </c>
      <c r="AA9" s="5" t="s">
        <v>20</v>
      </c>
      <c r="AB9" s="5" t="s">
        <v>18</v>
      </c>
      <c r="AC9" s="5" t="s">
        <v>21</v>
      </c>
      <c r="AD9" s="5" t="s">
        <v>19</v>
      </c>
      <c r="AE9" s="5" t="s">
        <v>16</v>
      </c>
      <c r="AF9" s="5" t="s">
        <v>22</v>
      </c>
    </row>
    <row r="10" spans="1:32" x14ac:dyDescent="0.75">
      <c r="A10">
        <f>A9+15</f>
        <v>15</v>
      </c>
      <c r="B10" s="22">
        <f>'Raw Data'!C11*0.0254</f>
        <v>6.5430400000000003E-5</v>
      </c>
      <c r="C10">
        <f>'Raw Data'!D11*0.0254</f>
        <v>2.3009859999999997E-4</v>
      </c>
      <c r="E10" s="7">
        <f t="shared" ref="E10:E73" si="0">C10-B10</f>
        <v>1.6466819999999996E-4</v>
      </c>
      <c r="F10">
        <f>Y10</f>
        <v>9.5443863249215783E-10</v>
      </c>
      <c r="H10" s="7">
        <f t="shared" ref="H10:H73" si="1">B10/(2*$B$2)</f>
        <v>2.1466666666666672E-4</v>
      </c>
      <c r="I10" s="7">
        <f t="shared" ref="I10:I73" si="2">IF(H10&gt;1, 0, IF(H10 &gt; 0.5, 2*$B$2-B10, B10))</f>
        <v>6.5430400000000003E-5</v>
      </c>
      <c r="J10" s="7">
        <f t="shared" ref="J10:J73" si="3">2*ACOS(($B$2-I10)/$B$2)</f>
        <v>5.8608126264967364E-2</v>
      </c>
      <c r="K10" s="8">
        <f t="shared" ref="K10:K73" si="4">IF(H10&gt;0.5,(PI()*$B$2^2)-$B$2^2*(J10-SIN(J10))/2,$B$2^2*(J10-SIN(J10))/2)</f>
        <v>3.8957188824025034E-7</v>
      </c>
      <c r="L10" s="7">
        <f t="shared" ref="L10:L73" si="5">IF(H10&gt;0.5,2*PI()*$B$2 - $B$2*J10,2*$B$2*J10)</f>
        <v>1.7863756885562049E-2</v>
      </c>
      <c r="M10" s="8">
        <f t="shared" ref="M10:M73" si="6">IF(L10&gt;0, K10/L10, 0.00000000001)</f>
        <v>2.1807948391590148E-5</v>
      </c>
      <c r="N10" s="8">
        <f t="shared" ref="N10:N73" si="7">C10/(2*$B$2)</f>
        <v>7.5491666666666665E-4</v>
      </c>
      <c r="O10" s="8">
        <f t="shared" ref="O10:O73" si="8">IF(N10 &gt; 0.5, 2*$B$2-C10, C10)</f>
        <v>2.3009859999999997E-4</v>
      </c>
      <c r="P10" s="8">
        <f t="shared" ref="P10:P73" si="9">2*ACOS(($B$2-O10)/$B$2)</f>
        <v>0.10991682015631232</v>
      </c>
      <c r="Q10" s="8">
        <f t="shared" ref="Q10:Q73" si="10">IF(N10&gt;0.5,(PI()*$B$2^2)-$B$2^2*(P10-SIN(P10))/2,$B$2^2*(P10-SIN(P10))/2)</f>
        <v>2.5687320303577418E-6</v>
      </c>
      <c r="R10" s="8">
        <f t="shared" ref="R10:R73" si="11">IF(N10&gt;0.5,2*PI()*$B$2 - $B$2*P10,2* $B$2*P10)</f>
        <v>3.3502646783643994E-2</v>
      </c>
      <c r="S10" s="8">
        <f t="shared" ref="S10:S73" si="12">IF(R10&gt;0, Q10/R10, 0.00000000001)</f>
        <v>7.6672510292882223E-5</v>
      </c>
      <c r="T10" s="8">
        <f t="shared" ref="T10:T73" si="13">(K10+Q10)/2</f>
        <v>1.4791519592989961E-6</v>
      </c>
      <c r="U10" s="8">
        <f t="shared" ref="U10:U73" si="14">(M10+S10)/2</f>
        <v>4.9240229342236184E-5</v>
      </c>
      <c r="V10">
        <f t="shared" ref="V10:V73" si="15">1/(2*$B$5*(K10^2 - Q10^2))</f>
        <v>-7906223028.8296099</v>
      </c>
      <c r="W10">
        <f t="shared" ref="W10:W73" si="16">($B$4^2*$B$3)/(T10^2*U10^(4/3))</f>
        <v>1.7246030056570854E+16</v>
      </c>
      <c r="X10">
        <f>1/(V10-W10)*(E10-$E$5)</f>
        <v>9.1095310319350044E-19</v>
      </c>
      <c r="Y10">
        <f>ABS(X10)^0.5</f>
        <v>9.5443863249215783E-10</v>
      </c>
      <c r="AA10" s="5">
        <f>(F10/K10)^2*(1/(2*$B$5))</f>
        <v>3.059298091969263E-7</v>
      </c>
      <c r="AB10" s="6">
        <f>B10+$E$5</f>
        <v>1.59404304E-2</v>
      </c>
      <c r="AC10" s="5">
        <f>(F10/Q11)^2*(1/(2*$B$5))</f>
        <v>7.9584917877273149E-7</v>
      </c>
      <c r="AD10" s="15">
        <f>C10</f>
        <v>2.3009859999999997E-4</v>
      </c>
      <c r="AE10" s="5">
        <f>((F10*$B$4)/(T10*U10^(2/3)))^2*$B$3</f>
        <v>1.5710324597801598E-2</v>
      </c>
      <c r="AF10" s="16">
        <f t="shared" ref="AF10:AF15" si="17">AA10+AB10-AC10-AD10-AE10</f>
        <v>-4.8271717117270851E-7</v>
      </c>
    </row>
    <row r="11" spans="1:32" x14ac:dyDescent="0.75">
      <c r="A11">
        <f t="shared" ref="A11:A74" si="18">A10+15</f>
        <v>30</v>
      </c>
      <c r="B11" s="22">
        <f>'Raw Data'!C12*0.0254</f>
        <v>2.3962359999999999E-4</v>
      </c>
      <c r="C11">
        <f>'Raw Data'!D12*0.0254</f>
        <v>4.7574200000000003E-5</v>
      </c>
      <c r="E11" s="7">
        <f t="shared" si="0"/>
        <v>-1.9204939999999999E-4</v>
      </c>
      <c r="F11">
        <f t="shared" ref="F11:F74" si="19">Y11</f>
        <v>9.511604079911613E-10</v>
      </c>
      <c r="H11" s="7">
        <f t="shared" si="1"/>
        <v>7.8616666666666678E-4</v>
      </c>
      <c r="I11" s="7">
        <f t="shared" si="2"/>
        <v>2.3962359999999999E-4</v>
      </c>
      <c r="J11" s="7">
        <f t="shared" si="3"/>
        <v>0.11216935570356368</v>
      </c>
      <c r="K11" s="8">
        <f t="shared" si="4"/>
        <v>2.7298459888625252E-6</v>
      </c>
      <c r="L11" s="7">
        <f t="shared" si="5"/>
        <v>3.4189219618446204E-2</v>
      </c>
      <c r="M11" s="8">
        <f t="shared" si="6"/>
        <v>7.9845226633651616E-5</v>
      </c>
      <c r="N11" s="8">
        <f t="shared" si="7"/>
        <v>1.5608333333333335E-4</v>
      </c>
      <c r="O11" s="8">
        <f t="shared" si="8"/>
        <v>4.7574200000000003E-5</v>
      </c>
      <c r="P11" s="8">
        <f t="shared" si="9"/>
        <v>4.9974626310309134E-2</v>
      </c>
      <c r="Q11" s="8">
        <f t="shared" si="10"/>
        <v>2.4153669644337268E-7</v>
      </c>
      <c r="R11" s="8">
        <f t="shared" si="11"/>
        <v>1.5232266099382222E-2</v>
      </c>
      <c r="S11" s="8">
        <f t="shared" si="12"/>
        <v>1.585691156309098E-5</v>
      </c>
      <c r="T11" s="8">
        <f t="shared" si="13"/>
        <v>1.4856913426529491E-6</v>
      </c>
      <c r="U11" s="8">
        <f t="shared" si="14"/>
        <v>4.7851069098371298E-5</v>
      </c>
      <c r="V11">
        <f t="shared" si="15"/>
        <v>6893472497.0845184</v>
      </c>
      <c r="W11">
        <f t="shared" si="16"/>
        <v>1.7759419606716634E+16</v>
      </c>
      <c r="X11">
        <f t="shared" ref="X11:X74" si="20">1/(V11-W11)*(E11-$E$5)</f>
        <v>9.047061217299123E-19</v>
      </c>
      <c r="Y11">
        <f t="shared" ref="Y11:Y74" si="21">ABS(X11)^0.5</f>
        <v>9.511604079911613E-10</v>
      </c>
      <c r="AA11" s="5">
        <f t="shared" ref="AA11:AA74" si="22">(F11/K11)^2*(1/(2*$B$5))</f>
        <v>6.1877425239600701E-9</v>
      </c>
      <c r="AB11" s="6">
        <f t="shared" ref="AB11:AB74" si="23">B11+$E$5</f>
        <v>1.6114623599999999E-2</v>
      </c>
      <c r="AC11" s="5">
        <f t="shared" ref="AC11:AC74" si="24">(F11/Q12)^2*(1/(2*$B$5))</f>
        <v>3.4859610859291463E-9</v>
      </c>
      <c r="AD11" s="15">
        <f t="shared" ref="AD11:AD74" si="25">C11</f>
        <v>4.7574200000000003E-5</v>
      </c>
      <c r="AE11" s="5">
        <f t="shared" ref="AE11:AE15" si="26">((F11*$B$4)/(T11*U11^(2/3)))^2*$B$3</f>
        <v>1.6067055636566768E-2</v>
      </c>
      <c r="AF11" s="16">
        <f t="shared" si="17"/>
        <v>-3.5347853324929623E-9</v>
      </c>
    </row>
    <row r="12" spans="1:32" x14ac:dyDescent="0.75">
      <c r="A12">
        <f t="shared" si="18"/>
        <v>45</v>
      </c>
      <c r="B12" s="22">
        <f>'Raw Data'!C13*0.0254</f>
        <v>4.5592999999999995E-5</v>
      </c>
      <c r="C12">
        <f>'Raw Data'!D13*0.0254</f>
        <v>2.9014420000000001E-4</v>
      </c>
      <c r="E12" s="7">
        <f t="shared" si="0"/>
        <v>2.4455120000000004E-4</v>
      </c>
      <c r="F12">
        <f t="shared" si="19"/>
        <v>1.353616993488001E-9</v>
      </c>
      <c r="H12" s="7">
        <f t="shared" si="1"/>
        <v>1.4958333333333333E-4</v>
      </c>
      <c r="I12" s="7">
        <f t="shared" si="2"/>
        <v>4.5592999999999995E-5</v>
      </c>
      <c r="J12" s="7">
        <f t="shared" si="3"/>
        <v>4.8922925884643309E-2</v>
      </c>
      <c r="K12" s="8">
        <f t="shared" si="4"/>
        <v>2.2660734490817739E-7</v>
      </c>
      <c r="L12" s="7">
        <f t="shared" si="5"/>
        <v>1.4911707809639279E-2</v>
      </c>
      <c r="M12" s="8">
        <f t="shared" si="6"/>
        <v>1.519660576783117E-5</v>
      </c>
      <c r="N12" s="8">
        <f t="shared" si="7"/>
        <v>9.5191666666666677E-4</v>
      </c>
      <c r="O12" s="8">
        <f t="shared" si="8"/>
        <v>2.9014420000000001E-4</v>
      </c>
      <c r="P12" s="8">
        <f t="shared" si="9"/>
        <v>0.12343217529017414</v>
      </c>
      <c r="Q12" s="8">
        <f t="shared" si="10"/>
        <v>3.6369974420436255E-6</v>
      </c>
      <c r="R12" s="8">
        <f t="shared" si="11"/>
        <v>3.7622127028445071E-2</v>
      </c>
      <c r="S12" s="8">
        <f t="shared" si="12"/>
        <v>9.6671765508999272E-5</v>
      </c>
      <c r="T12" s="8">
        <f t="shared" si="13"/>
        <v>1.9318023934759016E-6</v>
      </c>
      <c r="U12" s="8">
        <f t="shared" si="14"/>
        <v>5.593418563841522E-5</v>
      </c>
      <c r="V12">
        <f t="shared" si="15"/>
        <v>-3868158336.7448554</v>
      </c>
      <c r="W12">
        <f t="shared" si="16"/>
        <v>8530601513480410</v>
      </c>
      <c r="X12">
        <f t="shared" si="20"/>
        <v>1.8322789650594948E-18</v>
      </c>
      <c r="Y12">
        <f t="shared" si="21"/>
        <v>1.353616993488001E-9</v>
      </c>
      <c r="AA12" s="5">
        <f t="shared" si="22"/>
        <v>1.8186311610025797E-6</v>
      </c>
      <c r="AB12" s="6">
        <f t="shared" si="23"/>
        <v>1.5920593E-2</v>
      </c>
      <c r="AC12" s="5">
        <f t="shared" si="24"/>
        <v>9.9696010409077607E-6</v>
      </c>
      <c r="AD12" s="15">
        <f t="shared" si="25"/>
        <v>2.9014420000000001E-4</v>
      </c>
      <c r="AE12" s="5">
        <f t="shared" si="26"/>
        <v>1.563044171245484E-2</v>
      </c>
      <c r="AF12" s="15">
        <f t="shared" si="17"/>
        <v>-8.1438823347438488E-6</v>
      </c>
    </row>
    <row r="13" spans="1:32" x14ac:dyDescent="0.75">
      <c r="A13">
        <f t="shared" si="18"/>
        <v>60</v>
      </c>
      <c r="B13" s="22">
        <f>'Raw Data'!C14*0.0254</f>
        <v>1.0840719999999999E-4</v>
      </c>
      <c r="C13">
        <f>'Raw Data'!D14*0.0254</f>
        <v>2.58572E-5</v>
      </c>
      <c r="E13" s="7">
        <f t="shared" si="0"/>
        <v>-8.2550000000000001E-5</v>
      </c>
      <c r="F13">
        <f t="shared" si="19"/>
        <v>1.7826237285342246E-10</v>
      </c>
      <c r="H13" s="7">
        <f t="shared" si="1"/>
        <v>3.5566666666666667E-4</v>
      </c>
      <c r="I13" s="7">
        <f t="shared" si="2"/>
        <v>1.0840719999999999E-4</v>
      </c>
      <c r="J13" s="7">
        <f t="shared" si="3"/>
        <v>7.5440979943391717E-2</v>
      </c>
      <c r="K13" s="8">
        <f t="shared" si="4"/>
        <v>8.3078197315621902E-7</v>
      </c>
      <c r="L13" s="7">
        <f t="shared" si="5"/>
        <v>2.2994410686745792E-2</v>
      </c>
      <c r="M13" s="8">
        <f t="shared" si="6"/>
        <v>3.6129735372391608E-5</v>
      </c>
      <c r="N13" s="8">
        <f t="shared" si="7"/>
        <v>8.483333333333334E-5</v>
      </c>
      <c r="O13" s="8">
        <f t="shared" si="8"/>
        <v>2.58572E-5</v>
      </c>
      <c r="P13" s="8">
        <f t="shared" si="9"/>
        <v>3.6842525937303972E-2</v>
      </c>
      <c r="Q13" s="8">
        <f t="shared" si="10"/>
        <v>9.6784855673330491E-8</v>
      </c>
      <c r="R13" s="8">
        <f t="shared" si="11"/>
        <v>1.1229601905690249E-2</v>
      </c>
      <c r="S13" s="8">
        <f t="shared" si="12"/>
        <v>8.6187254442464067E-6</v>
      </c>
      <c r="T13" s="8">
        <f t="shared" si="13"/>
        <v>4.6378341441477476E-7</v>
      </c>
      <c r="U13" s="8">
        <f t="shared" si="14"/>
        <v>2.2374230408319007E-5</v>
      </c>
      <c r="V13">
        <f t="shared" si="15"/>
        <v>74862001358.606232</v>
      </c>
      <c r="W13">
        <f t="shared" si="16"/>
        <v>5.0216554632940934E+17</v>
      </c>
      <c r="X13">
        <f t="shared" si="20"/>
        <v>3.1777473575332614E-20</v>
      </c>
      <c r="Y13">
        <f t="shared" si="21"/>
        <v>1.7826237285342246E-10</v>
      </c>
      <c r="AA13" s="5">
        <f t="shared" si="22"/>
        <v>2.3466387315865639E-9</v>
      </c>
      <c r="AB13" s="6">
        <f t="shared" si="23"/>
        <v>1.5983407200000001E-2</v>
      </c>
      <c r="AC13" s="5">
        <f t="shared" si="24"/>
        <v>1.6749589225532193E-10</v>
      </c>
      <c r="AD13" s="15">
        <f t="shared" si="25"/>
        <v>2.58572E-5</v>
      </c>
      <c r="AE13" s="5">
        <f t="shared" si="26"/>
        <v>1.5957552378925266E-2</v>
      </c>
      <c r="AF13" s="16">
        <f t="shared" si="17"/>
        <v>-1.9978242671303548E-10</v>
      </c>
    </row>
    <row r="14" spans="1:32" x14ac:dyDescent="0.75">
      <c r="A14">
        <f t="shared" si="18"/>
        <v>75</v>
      </c>
      <c r="B14" s="22">
        <f>'Raw Data'!C15*0.0254</f>
        <v>2.0962619999999999E-4</v>
      </c>
      <c r="C14">
        <f>'Raw Data'!D15*0.0254</f>
        <v>2.6136600000000002E-4</v>
      </c>
      <c r="E14" s="7">
        <f t="shared" si="0"/>
        <v>5.1739800000000029E-5</v>
      </c>
      <c r="F14">
        <f t="shared" si="19"/>
        <v>2.3604459180739791E-9</v>
      </c>
      <c r="H14" s="7">
        <f t="shared" si="1"/>
        <v>6.877500000000001E-4</v>
      </c>
      <c r="I14" s="7">
        <f t="shared" si="2"/>
        <v>2.0962619999999999E-4</v>
      </c>
      <c r="J14" s="7">
        <f t="shared" si="3"/>
        <v>0.1049119802154368</v>
      </c>
      <c r="K14" s="8">
        <f t="shared" si="4"/>
        <v>2.2337004642542508E-6</v>
      </c>
      <c r="L14" s="7">
        <f t="shared" si="5"/>
        <v>3.1977171569665133E-2</v>
      </c>
      <c r="M14" s="8">
        <f t="shared" si="6"/>
        <v>6.9852971811091365E-5</v>
      </c>
      <c r="N14" s="8">
        <f t="shared" si="7"/>
        <v>8.5750000000000019E-4</v>
      </c>
      <c r="O14" s="8">
        <f t="shared" si="8"/>
        <v>2.6136600000000002E-4</v>
      </c>
      <c r="P14" s="8">
        <f t="shared" si="9"/>
        <v>0.11714915035038587</v>
      </c>
      <c r="Q14" s="8">
        <f t="shared" si="10"/>
        <v>3.1096255878394109E-6</v>
      </c>
      <c r="R14" s="8">
        <f t="shared" si="11"/>
        <v>3.5707061026797604E-2</v>
      </c>
      <c r="S14" s="8">
        <f t="shared" si="12"/>
        <v>8.7087133424553878E-5</v>
      </c>
      <c r="T14" s="8">
        <f t="shared" si="13"/>
        <v>2.6716630260468309E-6</v>
      </c>
      <c r="U14" s="8">
        <f t="shared" si="14"/>
        <v>7.8470052617822614E-5</v>
      </c>
      <c r="V14">
        <f t="shared" si="15"/>
        <v>-10889861041.03907</v>
      </c>
      <c r="W14">
        <f t="shared" si="16"/>
        <v>2839920584020537.5</v>
      </c>
      <c r="X14">
        <f t="shared" si="20"/>
        <v>5.5717049321521097E-18</v>
      </c>
      <c r="Y14">
        <f t="shared" si="21"/>
        <v>2.3604459180739791E-9</v>
      </c>
      <c r="AA14" s="5">
        <f t="shared" si="22"/>
        <v>5.6916637736872606E-8</v>
      </c>
      <c r="AB14" s="6">
        <f t="shared" si="23"/>
        <v>1.60846262E-2</v>
      </c>
      <c r="AC14" s="5">
        <f t="shared" si="24"/>
        <v>1.6370571423857545E-7</v>
      </c>
      <c r="AD14" s="15">
        <f t="shared" si="25"/>
        <v>2.6136600000000002E-4</v>
      </c>
      <c r="AE14" s="5">
        <f t="shared" si="26"/>
        <v>1.582319952490753E-2</v>
      </c>
      <c r="AF14" s="16">
        <f t="shared" si="17"/>
        <v>-4.611398403062128E-8</v>
      </c>
    </row>
    <row r="15" spans="1:32" x14ac:dyDescent="0.75">
      <c r="A15">
        <f t="shared" si="18"/>
        <v>90</v>
      </c>
      <c r="B15" s="22">
        <f>'Raw Data'!C16*0.0254</f>
        <v>3.0708599999999999E-5</v>
      </c>
      <c r="C15">
        <f>'Raw Data'!D16*0.0254</f>
        <v>1.4739619999999998E-4</v>
      </c>
      <c r="E15" s="7">
        <f t="shared" si="0"/>
        <v>1.1668759999999999E-4</v>
      </c>
      <c r="F15">
        <f t="shared" si="19"/>
        <v>3.3254435008731653E-10</v>
      </c>
      <c r="H15" s="7">
        <f t="shared" si="1"/>
        <v>1.0075000000000001E-4</v>
      </c>
      <c r="I15" s="7">
        <f t="shared" si="2"/>
        <v>3.0708599999999999E-5</v>
      </c>
      <c r="J15" s="7">
        <f t="shared" si="3"/>
        <v>4.0150394011055912E-2</v>
      </c>
      <c r="K15" s="8">
        <f t="shared" si="4"/>
        <v>1.2526308898167876E-7</v>
      </c>
      <c r="L15" s="7">
        <f t="shared" si="5"/>
        <v>1.223784009456984E-2</v>
      </c>
      <c r="M15" s="8">
        <f t="shared" si="6"/>
        <v>1.0235718722723004E-5</v>
      </c>
      <c r="N15" s="8">
        <f t="shared" si="7"/>
        <v>4.8358333333333332E-4</v>
      </c>
      <c r="O15" s="8">
        <f t="shared" si="8"/>
        <v>1.4739619999999998E-4</v>
      </c>
      <c r="P15" s="8">
        <f t="shared" si="9"/>
        <v>8.7969204101507881E-2</v>
      </c>
      <c r="Q15" s="8">
        <f t="shared" si="10"/>
        <v>1.3170814509570883E-6</v>
      </c>
      <c r="R15" s="8">
        <f t="shared" si="11"/>
        <v>2.6813013410139599E-2</v>
      </c>
      <c r="S15" s="8">
        <f t="shared" si="12"/>
        <v>4.9120978340279399E-5</v>
      </c>
      <c r="T15" s="8">
        <f t="shared" si="13"/>
        <v>7.2117226996938354E-7</v>
      </c>
      <c r="U15" s="8">
        <f t="shared" si="14"/>
        <v>2.9678348531501202E-5</v>
      </c>
      <c r="V15">
        <f t="shared" si="15"/>
        <v>-29649809675.56675</v>
      </c>
      <c r="W15">
        <f t="shared" si="16"/>
        <v>1.4249855759633846E+17</v>
      </c>
      <c r="X15">
        <f t="shared" si="20"/>
        <v>1.1058574477499574E-19</v>
      </c>
      <c r="Y15">
        <f t="shared" si="21"/>
        <v>3.3254435008731653E-10</v>
      </c>
      <c r="AA15" s="5">
        <f t="shared" si="22"/>
        <v>3.5921454198775149E-7</v>
      </c>
      <c r="AB15" s="6">
        <f t="shared" si="23"/>
        <v>1.5905708599999999E-2</v>
      </c>
      <c r="AC15" s="5">
        <f t="shared" si="24"/>
        <v>5.161087319384222E-10</v>
      </c>
      <c r="AD15" s="15">
        <f t="shared" si="25"/>
        <v>1.4739619999999998E-4</v>
      </c>
      <c r="AE15" s="5">
        <f t="shared" si="26"/>
        <v>1.5758309121153707E-2</v>
      </c>
      <c r="AF15" s="16">
        <f t="shared" si="17"/>
        <v>3.6197727954628833E-7</v>
      </c>
    </row>
    <row r="16" spans="1:32" x14ac:dyDescent="0.75">
      <c r="A16">
        <f t="shared" si="18"/>
        <v>105</v>
      </c>
      <c r="B16" s="22">
        <f>'Raw Data'!C17*0.0254</f>
        <v>1.194054E-4</v>
      </c>
      <c r="C16">
        <f>'Raw Data'!D17*0.0254</f>
        <v>2.7218639999999997E-4</v>
      </c>
      <c r="E16" s="7">
        <f t="shared" si="0"/>
        <v>1.5278099999999997E-4</v>
      </c>
      <c r="F16">
        <f t="shared" si="19"/>
        <v>1.6606062757840628E-9</v>
      </c>
      <c r="H16" s="7">
        <f t="shared" si="1"/>
        <v>3.9175000000000006E-4</v>
      </c>
      <c r="I16" s="7">
        <f t="shared" si="2"/>
        <v>1.194054E-4</v>
      </c>
      <c r="J16" s="7">
        <f t="shared" si="3"/>
        <v>7.917587175009233E-2</v>
      </c>
      <c r="K16" s="8">
        <f t="shared" si="4"/>
        <v>9.6035349806721972E-7</v>
      </c>
      <c r="L16" s="7">
        <f t="shared" si="5"/>
        <v>2.4132805709428138E-2</v>
      </c>
      <c r="M16" s="8">
        <f t="shared" si="6"/>
        <v>3.9794523257278427E-5</v>
      </c>
      <c r="N16" s="8">
        <f t="shared" si="7"/>
        <v>8.9300000000000002E-4</v>
      </c>
      <c r="O16" s="8">
        <f t="shared" si="8"/>
        <v>2.7218639999999997E-4</v>
      </c>
      <c r="P16" s="8">
        <f t="shared" si="9"/>
        <v>0.11955021994161585</v>
      </c>
      <c r="Q16" s="8">
        <f t="shared" si="10"/>
        <v>3.3046804302238342E-6</v>
      </c>
      <c r="R16" s="8">
        <f t="shared" si="11"/>
        <v>3.6438907038204509E-2</v>
      </c>
      <c r="S16" s="8">
        <f t="shared" si="12"/>
        <v>9.0690986608325813E-5</v>
      </c>
      <c r="T16" s="8">
        <f t="shared" si="13"/>
        <v>2.1325169641455271E-6</v>
      </c>
      <c r="U16" s="8">
        <f t="shared" si="14"/>
        <v>6.5242754932802113E-5</v>
      </c>
      <c r="V16">
        <f t="shared" si="15"/>
        <v>-5097536331.2908802</v>
      </c>
      <c r="W16">
        <f t="shared" si="16"/>
        <v>5701381515316818</v>
      </c>
      <c r="X16">
        <f t="shared" si="20"/>
        <v>2.757613203173415E-18</v>
      </c>
      <c r="Y16">
        <f t="shared" si="21"/>
        <v>1.6606062757840628E-9</v>
      </c>
      <c r="AA16" s="5">
        <f t="shared" si="22"/>
        <v>1.5239548537157024E-7</v>
      </c>
      <c r="AB16" s="6">
        <f t="shared" si="23"/>
        <v>1.5994405400000002E-2</v>
      </c>
      <c r="AC16" s="5">
        <f t="shared" si="24"/>
        <v>1.2885331782952189E-5</v>
      </c>
      <c r="AD16" s="15">
        <f t="shared" si="25"/>
        <v>2.7218639999999997E-4</v>
      </c>
      <c r="AE16" s="5">
        <f t="shared" ref="AE16:AE26" si="27">((F16*$B$4)/(T16*U16^(2/3)))^2*$B$3</f>
        <v>1.57222049429665E-2</v>
      </c>
      <c r="AF16" s="16">
        <f t="shared" ref="AF16:AF26" si="28">AA16+AB16-AC16-AD16-AE16</f>
        <v>-1.2718879264080052E-5</v>
      </c>
    </row>
    <row r="17" spans="1:32" x14ac:dyDescent="0.75">
      <c r="A17">
        <f t="shared" si="18"/>
        <v>120</v>
      </c>
      <c r="B17" s="22">
        <f>'Raw Data'!C18*0.0254</f>
        <v>2.6522679999999997E-4</v>
      </c>
      <c r="C17">
        <f>'Raw Data'!D18*0.0254</f>
        <v>2.7203399999999998E-5</v>
      </c>
      <c r="E17" s="7">
        <f t="shared" si="0"/>
        <v>-2.3802339999999997E-4</v>
      </c>
      <c r="F17">
        <f t="shared" si="19"/>
        <v>1.0651872281997224E-9</v>
      </c>
      <c r="H17" s="7">
        <f t="shared" si="1"/>
        <v>8.7016666666666666E-4</v>
      </c>
      <c r="I17" s="7">
        <f t="shared" si="2"/>
        <v>2.6522679999999997E-4</v>
      </c>
      <c r="J17" s="7">
        <f t="shared" si="3"/>
        <v>0.11801146930990036</v>
      </c>
      <c r="K17" s="8">
        <f t="shared" si="4"/>
        <v>3.1787686497245126E-6</v>
      </c>
      <c r="L17" s="7">
        <f t="shared" si="5"/>
        <v>3.5969895845657629E-2</v>
      </c>
      <c r="M17" s="8">
        <f t="shared" si="6"/>
        <v>8.837302902861369E-5</v>
      </c>
      <c r="N17" s="8">
        <f t="shared" si="7"/>
        <v>8.9250000000000001E-5</v>
      </c>
      <c r="O17" s="8">
        <f t="shared" si="8"/>
        <v>2.7203399999999998E-5</v>
      </c>
      <c r="P17" s="8">
        <f t="shared" si="9"/>
        <v>3.7789449387665819E-2</v>
      </c>
      <c r="Q17" s="8">
        <f t="shared" si="10"/>
        <v>1.0444060298468654E-7</v>
      </c>
      <c r="R17" s="8">
        <f t="shared" si="11"/>
        <v>1.151822417336054E-2</v>
      </c>
      <c r="S17" s="8">
        <f t="shared" si="12"/>
        <v>9.067422322465105E-6</v>
      </c>
      <c r="T17" s="8">
        <f t="shared" si="13"/>
        <v>1.6416046263545997E-6</v>
      </c>
      <c r="U17" s="8">
        <f t="shared" si="14"/>
        <v>4.8720225675539394E-5</v>
      </c>
      <c r="V17">
        <f t="shared" si="15"/>
        <v>5049544767.1360865</v>
      </c>
      <c r="W17">
        <f t="shared" si="16"/>
        <v>1.4201208089760646E+16</v>
      </c>
      <c r="X17">
        <f t="shared" si="20"/>
        <v>1.1346238311198076E-18</v>
      </c>
      <c r="Y17">
        <f t="shared" si="21"/>
        <v>1.0651872281997224E-9</v>
      </c>
      <c r="AA17" s="5">
        <f t="shared" si="22"/>
        <v>5.7231490381229608E-9</v>
      </c>
      <c r="AB17" s="6">
        <f t="shared" si="23"/>
        <v>1.6140226800000001E-2</v>
      </c>
      <c r="AC17" s="5">
        <f t="shared" si="24"/>
        <v>3.3126707892340397E-9</v>
      </c>
      <c r="AD17" s="15">
        <f t="shared" si="25"/>
        <v>2.7203399999999998E-5</v>
      </c>
      <c r="AE17" s="5">
        <f t="shared" si="27"/>
        <v>1.6113029129333829E-2</v>
      </c>
      <c r="AF17" s="16">
        <f t="shared" si="28"/>
        <v>-3.3188555792484919E-9</v>
      </c>
    </row>
    <row r="18" spans="1:32" x14ac:dyDescent="0.75">
      <c r="A18">
        <f t="shared" si="18"/>
        <v>135</v>
      </c>
      <c r="B18" s="22">
        <f>'Raw Data'!C19*0.0254</f>
        <v>1.35128E-5</v>
      </c>
      <c r="C18">
        <f>'Raw Data'!D19*0.0254</f>
        <v>3.1826199999999998E-4</v>
      </c>
      <c r="E18" s="7">
        <f t="shared" si="0"/>
        <v>3.0474920000000001E-4</v>
      </c>
      <c r="F18">
        <f t="shared" si="19"/>
        <v>1.4621015019920178E-9</v>
      </c>
      <c r="H18" s="7">
        <f t="shared" si="1"/>
        <v>4.4333333333333338E-5</v>
      </c>
      <c r="I18" s="7">
        <f t="shared" si="2"/>
        <v>1.35128E-5</v>
      </c>
      <c r="J18" s="7">
        <f t="shared" si="3"/>
        <v>2.6633509268440658E-2</v>
      </c>
      <c r="K18" s="8">
        <f t="shared" si="4"/>
        <v>3.6564401162622161E-8</v>
      </c>
      <c r="L18" s="7">
        <f t="shared" si="5"/>
        <v>8.1178936250207116E-3</v>
      </c>
      <c r="M18" s="8">
        <f t="shared" si="6"/>
        <v>4.5041734779480893E-6</v>
      </c>
      <c r="N18" s="8">
        <f t="shared" si="7"/>
        <v>1.0441666666666668E-3</v>
      </c>
      <c r="O18" s="8">
        <f t="shared" si="8"/>
        <v>3.1826199999999998E-4</v>
      </c>
      <c r="P18" s="8">
        <f t="shared" si="9"/>
        <v>0.1292767757766855</v>
      </c>
      <c r="Q18" s="8">
        <f t="shared" si="10"/>
        <v>4.1781815782636127E-6</v>
      </c>
      <c r="R18" s="8">
        <f t="shared" si="11"/>
        <v>3.9403561256733735E-2</v>
      </c>
      <c r="S18" s="8">
        <f t="shared" si="12"/>
        <v>1.0603563345558257E-4</v>
      </c>
      <c r="T18" s="8">
        <f t="shared" si="13"/>
        <v>2.1073729897131176E-6</v>
      </c>
      <c r="U18" s="8">
        <f t="shared" si="14"/>
        <v>5.5269903466765331E-5</v>
      </c>
      <c r="V18">
        <f t="shared" si="15"/>
        <v>-2919843932.2980719</v>
      </c>
      <c r="W18">
        <f t="shared" si="16"/>
        <v>7283504409251200</v>
      </c>
      <c r="X18">
        <f t="shared" si="20"/>
        <v>2.1377408021273146E-18</v>
      </c>
      <c r="Y18">
        <f t="shared" si="21"/>
        <v>1.4621015019920178E-9</v>
      </c>
      <c r="AA18" s="5">
        <f t="shared" si="22"/>
        <v>8.1496529195016862E-5</v>
      </c>
      <c r="AB18" s="6">
        <f t="shared" si="23"/>
        <v>1.5888512800000001E-2</v>
      </c>
      <c r="AC18" s="5">
        <f t="shared" si="24"/>
        <v>1.9326799489246059E-8</v>
      </c>
      <c r="AD18" s="15">
        <f t="shared" si="25"/>
        <v>3.1826199999999998E-4</v>
      </c>
      <c r="AE18" s="5">
        <f t="shared" si="27"/>
        <v>1.5570244558130495E-2</v>
      </c>
      <c r="AF18" s="16">
        <f t="shared" si="28"/>
        <v>8.1483444265032998E-5</v>
      </c>
    </row>
    <row r="19" spans="1:32" x14ac:dyDescent="0.75">
      <c r="A19">
        <f t="shared" si="18"/>
        <v>150</v>
      </c>
      <c r="B19" s="22">
        <f>'Raw Data'!C20*0.0254</f>
        <v>1.3238479999999999E-4</v>
      </c>
      <c r="C19">
        <f>'Raw Data'!D20*0.0254</f>
        <v>2.1833839999999997E-4</v>
      </c>
      <c r="E19" s="7">
        <f t="shared" si="0"/>
        <v>8.5953599999999983E-5</v>
      </c>
      <c r="F19">
        <f t="shared" si="19"/>
        <v>1.2672904546003106E-9</v>
      </c>
      <c r="H19" s="7">
        <f t="shared" si="1"/>
        <v>4.3433333333333334E-4</v>
      </c>
      <c r="I19" s="7">
        <f t="shared" si="2"/>
        <v>1.3238479999999999E-4</v>
      </c>
      <c r="J19" s="7">
        <f t="shared" si="3"/>
        <v>8.3368697216009924E-2</v>
      </c>
      <c r="K19" s="8">
        <f t="shared" si="4"/>
        <v>1.1211063353979898E-6</v>
      </c>
      <c r="L19" s="7">
        <f t="shared" si="5"/>
        <v>2.5410778911439821E-2</v>
      </c>
      <c r="M19" s="8">
        <f t="shared" si="6"/>
        <v>4.4119321934412358E-5</v>
      </c>
      <c r="N19" s="8">
        <f t="shared" si="7"/>
        <v>7.1633333333333336E-4</v>
      </c>
      <c r="O19" s="8">
        <f t="shared" si="8"/>
        <v>2.1833839999999997E-4</v>
      </c>
      <c r="P19" s="8">
        <f t="shared" si="9"/>
        <v>0.10707040249790767</v>
      </c>
      <c r="Q19" s="8">
        <f t="shared" si="10"/>
        <v>2.3743681132183447E-6</v>
      </c>
      <c r="R19" s="8">
        <f t="shared" si="11"/>
        <v>3.2635058681362253E-2</v>
      </c>
      <c r="S19" s="8">
        <f t="shared" si="12"/>
        <v>7.2755135402110873E-5</v>
      </c>
      <c r="T19" s="8">
        <f t="shared" si="13"/>
        <v>1.7477372243081673E-6</v>
      </c>
      <c r="U19" s="8">
        <f t="shared" si="14"/>
        <v>5.8437228668261616E-5</v>
      </c>
      <c r="V19">
        <f t="shared" si="15"/>
        <v>-11634643229.851606</v>
      </c>
      <c r="W19">
        <f t="shared" si="16"/>
        <v>9831121413133002</v>
      </c>
      <c r="X19">
        <f t="shared" si="20"/>
        <v>1.606025096321062E-18</v>
      </c>
      <c r="Y19">
        <f t="shared" si="21"/>
        <v>1.2672904546003106E-9</v>
      </c>
      <c r="AA19" s="5">
        <f t="shared" si="22"/>
        <v>6.5126795673494143E-8</v>
      </c>
      <c r="AB19" s="6">
        <f t="shared" si="23"/>
        <v>1.60073848E-2</v>
      </c>
      <c r="AC19" s="5">
        <f t="shared" si="24"/>
        <v>6.8287539565861333E-9</v>
      </c>
      <c r="AD19" s="15">
        <f t="shared" si="25"/>
        <v>2.1833839999999997E-4</v>
      </c>
      <c r="AE19" s="5">
        <f t="shared" si="27"/>
        <v>1.5789027714470983E-2</v>
      </c>
      <c r="AF19" s="16">
        <f t="shared" si="28"/>
        <v>7.6983570733435425E-8</v>
      </c>
    </row>
    <row r="20" spans="1:32" x14ac:dyDescent="0.75">
      <c r="A20">
        <f t="shared" si="18"/>
        <v>165</v>
      </c>
      <c r="B20" s="22">
        <f>'Raw Data'!C21*0.0254</f>
        <v>1.7249139999999999E-4</v>
      </c>
      <c r="C20">
        <f>'Raw Data'!D21*0.0254</f>
        <v>2.8077159999999996E-4</v>
      </c>
      <c r="E20" s="7">
        <f t="shared" si="0"/>
        <v>1.0828019999999997E-4</v>
      </c>
      <c r="F20">
        <f t="shared" si="19"/>
        <v>2.2048386903413755E-9</v>
      </c>
      <c r="H20" s="7">
        <f t="shared" si="1"/>
        <v>5.6591666666666672E-4</v>
      </c>
      <c r="I20" s="7">
        <f t="shared" si="2"/>
        <v>1.7249139999999999E-4</v>
      </c>
      <c r="J20" s="7">
        <f t="shared" si="3"/>
        <v>9.5164989595148075E-2</v>
      </c>
      <c r="K20" s="8">
        <f t="shared" si="4"/>
        <v>1.6673379781215039E-6</v>
      </c>
      <c r="L20" s="7">
        <f t="shared" si="5"/>
        <v>2.900628882860113E-2</v>
      </c>
      <c r="M20" s="8">
        <f t="shared" si="6"/>
        <v>5.748194772429678E-5</v>
      </c>
      <c r="N20" s="8">
        <f t="shared" si="7"/>
        <v>9.211666666666667E-4</v>
      </c>
      <c r="O20" s="8">
        <f t="shared" si="8"/>
        <v>2.8077159999999996E-4</v>
      </c>
      <c r="P20" s="8">
        <f t="shared" si="9"/>
        <v>0.12142155690336809</v>
      </c>
      <c r="Q20" s="8">
        <f t="shared" si="10"/>
        <v>3.4622301150363675E-6</v>
      </c>
      <c r="R20" s="8">
        <f t="shared" si="11"/>
        <v>3.7009290544146589E-2</v>
      </c>
      <c r="S20" s="8">
        <f t="shared" si="12"/>
        <v>9.3550296807404104E-5</v>
      </c>
      <c r="T20" s="8">
        <f t="shared" si="13"/>
        <v>2.5647840465789355E-6</v>
      </c>
      <c r="U20" s="8">
        <f t="shared" si="14"/>
        <v>7.5516122265850439E-5</v>
      </c>
      <c r="V20">
        <f t="shared" si="15"/>
        <v>-5535818499.5611668</v>
      </c>
      <c r="W20">
        <f t="shared" si="16"/>
        <v>3243298832871528.5</v>
      </c>
      <c r="X20">
        <f t="shared" si="20"/>
        <v>4.8613136504262729E-18</v>
      </c>
      <c r="Y20">
        <f t="shared" si="21"/>
        <v>2.2048386903413755E-9</v>
      </c>
      <c r="AA20" s="5">
        <f t="shared" si="22"/>
        <v>8.9126603092991E-8</v>
      </c>
      <c r="AB20" s="6">
        <f t="shared" si="23"/>
        <v>1.6047491399999999E-2</v>
      </c>
      <c r="AC20" s="5">
        <f t="shared" si="24"/>
        <v>2.7618309025112147E-8</v>
      </c>
      <c r="AD20" s="15">
        <f t="shared" si="25"/>
        <v>2.8077159999999996E-4</v>
      </c>
      <c r="AE20" s="5">
        <f t="shared" si="27"/>
        <v>1.5766692888649961E-2</v>
      </c>
      <c r="AF20" s="16">
        <f t="shared" si="28"/>
        <v>8.8419644106441098E-8</v>
      </c>
    </row>
    <row r="21" spans="1:32" x14ac:dyDescent="0.75">
      <c r="A21">
        <f t="shared" si="18"/>
        <v>180</v>
      </c>
      <c r="B21" s="22">
        <f>'Raw Data'!C22*0.0254</f>
        <v>2.1691600000000002E-4</v>
      </c>
      <c r="C21">
        <f>'Raw Data'!D22*0.0254</f>
        <v>2.5491439999999999E-4</v>
      </c>
      <c r="E21" s="7">
        <f t="shared" si="0"/>
        <v>3.7998399999999971E-5</v>
      </c>
      <c r="F21">
        <f t="shared" si="19"/>
        <v>2.3656442458894904E-9</v>
      </c>
      <c r="H21" s="7">
        <f t="shared" si="1"/>
        <v>7.1166666666666687E-4</v>
      </c>
      <c r="I21" s="7">
        <f t="shared" si="2"/>
        <v>2.1691600000000002E-4</v>
      </c>
      <c r="J21" s="7">
        <f t="shared" si="3"/>
        <v>0.10672098604656632</v>
      </c>
      <c r="K21" s="8">
        <f t="shared" si="4"/>
        <v>2.3512069420689532E-6</v>
      </c>
      <c r="L21" s="7">
        <f t="shared" si="5"/>
        <v>3.2528556546993409E-2</v>
      </c>
      <c r="M21" s="8">
        <f t="shared" si="6"/>
        <v>7.2281318068086038E-5</v>
      </c>
      <c r="N21" s="8">
        <f t="shared" si="7"/>
        <v>8.3633333333333346E-4</v>
      </c>
      <c r="O21" s="8">
        <f t="shared" si="8"/>
        <v>2.5491439999999999E-4</v>
      </c>
      <c r="P21" s="8">
        <f t="shared" si="9"/>
        <v>0.11569384346857481</v>
      </c>
      <c r="Q21" s="8">
        <f t="shared" si="10"/>
        <v>2.9952203476718474E-6</v>
      </c>
      <c r="R21" s="8">
        <f t="shared" si="11"/>
        <v>3.5263483489221599E-2</v>
      </c>
      <c r="S21" s="8">
        <f t="shared" si="12"/>
        <v>8.4938300227410782E-5</v>
      </c>
      <c r="T21" s="8">
        <f t="shared" si="13"/>
        <v>2.6732136448704001E-6</v>
      </c>
      <c r="U21" s="8">
        <f t="shared" si="14"/>
        <v>7.8609809147748416E-5</v>
      </c>
      <c r="V21">
        <f t="shared" si="15"/>
        <v>-14802750680.084145</v>
      </c>
      <c r="W21">
        <f t="shared" si="16"/>
        <v>2829904762346351.5</v>
      </c>
      <c r="X21">
        <f t="shared" si="20"/>
        <v>5.5962726981100553E-18</v>
      </c>
      <c r="Y21">
        <f t="shared" si="21"/>
        <v>2.3656442458894904E-9</v>
      </c>
      <c r="AA21" s="5">
        <f t="shared" si="22"/>
        <v>5.1596251989906506E-8</v>
      </c>
      <c r="AB21" s="6">
        <f t="shared" si="23"/>
        <v>1.6091916000000001E-2</v>
      </c>
      <c r="AC21" s="5">
        <f t="shared" si="24"/>
        <v>8.6560436929563691E-8</v>
      </c>
      <c r="AD21" s="15">
        <f t="shared" si="25"/>
        <v>2.5491439999999999E-4</v>
      </c>
      <c r="AE21" s="5">
        <f t="shared" si="27"/>
        <v>1.5836918759770512E-2</v>
      </c>
      <c r="AF21" s="16">
        <f t="shared" si="28"/>
        <v>4.7876044548950114E-8</v>
      </c>
    </row>
    <row r="22" spans="1:32" x14ac:dyDescent="0.75">
      <c r="A22">
        <f t="shared" si="18"/>
        <v>195</v>
      </c>
      <c r="B22" s="22">
        <f>'Raw Data'!C23*0.0254</f>
        <v>4.6913799999999998E-5</v>
      </c>
      <c r="C22">
        <f>'Raw Data'!D23*0.0254</f>
        <v>1.8254979999999998E-4</v>
      </c>
      <c r="E22" s="7">
        <f t="shared" si="0"/>
        <v>1.3563599999999999E-4</v>
      </c>
      <c r="F22">
        <f t="shared" si="19"/>
        <v>5.5975620431936342E-10</v>
      </c>
      <c r="G22" s="5"/>
      <c r="H22" s="7">
        <f t="shared" si="1"/>
        <v>1.5391666666666668E-4</v>
      </c>
      <c r="I22" s="7">
        <f t="shared" si="2"/>
        <v>4.6913799999999998E-5</v>
      </c>
      <c r="J22" s="7">
        <f t="shared" si="3"/>
        <v>4.9626535497862445E-2</v>
      </c>
      <c r="K22" s="8">
        <f t="shared" si="4"/>
        <v>2.3652501651024927E-7</v>
      </c>
      <c r="L22" s="7">
        <f t="shared" si="5"/>
        <v>1.5126168019748471E-2</v>
      </c>
      <c r="M22" s="8">
        <f t="shared" si="6"/>
        <v>1.563681007651417E-5</v>
      </c>
      <c r="N22" s="8">
        <f t="shared" si="7"/>
        <v>5.9891666666666665E-4</v>
      </c>
      <c r="O22" s="8">
        <f t="shared" si="8"/>
        <v>1.8254979999999998E-4</v>
      </c>
      <c r="P22" s="8">
        <f t="shared" si="9"/>
        <v>9.790087002118586E-2</v>
      </c>
      <c r="Q22" s="8">
        <f t="shared" si="10"/>
        <v>1.8152657473714123E-6</v>
      </c>
      <c r="R22" s="8">
        <f t="shared" si="11"/>
        <v>2.9840185182457447E-2</v>
      </c>
      <c r="S22" s="8">
        <f t="shared" si="12"/>
        <v>6.0832925006061192E-5</v>
      </c>
      <c r="T22" s="8">
        <f t="shared" si="13"/>
        <v>1.0258953819408307E-6</v>
      </c>
      <c r="U22" s="8">
        <f t="shared" si="14"/>
        <v>3.8234867541287682E-5</v>
      </c>
      <c r="V22">
        <f t="shared" si="15"/>
        <v>-15734650933.304708</v>
      </c>
      <c r="W22">
        <f t="shared" si="16"/>
        <v>5.02330110532444E+16</v>
      </c>
      <c r="X22">
        <f t="shared" si="20"/>
        <v>3.1332700827402096E-19</v>
      </c>
      <c r="Y22">
        <f t="shared" si="21"/>
        <v>5.5975620431936342E-10</v>
      </c>
      <c r="AA22" s="5">
        <f t="shared" si="22"/>
        <v>2.8545960859758637E-7</v>
      </c>
      <c r="AB22" s="6">
        <f t="shared" si="23"/>
        <v>1.59219138E-2</v>
      </c>
      <c r="AC22" s="5">
        <f t="shared" si="24"/>
        <v>1.2379171591472442E-9</v>
      </c>
      <c r="AD22" s="15">
        <f t="shared" si="25"/>
        <v>1.8254979999999998E-4</v>
      </c>
      <c r="AE22" s="5">
        <f t="shared" si="27"/>
        <v>1.5739359069908889E-2</v>
      </c>
      <c r="AF22" s="16">
        <f t="shared" si="28"/>
        <v>2.891517825488743E-7</v>
      </c>
    </row>
    <row r="23" spans="1:32" x14ac:dyDescent="0.75">
      <c r="A23">
        <f t="shared" si="18"/>
        <v>210</v>
      </c>
      <c r="B23" s="22">
        <f>'Raw Data'!C24*0.0254</f>
        <v>1.039114E-4</v>
      </c>
      <c r="C23">
        <f>'Raw Data'!D24*0.0254</f>
        <v>2.8773119999999996E-4</v>
      </c>
      <c r="E23" s="7">
        <f t="shared" si="0"/>
        <v>1.8381979999999994E-4</v>
      </c>
      <c r="F23">
        <f t="shared" si="19"/>
        <v>1.7004532223661387E-9</v>
      </c>
      <c r="H23" s="7">
        <f t="shared" si="1"/>
        <v>3.4091666666666672E-4</v>
      </c>
      <c r="I23" s="7">
        <f t="shared" si="2"/>
        <v>1.039114E-4</v>
      </c>
      <c r="J23" s="7">
        <f t="shared" si="3"/>
        <v>7.3859912277600692E-2</v>
      </c>
      <c r="K23" s="8">
        <f t="shared" si="4"/>
        <v>7.7964444644449048E-7</v>
      </c>
      <c r="L23" s="7">
        <f t="shared" si="5"/>
        <v>2.2512501262212686E-2</v>
      </c>
      <c r="M23" s="8">
        <f t="shared" si="6"/>
        <v>3.4631622553337794E-5</v>
      </c>
      <c r="N23" s="8">
        <f t="shared" si="7"/>
        <v>9.4399999999999996E-4</v>
      </c>
      <c r="O23" s="8">
        <f t="shared" si="8"/>
        <v>2.8773119999999996E-4</v>
      </c>
      <c r="P23" s="8">
        <f t="shared" si="9"/>
        <v>0.12291767618867988</v>
      </c>
      <c r="Q23" s="8">
        <f t="shared" si="10"/>
        <v>3.5917295111386549E-6</v>
      </c>
      <c r="R23" s="8">
        <f t="shared" si="11"/>
        <v>3.7465307702309623E-2</v>
      </c>
      <c r="S23" s="8">
        <f t="shared" si="12"/>
        <v>9.5868143928716097E-5</v>
      </c>
      <c r="T23" s="8">
        <f t="shared" si="13"/>
        <v>2.1856869787915727E-6</v>
      </c>
      <c r="U23" s="8">
        <f t="shared" si="14"/>
        <v>6.5249883241026946E-5</v>
      </c>
      <c r="V23">
        <f t="shared" si="15"/>
        <v>-4146241388.2924471</v>
      </c>
      <c r="W23">
        <f t="shared" si="16"/>
        <v>5426576118001587</v>
      </c>
      <c r="X23">
        <f t="shared" si="20"/>
        <v>2.8915411614553849E-18</v>
      </c>
      <c r="Y23">
        <f t="shared" si="21"/>
        <v>1.7004532223661387E-9</v>
      </c>
      <c r="AA23" s="5">
        <f t="shared" si="22"/>
        <v>2.4245837857903612E-7</v>
      </c>
      <c r="AB23" s="6">
        <f t="shared" si="23"/>
        <v>1.59789114E-2</v>
      </c>
      <c r="AC23" s="5">
        <f t="shared" si="24"/>
        <v>4.8364037195649507E-8</v>
      </c>
      <c r="AD23" s="15">
        <f t="shared" si="25"/>
        <v>2.8773119999999996E-4</v>
      </c>
      <c r="AE23" s="5">
        <f t="shared" si="27"/>
        <v>1.5691168210972366E-2</v>
      </c>
      <c r="AF23" s="16">
        <f t="shared" si="28"/>
        <v>2.0608336901914437E-7</v>
      </c>
    </row>
    <row r="24" spans="1:32" x14ac:dyDescent="0.75">
      <c r="A24">
        <f t="shared" si="18"/>
        <v>225</v>
      </c>
      <c r="B24" s="22">
        <f>'Raw Data'!C25*0.0254</f>
        <v>2.2961599999999998E-4</v>
      </c>
      <c r="C24">
        <f>'Raw Data'!D25*0.0254</f>
        <v>1.7785080000000002E-4</v>
      </c>
      <c r="E24" s="7">
        <f t="shared" si="0"/>
        <v>-5.1765199999999963E-5</v>
      </c>
      <c r="F24">
        <f t="shared" si="19"/>
        <v>1.7328837221475281E-9</v>
      </c>
      <c r="H24" s="7">
        <f t="shared" si="1"/>
        <v>7.5333333333333339E-4</v>
      </c>
      <c r="I24" s="7">
        <f t="shared" si="2"/>
        <v>2.2961599999999998E-4</v>
      </c>
      <c r="J24" s="7">
        <f t="shared" si="3"/>
        <v>0.10980146299534788</v>
      </c>
      <c r="K24" s="8">
        <f t="shared" si="4"/>
        <v>2.5606561457077379E-6</v>
      </c>
      <c r="L24" s="7">
        <f t="shared" si="5"/>
        <v>3.3467485920982025E-2</v>
      </c>
      <c r="M24" s="8">
        <f t="shared" si="6"/>
        <v>7.6511756866157855E-5</v>
      </c>
      <c r="N24" s="8">
        <f t="shared" si="7"/>
        <v>5.8350000000000014E-4</v>
      </c>
      <c r="O24" s="8">
        <f t="shared" si="8"/>
        <v>1.7785080000000002E-4</v>
      </c>
      <c r="P24" s="8">
        <f t="shared" si="9"/>
        <v>9.6632377686283188E-2</v>
      </c>
      <c r="Q24" s="8">
        <f t="shared" si="10"/>
        <v>1.7456369042131221E-6</v>
      </c>
      <c r="R24" s="8">
        <f t="shared" si="11"/>
        <v>2.9453548718779112E-2</v>
      </c>
      <c r="S24" s="8">
        <f t="shared" si="12"/>
        <v>5.9267456050215502E-5</v>
      </c>
      <c r="T24" s="8">
        <f t="shared" si="13"/>
        <v>2.1531465249604299E-6</v>
      </c>
      <c r="U24" s="8">
        <f t="shared" si="14"/>
        <v>6.7889606458186675E-5</v>
      </c>
      <c r="V24">
        <f t="shared" si="15"/>
        <v>14522104383.091749</v>
      </c>
      <c r="W24">
        <f t="shared" si="16"/>
        <v>5303833990860957</v>
      </c>
      <c r="X24">
        <f t="shared" si="20"/>
        <v>3.0028859944838712E-18</v>
      </c>
      <c r="Y24">
        <f t="shared" si="21"/>
        <v>1.7328837221475281E-9</v>
      </c>
      <c r="AA24" s="5">
        <f t="shared" si="22"/>
        <v>2.334195964464329E-8</v>
      </c>
      <c r="AB24" s="6">
        <f t="shared" si="23"/>
        <v>1.6104615999999999E-2</v>
      </c>
      <c r="AC24" s="5">
        <f t="shared" si="24"/>
        <v>1.7464098974176254E-8</v>
      </c>
      <c r="AD24" s="15">
        <f t="shared" si="25"/>
        <v>1.7785080000000002E-4</v>
      </c>
      <c r="AE24" s="5">
        <f t="shared" si="27"/>
        <v>1.5926808808223863E-2</v>
      </c>
      <c r="AF24" s="16">
        <f t="shared" si="28"/>
        <v>-3.7730363194876659E-8</v>
      </c>
    </row>
    <row r="25" spans="1:32" x14ac:dyDescent="0.75">
      <c r="A25">
        <f t="shared" si="18"/>
        <v>240</v>
      </c>
      <c r="B25" s="22">
        <f>'Raw Data'!C26*0.0254</f>
        <v>6.6598800000000003E-5</v>
      </c>
      <c r="C25">
        <f>'Raw Data'!D26*0.0254</f>
        <v>2.5293319999999996E-4</v>
      </c>
      <c r="E25" s="7">
        <f t="shared" si="0"/>
        <v>1.8633439999999994E-4</v>
      </c>
      <c r="F25">
        <f t="shared" si="19"/>
        <v>1.1413021380994309E-9</v>
      </c>
      <c r="H25" s="7">
        <f t="shared" si="1"/>
        <v>2.1850000000000005E-4</v>
      </c>
      <c r="I25" s="7">
        <f t="shared" si="2"/>
        <v>6.6598800000000003E-5</v>
      </c>
      <c r="J25" s="7">
        <f t="shared" si="3"/>
        <v>5.9129135415722622E-2</v>
      </c>
      <c r="K25" s="8">
        <f t="shared" si="4"/>
        <v>4.0005283633007667E-7</v>
      </c>
      <c r="L25" s="7">
        <f t="shared" si="5"/>
        <v>1.8022560474712252E-2</v>
      </c>
      <c r="M25" s="8">
        <f t="shared" si="6"/>
        <v>2.2197336326955168E-5</v>
      </c>
      <c r="N25" s="8">
        <f t="shared" si="7"/>
        <v>8.2983333333333336E-4</v>
      </c>
      <c r="O25" s="8">
        <f t="shared" si="8"/>
        <v>2.5293319999999996E-4</v>
      </c>
      <c r="P25" s="8">
        <f t="shared" si="9"/>
        <v>0.1152432541087034</v>
      </c>
      <c r="Q25" s="8">
        <f t="shared" si="10"/>
        <v>2.9603756863509069E-6</v>
      </c>
      <c r="R25" s="8">
        <f t="shared" si="11"/>
        <v>3.5126143852332793E-2</v>
      </c>
      <c r="S25" s="8">
        <f t="shared" si="12"/>
        <v>8.427841378763535E-5</v>
      </c>
      <c r="T25" s="8">
        <f t="shared" si="13"/>
        <v>1.6802142613404918E-6</v>
      </c>
      <c r="U25" s="8">
        <f t="shared" si="14"/>
        <v>5.3237875057295259E-5</v>
      </c>
      <c r="V25">
        <f t="shared" si="15"/>
        <v>-5923952976.984664</v>
      </c>
      <c r="W25">
        <f t="shared" si="16"/>
        <v>1.2044382269783742E+16</v>
      </c>
      <c r="X25">
        <f t="shared" si="20"/>
        <v>1.3025705704303325E-18</v>
      </c>
      <c r="Y25">
        <f t="shared" si="21"/>
        <v>1.1413021380994309E-9</v>
      </c>
      <c r="AA25" s="5">
        <f t="shared" si="22"/>
        <v>4.1482751126305703E-7</v>
      </c>
      <c r="AB25" s="6">
        <f t="shared" si="23"/>
        <v>1.5941598800000002E-2</v>
      </c>
      <c r="AC25" s="5">
        <f t="shared" si="24"/>
        <v>1.776464555135501E-8</v>
      </c>
      <c r="AD25" s="15">
        <f t="shared" si="25"/>
        <v>2.5293319999999996E-4</v>
      </c>
      <c r="AE25" s="5">
        <f t="shared" si="27"/>
        <v>1.5688657883633193E-2</v>
      </c>
      <c r="AF25" s="16">
        <f t="shared" si="28"/>
        <v>4.0477923252124626E-7</v>
      </c>
    </row>
    <row r="26" spans="1:32" x14ac:dyDescent="0.75">
      <c r="A26">
        <f t="shared" si="18"/>
        <v>255</v>
      </c>
      <c r="B26" s="22">
        <f>'Raw Data'!C27*0.0254</f>
        <v>5.6362600000000001E-5</v>
      </c>
      <c r="C26">
        <f>'Raw Data'!D27*0.0254</f>
        <v>1.90373E-4</v>
      </c>
      <c r="E26" s="7">
        <f t="shared" si="0"/>
        <v>1.340104E-4</v>
      </c>
      <c r="F26">
        <f t="shared" si="19"/>
        <v>6.4275600686189231E-10</v>
      </c>
      <c r="H26" s="7">
        <f t="shared" si="1"/>
        <v>1.849166666666667E-4</v>
      </c>
      <c r="I26" s="7">
        <f t="shared" si="2"/>
        <v>5.6362600000000001E-5</v>
      </c>
      <c r="J26" s="7">
        <f t="shared" si="3"/>
        <v>5.4395303598564482E-2</v>
      </c>
      <c r="K26" s="8">
        <f t="shared" si="4"/>
        <v>3.1146457051943911E-7</v>
      </c>
      <c r="L26" s="7">
        <f t="shared" si="5"/>
        <v>1.6579688536842451E-2</v>
      </c>
      <c r="M26" s="8">
        <f t="shared" si="6"/>
        <v>1.878591204094818E-5</v>
      </c>
      <c r="N26" s="8">
        <f t="shared" si="7"/>
        <v>6.2458333333333344E-4</v>
      </c>
      <c r="O26" s="8">
        <f t="shared" si="8"/>
        <v>1.90373E-4</v>
      </c>
      <c r="P26" s="8">
        <f t="shared" si="9"/>
        <v>9.9977070286888292E-2</v>
      </c>
      <c r="Q26" s="8">
        <f t="shared" si="10"/>
        <v>1.9331825042330544E-6</v>
      </c>
      <c r="R26" s="8">
        <f t="shared" si="11"/>
        <v>3.0473011023443547E-2</v>
      </c>
      <c r="S26" s="8">
        <f t="shared" si="12"/>
        <v>6.3439169261803995E-5</v>
      </c>
      <c r="T26" s="8">
        <f t="shared" si="13"/>
        <v>1.1223235373762467E-6</v>
      </c>
      <c r="U26" s="8">
        <f t="shared" si="14"/>
        <v>4.1112540651376088E-5</v>
      </c>
      <c r="V26">
        <f t="shared" si="15"/>
        <v>-14001598207.072231</v>
      </c>
      <c r="W26">
        <f t="shared" si="16"/>
        <v>3.8101281617577536E+16</v>
      </c>
      <c r="X26">
        <f t="shared" si="20"/>
        <v>4.1313528435704496E-19</v>
      </c>
      <c r="Y26">
        <f t="shared" si="21"/>
        <v>6.4275600686189231E-10</v>
      </c>
      <c r="AA26" s="5">
        <f t="shared" si="22"/>
        <v>2.1705809166999477E-7</v>
      </c>
      <c r="AB26" s="6">
        <f t="shared" si="23"/>
        <v>1.5931362599999999E-2</v>
      </c>
      <c r="AC26" s="5">
        <f t="shared" si="24"/>
        <v>2.4615416573924919E-9</v>
      </c>
      <c r="AD26" s="15">
        <f t="shared" si="25"/>
        <v>1.90373E-4</v>
      </c>
      <c r="AE26" s="5">
        <f t="shared" si="27"/>
        <v>1.5740983815445742E-2</v>
      </c>
      <c r="AF26" s="16">
        <f t="shared" si="28"/>
        <v>2.2038110426836344E-7</v>
      </c>
    </row>
    <row r="27" spans="1:32" x14ac:dyDescent="0.75">
      <c r="A27">
        <f t="shared" si="18"/>
        <v>270</v>
      </c>
      <c r="B27" s="22">
        <f>'Raw Data'!C28*0.0254</f>
        <v>1.919224E-4</v>
      </c>
      <c r="C27">
        <f>'Raw Data'!D28*0.0254</f>
        <v>2.509012E-4</v>
      </c>
      <c r="E27" s="7">
        <f t="shared" si="0"/>
        <v>5.8978800000000005E-5</v>
      </c>
      <c r="F27">
        <f t="shared" si="19"/>
        <v>2.0691714777815853E-9</v>
      </c>
      <c r="H27" s="7">
        <f t="shared" si="1"/>
        <v>6.2966666666666672E-4</v>
      </c>
      <c r="I27" s="7">
        <f t="shared" si="2"/>
        <v>1.919224E-4</v>
      </c>
      <c r="J27" s="7">
        <f t="shared" si="3"/>
        <v>0.10038317557072407</v>
      </c>
      <c r="K27" s="8">
        <f t="shared" si="4"/>
        <v>1.9568280339761847E-6</v>
      </c>
      <c r="L27" s="7">
        <f t="shared" si="5"/>
        <v>3.0596791913956693E-2</v>
      </c>
      <c r="M27" s="8">
        <f t="shared" si="6"/>
        <v>6.3955333600957683E-5</v>
      </c>
      <c r="N27" s="8">
        <f t="shared" si="7"/>
        <v>8.2316666666666682E-4</v>
      </c>
      <c r="O27" s="8">
        <f t="shared" si="8"/>
        <v>2.509012E-4</v>
      </c>
      <c r="P27" s="8">
        <f t="shared" si="9"/>
        <v>0.11477927573684132</v>
      </c>
      <c r="Q27" s="8">
        <f t="shared" si="10"/>
        <v>2.9247789444505845E-6</v>
      </c>
      <c r="R27" s="8">
        <f t="shared" si="11"/>
        <v>3.4984723244589233E-2</v>
      </c>
      <c r="S27" s="8">
        <f t="shared" si="12"/>
        <v>8.3601603019767585E-5</v>
      </c>
      <c r="T27" s="8">
        <f t="shared" si="13"/>
        <v>2.4408034892133844E-6</v>
      </c>
      <c r="U27" s="8">
        <f t="shared" si="14"/>
        <v>7.3778468310362641E-5</v>
      </c>
      <c r="V27">
        <f t="shared" si="15"/>
        <v>-10786606931.545067</v>
      </c>
      <c r="W27">
        <f t="shared" si="16"/>
        <v>3694051992548118.5</v>
      </c>
      <c r="X27">
        <f t="shared" si="20"/>
        <v>4.2814706044648295E-18</v>
      </c>
      <c r="Y27">
        <f t="shared" si="21"/>
        <v>2.0691714777815853E-9</v>
      </c>
      <c r="AA27" s="5">
        <f t="shared" si="22"/>
        <v>5.6988685607737197E-8</v>
      </c>
      <c r="AB27" s="6">
        <f t="shared" si="23"/>
        <v>1.6066922399999999E-2</v>
      </c>
      <c r="AC27" s="5">
        <f t="shared" si="24"/>
        <v>9.6602170964634302E-8</v>
      </c>
      <c r="AD27" s="15">
        <f t="shared" si="25"/>
        <v>2.509012E-4</v>
      </c>
      <c r="AE27" s="5">
        <f t="shared" ref="AE27:AE90" si="29">((F27*$B$4)/(T27*U27^(2/3)))^2*$B$3</f>
        <v>1.5815975017459499E-2</v>
      </c>
      <c r="AF27" s="16">
        <f t="shared" ref="AF27:AF90" si="30">AA27+AB27-AC27-AD27-AE27</f>
        <v>6.5690551435959588E-9</v>
      </c>
    </row>
    <row r="28" spans="1:32" x14ac:dyDescent="0.75">
      <c r="A28">
        <f t="shared" si="18"/>
        <v>285</v>
      </c>
      <c r="B28" s="22">
        <f>'Raw Data'!C29*0.0254</f>
        <v>3.0810199999999999E-5</v>
      </c>
      <c r="C28">
        <f>'Raw Data'!D29*0.0254</f>
        <v>1.6095979999999999E-4</v>
      </c>
      <c r="E28" s="7">
        <f t="shared" si="0"/>
        <v>1.3014959999999999E-4</v>
      </c>
      <c r="F28">
        <f t="shared" si="19"/>
        <v>3.9434663387144993E-10</v>
      </c>
      <c r="H28" s="7">
        <f t="shared" si="1"/>
        <v>1.0108333333333334E-4</v>
      </c>
      <c r="I28" s="7">
        <f t="shared" si="2"/>
        <v>3.0810199999999999E-5</v>
      </c>
      <c r="J28" s="7">
        <f t="shared" si="3"/>
        <v>4.0216760578395849E-2</v>
      </c>
      <c r="K28" s="8">
        <f t="shared" si="4"/>
        <v>1.258852433439976E-7</v>
      </c>
      <c r="L28" s="7">
        <f t="shared" si="5"/>
        <v>1.2258068624295054E-2</v>
      </c>
      <c r="M28" s="8">
        <f t="shared" si="6"/>
        <v>1.0269582199474521E-5</v>
      </c>
      <c r="N28" s="8">
        <f t="shared" si="7"/>
        <v>5.2808333333333342E-4</v>
      </c>
      <c r="O28" s="8">
        <f t="shared" si="8"/>
        <v>1.6095979999999999E-4</v>
      </c>
      <c r="P28" s="8">
        <f t="shared" si="9"/>
        <v>9.1928347476392336E-2</v>
      </c>
      <c r="Q28" s="8">
        <f t="shared" si="10"/>
        <v>1.502981166276287E-6</v>
      </c>
      <c r="R28" s="8">
        <f t="shared" si="11"/>
        <v>2.801976031080438E-2</v>
      </c>
      <c r="S28" s="8">
        <f t="shared" si="12"/>
        <v>5.364004365507508E-5</v>
      </c>
      <c r="T28" s="8">
        <f t="shared" si="13"/>
        <v>8.1443320481014228E-7</v>
      </c>
      <c r="U28" s="8">
        <f t="shared" si="14"/>
        <v>3.1954812927274798E-5</v>
      </c>
      <c r="V28">
        <f t="shared" si="15"/>
        <v>-22722250168.588688</v>
      </c>
      <c r="W28">
        <f t="shared" si="16"/>
        <v>1.012470002903424E+17</v>
      </c>
      <c r="X28">
        <f t="shared" si="20"/>
        <v>1.5550926764574339E-19</v>
      </c>
      <c r="Y28">
        <f t="shared" si="21"/>
        <v>3.9434663387144993E-10</v>
      </c>
      <c r="AA28" s="5">
        <f t="shared" si="22"/>
        <v>5.0015846739472614E-7</v>
      </c>
      <c r="AB28" s="6">
        <f t="shared" si="23"/>
        <v>1.5905810199999999E-2</v>
      </c>
      <c r="AC28" s="5">
        <f t="shared" si="24"/>
        <v>3.7482371355225594E-10</v>
      </c>
      <c r="AD28" s="15">
        <f t="shared" si="25"/>
        <v>1.6095979999999999E-4</v>
      </c>
      <c r="AE28" s="5">
        <f t="shared" si="29"/>
        <v>1.5744846866479513E-2</v>
      </c>
      <c r="AF28" s="16">
        <f t="shared" si="30"/>
        <v>5.0331716416884831E-7</v>
      </c>
    </row>
    <row r="29" spans="1:32" x14ac:dyDescent="0.75">
      <c r="A29">
        <f t="shared" si="18"/>
        <v>300</v>
      </c>
      <c r="B29" s="22">
        <f>'Raw Data'!C30*0.0254</f>
        <v>1.594612E-4</v>
      </c>
      <c r="C29">
        <f>'Raw Data'!D30*0.0254</f>
        <v>3.3926780000000003E-4</v>
      </c>
      <c r="E29" s="7">
        <f t="shared" si="0"/>
        <v>1.7980660000000003E-4</v>
      </c>
      <c r="F29">
        <f t="shared" si="19"/>
        <v>2.7791230034746507E-9</v>
      </c>
      <c r="H29" s="7">
        <f t="shared" si="1"/>
        <v>5.2316666666666668E-4</v>
      </c>
      <c r="I29" s="7">
        <f t="shared" si="2"/>
        <v>1.594612E-4</v>
      </c>
      <c r="J29" s="7">
        <f t="shared" si="3"/>
        <v>9.1499326912089174E-2</v>
      </c>
      <c r="K29" s="8">
        <f t="shared" si="4"/>
        <v>1.4820422534468215E-6</v>
      </c>
      <c r="L29" s="7">
        <f t="shared" si="5"/>
        <v>2.7888994842804778E-2</v>
      </c>
      <c r="M29" s="8">
        <f t="shared" si="6"/>
        <v>5.3140755405502937E-5</v>
      </c>
      <c r="N29" s="8">
        <f t="shared" si="7"/>
        <v>1.1130833333333335E-3</v>
      </c>
      <c r="O29" s="8">
        <f t="shared" si="8"/>
        <v>3.3926780000000003E-4</v>
      </c>
      <c r="P29" s="8">
        <f t="shared" si="9"/>
        <v>0.13347638373948456</v>
      </c>
      <c r="Q29" s="8">
        <f t="shared" si="10"/>
        <v>4.5984885238342996E-6</v>
      </c>
      <c r="R29" s="8">
        <f t="shared" si="11"/>
        <v>4.0683601763794888E-2</v>
      </c>
      <c r="S29" s="8">
        <f t="shared" si="12"/>
        <v>1.1303051658338132E-4</v>
      </c>
      <c r="T29" s="8">
        <f t="shared" si="13"/>
        <v>3.0402653886405608E-6</v>
      </c>
      <c r="U29" s="8">
        <f t="shared" si="14"/>
        <v>8.3085635994442124E-5</v>
      </c>
      <c r="V29">
        <f t="shared" si="15"/>
        <v>-2689675345.7929611</v>
      </c>
      <c r="W29">
        <f t="shared" si="16"/>
        <v>2032125655059537.3</v>
      </c>
      <c r="X29">
        <f t="shared" si="20"/>
        <v>7.7235246684419625E-18</v>
      </c>
      <c r="Y29">
        <f t="shared" si="21"/>
        <v>2.7791230034746507E-9</v>
      </c>
      <c r="AA29" s="5">
        <f t="shared" si="22"/>
        <v>1.7922366891676385E-7</v>
      </c>
      <c r="AB29" s="6">
        <f t="shared" si="23"/>
        <v>1.6034461199999999E-2</v>
      </c>
      <c r="AC29" s="5">
        <f t="shared" si="24"/>
        <v>3.7415758338352612E-7</v>
      </c>
      <c r="AD29" s="15">
        <f t="shared" si="25"/>
        <v>3.3926780000000003E-4</v>
      </c>
      <c r="AE29" s="5">
        <f t="shared" si="29"/>
        <v>1.5695172626226109E-2</v>
      </c>
      <c r="AF29" s="16">
        <f t="shared" si="30"/>
        <v>-1.7416014057997087E-7</v>
      </c>
    </row>
    <row r="30" spans="1:32" x14ac:dyDescent="0.75">
      <c r="A30">
        <f t="shared" si="18"/>
        <v>315</v>
      </c>
      <c r="B30" s="22">
        <f>'Raw Data'!C31*0.0254</f>
        <v>1.940306E-4</v>
      </c>
      <c r="C30">
        <f>'Raw Data'!D31*0.0254</f>
        <v>1.2476479999999997E-4</v>
      </c>
      <c r="E30" s="7">
        <f t="shared" si="0"/>
        <v>-6.9265800000000024E-5</v>
      </c>
      <c r="F30">
        <f t="shared" si="19"/>
        <v>1.0307143781328287E-9</v>
      </c>
      <c r="H30" s="7">
        <f t="shared" si="1"/>
        <v>6.365833333333334E-4</v>
      </c>
      <c r="I30" s="7">
        <f t="shared" si="2"/>
        <v>1.940306E-4</v>
      </c>
      <c r="J30" s="7">
        <f t="shared" si="3"/>
        <v>0.10093312309919567</v>
      </c>
      <c r="K30" s="8">
        <f t="shared" si="4"/>
        <v>1.9891548873356253E-6</v>
      </c>
      <c r="L30" s="7">
        <f t="shared" si="5"/>
        <v>3.0764415920634836E-2</v>
      </c>
      <c r="M30" s="8">
        <f t="shared" si="6"/>
        <v>6.4657651634511461E-5</v>
      </c>
      <c r="N30" s="8">
        <f t="shared" si="7"/>
        <v>4.0933333333333333E-4</v>
      </c>
      <c r="O30" s="8">
        <f t="shared" si="8"/>
        <v>1.2476479999999997E-4</v>
      </c>
      <c r="P30" s="8">
        <f t="shared" si="9"/>
        <v>8.0933473597891936E-2</v>
      </c>
      <c r="Q30" s="8">
        <f t="shared" si="10"/>
        <v>1.0257251200478093E-6</v>
      </c>
      <c r="R30" s="8">
        <f t="shared" si="11"/>
        <v>2.4668522752637458E-2</v>
      </c>
      <c r="S30" s="8">
        <f t="shared" si="12"/>
        <v>4.1580322029544434E-5</v>
      </c>
      <c r="T30" s="8">
        <f t="shared" si="13"/>
        <v>1.5074400036917173E-6</v>
      </c>
      <c r="U30" s="8">
        <f t="shared" si="14"/>
        <v>5.3118986832027947E-5</v>
      </c>
      <c r="V30">
        <f t="shared" si="15"/>
        <v>17547324376.449699</v>
      </c>
      <c r="W30">
        <f t="shared" si="16"/>
        <v>1.5008191576381074E+16</v>
      </c>
      <c r="X30">
        <f t="shared" si="20"/>
        <v>1.0623721292897439E-18</v>
      </c>
      <c r="Y30">
        <f t="shared" si="21"/>
        <v>1.0307143781328287E-9</v>
      </c>
      <c r="AA30" s="5">
        <f t="shared" si="22"/>
        <v>1.3684863293215714E-8</v>
      </c>
      <c r="AB30" s="6">
        <f t="shared" si="23"/>
        <v>1.6069030599999999E-2</v>
      </c>
      <c r="AC30" s="5">
        <f t="shared" si="24"/>
        <v>2.3570883183443771E-9</v>
      </c>
      <c r="AD30" s="15">
        <f t="shared" si="25"/>
        <v>1.2476479999999997E-4</v>
      </c>
      <c r="AE30" s="5">
        <f t="shared" si="29"/>
        <v>1.5944284441788355E-2</v>
      </c>
      <c r="AF30" s="16">
        <f t="shared" si="30"/>
        <v>-7.3140133810545294E-9</v>
      </c>
    </row>
    <row r="31" spans="1:32" x14ac:dyDescent="0.75">
      <c r="A31">
        <f t="shared" si="18"/>
        <v>330</v>
      </c>
      <c r="B31" s="22">
        <f>'Raw Data'!C32*0.0254</f>
        <v>7.6428599999999995E-5</v>
      </c>
      <c r="C31">
        <f>'Raw Data'!D32*0.0254</f>
        <v>3.4876739999999996E-4</v>
      </c>
      <c r="E31" s="7">
        <f t="shared" si="0"/>
        <v>2.7233879999999995E-4</v>
      </c>
      <c r="F31">
        <f t="shared" si="19"/>
        <v>2.1652809342366355E-9</v>
      </c>
      <c r="H31" s="7">
        <f t="shared" si="1"/>
        <v>2.5075E-4</v>
      </c>
      <c r="I31" s="7">
        <f t="shared" si="2"/>
        <v>7.6428599999999995E-5</v>
      </c>
      <c r="J31" s="7">
        <f t="shared" si="3"/>
        <v>6.3342997886005836E-2</v>
      </c>
      <c r="K31" s="8">
        <f t="shared" si="4"/>
        <v>4.9181005318092035E-7</v>
      </c>
      <c r="L31" s="7">
        <f t="shared" si="5"/>
        <v>1.9306945755654576E-2</v>
      </c>
      <c r="M31" s="8">
        <f t="shared" si="6"/>
        <v>2.5473218778629451E-5</v>
      </c>
      <c r="N31" s="8">
        <f t="shared" si="7"/>
        <v>1.1442500000000001E-3</v>
      </c>
      <c r="O31" s="8">
        <f t="shared" si="8"/>
        <v>3.4876739999999996E-4</v>
      </c>
      <c r="P31" s="8">
        <f t="shared" si="9"/>
        <v>0.1353328756841754</v>
      </c>
      <c r="Q31" s="8">
        <f t="shared" si="10"/>
        <v>4.7929280006906167E-6</v>
      </c>
      <c r="R31" s="8">
        <f t="shared" si="11"/>
        <v>4.1249460508536659E-2</v>
      </c>
      <c r="S31" s="8">
        <f t="shared" si="12"/>
        <v>1.1619371360502304E-4</v>
      </c>
      <c r="T31" s="8">
        <f t="shared" si="13"/>
        <v>2.6423690269357685E-6</v>
      </c>
      <c r="U31" s="8">
        <f t="shared" si="14"/>
        <v>7.083346619182625E-5</v>
      </c>
      <c r="V31">
        <f t="shared" si="15"/>
        <v>-2242312712.3650827</v>
      </c>
      <c r="W31">
        <f t="shared" si="16"/>
        <v>3327897043530797.5</v>
      </c>
      <c r="X31">
        <f t="shared" si="20"/>
        <v>4.6884415241686776E-18</v>
      </c>
      <c r="Y31">
        <f t="shared" si="21"/>
        <v>2.1652809342366355E-9</v>
      </c>
      <c r="AA31" s="5">
        <f t="shared" si="22"/>
        <v>9.8794938835167083E-7</v>
      </c>
      <c r="AB31" s="6">
        <f t="shared" si="23"/>
        <v>1.5951428600000001E-2</v>
      </c>
      <c r="AC31" s="5">
        <f t="shared" si="24"/>
        <v>5.2740357743250691E-8</v>
      </c>
      <c r="AD31" s="15">
        <f t="shared" si="25"/>
        <v>3.4876739999999996E-4</v>
      </c>
      <c r="AE31" s="5">
        <f t="shared" si="29"/>
        <v>1.5602650687047966E-2</v>
      </c>
      <c r="AF31" s="16">
        <f t="shared" si="30"/>
        <v>9.4572198264079865E-7</v>
      </c>
    </row>
    <row r="32" spans="1:32" x14ac:dyDescent="0.75">
      <c r="A32">
        <f t="shared" si="18"/>
        <v>345</v>
      </c>
      <c r="B32" s="22">
        <f>'Raw Data'!C33*0.0254</f>
        <v>1.3489939999999998E-4</v>
      </c>
      <c r="C32">
        <f>'Raw Data'!D33*0.0254</f>
        <v>2.0299680000000002E-4</v>
      </c>
      <c r="E32" s="7">
        <f t="shared" si="0"/>
        <v>6.8097400000000037E-5</v>
      </c>
      <c r="F32">
        <f t="shared" si="19"/>
        <v>1.161297890059921E-9</v>
      </c>
      <c r="H32" s="7">
        <f t="shared" si="1"/>
        <v>4.4258333333333335E-4</v>
      </c>
      <c r="I32" s="7">
        <f t="shared" si="2"/>
        <v>1.3489939999999998E-4</v>
      </c>
      <c r="J32" s="7">
        <f t="shared" si="3"/>
        <v>8.4156867060082075E-2</v>
      </c>
      <c r="K32" s="8">
        <f t="shared" si="4"/>
        <v>1.1531971838749883E-6</v>
      </c>
      <c r="L32" s="7">
        <f t="shared" si="5"/>
        <v>2.5651013079913014E-2</v>
      </c>
      <c r="M32" s="8">
        <f t="shared" si="6"/>
        <v>4.4957178895130755E-5</v>
      </c>
      <c r="N32" s="8">
        <f t="shared" si="7"/>
        <v>6.6600000000000014E-4</v>
      </c>
      <c r="O32" s="8">
        <f t="shared" si="8"/>
        <v>2.0299680000000002E-4</v>
      </c>
      <c r="P32" s="8">
        <f t="shared" si="9"/>
        <v>0.10323936493718078</v>
      </c>
      <c r="Q32" s="8">
        <f t="shared" si="10"/>
        <v>2.1285958674986502E-6</v>
      </c>
      <c r="R32" s="8">
        <f t="shared" si="11"/>
        <v>3.1467358432852699E-2</v>
      </c>
      <c r="S32" s="8">
        <f t="shared" si="12"/>
        <v>6.7644568006583721E-5</v>
      </c>
      <c r="T32" s="8">
        <f t="shared" si="13"/>
        <v>1.6408965256868192E-6</v>
      </c>
      <c r="U32" s="8">
        <f t="shared" si="14"/>
        <v>5.6300873450857241E-5</v>
      </c>
      <c r="V32">
        <f t="shared" si="15"/>
        <v>-15922367395.258467</v>
      </c>
      <c r="W32">
        <f t="shared" si="16"/>
        <v>1.1720844745398562E+16</v>
      </c>
      <c r="X32">
        <f t="shared" si="20"/>
        <v>1.3486127894576242E-18</v>
      </c>
      <c r="Y32">
        <f t="shared" si="21"/>
        <v>1.161297890059921E-9</v>
      </c>
      <c r="AA32" s="5">
        <f t="shared" si="22"/>
        <v>5.1686976062056728E-8</v>
      </c>
      <c r="AB32" s="6">
        <f t="shared" si="23"/>
        <v>1.6009899399999999E-2</v>
      </c>
      <c r="AC32" s="5">
        <f t="shared" si="24"/>
        <v>4.4645319592507044E-9</v>
      </c>
      <c r="AD32" s="15">
        <f t="shared" si="25"/>
        <v>2.0299680000000002E-4</v>
      </c>
      <c r="AE32" s="5">
        <f t="shared" si="29"/>
        <v>1.580688112689169E-2</v>
      </c>
      <c r="AF32" s="16">
        <f t="shared" si="30"/>
        <v>6.8695552413178262E-8</v>
      </c>
    </row>
    <row r="33" spans="1:32" x14ac:dyDescent="0.75">
      <c r="A33">
        <f t="shared" si="18"/>
        <v>360</v>
      </c>
      <c r="B33" s="22">
        <f>'Raw Data'!C34*0.0254</f>
        <v>2.2138639999999998E-4</v>
      </c>
      <c r="C33">
        <f>'Raw Data'!D34*0.0254</f>
        <v>3.0520640000000001E-4</v>
      </c>
      <c r="E33" s="7">
        <f t="shared" si="0"/>
        <v>8.3820000000000021E-5</v>
      </c>
      <c r="F33">
        <f t="shared" si="19"/>
        <v>3.0176954748010133E-9</v>
      </c>
      <c r="H33" s="7">
        <f t="shared" si="1"/>
        <v>7.2633333333333339E-4</v>
      </c>
      <c r="I33" s="7">
        <f t="shared" si="2"/>
        <v>2.2138639999999998E-4</v>
      </c>
      <c r="J33" s="7">
        <f t="shared" si="3"/>
        <v>0.10781534249686064</v>
      </c>
      <c r="K33" s="8">
        <f t="shared" si="4"/>
        <v>2.4242531571577773E-6</v>
      </c>
      <c r="L33" s="7">
        <f t="shared" si="5"/>
        <v>3.2862116393043123E-2</v>
      </c>
      <c r="M33" s="8">
        <f t="shared" si="6"/>
        <v>7.3770451305168807E-5</v>
      </c>
      <c r="N33" s="8">
        <f t="shared" si="7"/>
        <v>1.0013333333333335E-3</v>
      </c>
      <c r="O33" s="8">
        <f t="shared" si="8"/>
        <v>3.0520640000000001E-4</v>
      </c>
      <c r="P33" s="8">
        <f t="shared" si="9"/>
        <v>0.12659653927358239</v>
      </c>
      <c r="Q33" s="8">
        <f t="shared" si="10"/>
        <v>3.9237937163103005E-6</v>
      </c>
      <c r="R33" s="8">
        <f t="shared" si="11"/>
        <v>3.8586625170587904E-2</v>
      </c>
      <c r="S33" s="8">
        <f t="shared" si="12"/>
        <v>1.0168792162993189E-4</v>
      </c>
      <c r="T33" s="8">
        <f t="shared" si="13"/>
        <v>3.1740234367340391E-6</v>
      </c>
      <c r="U33" s="8">
        <f t="shared" si="14"/>
        <v>8.7729186467550344E-5</v>
      </c>
      <c r="V33">
        <f t="shared" si="15"/>
        <v>-5354299435.3385229</v>
      </c>
      <c r="W33">
        <f t="shared" si="16"/>
        <v>1734053209788733</v>
      </c>
      <c r="X33">
        <f t="shared" si="20"/>
        <v>9.1064859786345135E-18</v>
      </c>
      <c r="Y33">
        <f t="shared" si="21"/>
        <v>3.0176954748010133E-9</v>
      </c>
      <c r="AA33" s="5">
        <f t="shared" si="22"/>
        <v>7.8976135799140148E-8</v>
      </c>
      <c r="AB33" s="6">
        <f t="shared" si="23"/>
        <v>1.6096386399999999E-2</v>
      </c>
      <c r="AC33" s="5">
        <f t="shared" si="24"/>
        <v>2.5061281417857697E-7</v>
      </c>
      <c r="AD33" s="15">
        <f t="shared" si="25"/>
        <v>3.0520640000000001E-4</v>
      </c>
      <c r="AE33" s="5">
        <f t="shared" si="29"/>
        <v>1.5791131241147265E-2</v>
      </c>
      <c r="AF33" s="16">
        <f t="shared" si="30"/>
        <v>-1.2287782564721073E-7</v>
      </c>
    </row>
    <row r="34" spans="1:32" x14ac:dyDescent="0.75">
      <c r="A34">
        <f t="shared" si="18"/>
        <v>375</v>
      </c>
      <c r="B34" s="22">
        <f>'Raw Data'!C35*0.0254</f>
        <v>-2.0497799999999999E-5</v>
      </c>
      <c r="C34">
        <f>'Raw Data'!D35*0.0254</f>
        <v>1.5064739999999998E-4</v>
      </c>
      <c r="E34" s="7">
        <f t="shared" si="0"/>
        <v>1.7114519999999998E-4</v>
      </c>
      <c r="F34" t="e">
        <f t="shared" si="19"/>
        <v>#NUM!</v>
      </c>
      <c r="H34" s="7">
        <f t="shared" si="1"/>
        <v>-6.7250000000000008E-5</v>
      </c>
      <c r="I34" s="7">
        <f t="shared" si="2"/>
        <v>-2.0497799999999999E-5</v>
      </c>
      <c r="J34" s="7" t="e">
        <f t="shared" si="3"/>
        <v>#NUM!</v>
      </c>
      <c r="K34" s="8" t="e">
        <f t="shared" si="4"/>
        <v>#NUM!</v>
      </c>
      <c r="L34" s="7" t="e">
        <f t="shared" si="5"/>
        <v>#NUM!</v>
      </c>
      <c r="M34" s="8" t="e">
        <f t="shared" si="6"/>
        <v>#NUM!</v>
      </c>
      <c r="N34" s="8">
        <f t="shared" si="7"/>
        <v>4.9425000000000001E-4</v>
      </c>
      <c r="O34" s="8">
        <f t="shared" si="8"/>
        <v>1.5064739999999998E-4</v>
      </c>
      <c r="P34" s="8">
        <f t="shared" si="9"/>
        <v>8.893426328777343E-2</v>
      </c>
      <c r="Q34" s="8">
        <f t="shared" si="10"/>
        <v>1.3608939188829225E-6</v>
      </c>
      <c r="R34" s="8">
        <f t="shared" si="11"/>
        <v>2.7107163450113339E-2</v>
      </c>
      <c r="S34" s="8">
        <f t="shared" si="12"/>
        <v>5.0204217102517688E-5</v>
      </c>
      <c r="T34" s="8" t="e">
        <f t="shared" si="13"/>
        <v>#NUM!</v>
      </c>
      <c r="U34" s="8" t="e">
        <f t="shared" si="14"/>
        <v>#NUM!</v>
      </c>
      <c r="V34" t="e">
        <f t="shared" si="15"/>
        <v>#NUM!</v>
      </c>
      <c r="W34" t="e">
        <f t="shared" si="16"/>
        <v>#NUM!</v>
      </c>
      <c r="X34" t="e">
        <f t="shared" si="20"/>
        <v>#NUM!</v>
      </c>
      <c r="Y34" t="e">
        <f t="shared" si="21"/>
        <v>#NUM!</v>
      </c>
      <c r="AA34" s="5" t="e">
        <f t="shared" si="22"/>
        <v>#NUM!</v>
      </c>
      <c r="AB34" s="6">
        <f t="shared" si="23"/>
        <v>1.5854502199999999E-2</v>
      </c>
      <c r="AC34" s="5" t="e">
        <f t="shared" si="24"/>
        <v>#NUM!</v>
      </c>
      <c r="AD34" s="15">
        <f t="shared" si="25"/>
        <v>1.5064739999999998E-4</v>
      </c>
      <c r="AE34" s="5" t="e">
        <f t="shared" si="29"/>
        <v>#NUM!</v>
      </c>
      <c r="AF34" s="16" t="e">
        <f t="shared" si="30"/>
        <v>#NUM!</v>
      </c>
    </row>
    <row r="35" spans="1:32" x14ac:dyDescent="0.75">
      <c r="A35">
        <f t="shared" si="18"/>
        <v>390</v>
      </c>
      <c r="B35" s="22">
        <f>'Raw Data'!C36*0.0254</f>
        <v>1.289812E-4</v>
      </c>
      <c r="C35">
        <f>'Raw Data'!D36*0.0254</f>
        <v>3.206242E-4</v>
      </c>
      <c r="E35" s="7">
        <f t="shared" si="0"/>
        <v>1.9164299999999999E-4</v>
      </c>
      <c r="F35">
        <f t="shared" si="19"/>
        <v>2.2610147248595188E-9</v>
      </c>
      <c r="H35" s="7">
        <f t="shared" si="1"/>
        <v>4.2316666666666674E-4</v>
      </c>
      <c r="I35" s="7">
        <f t="shared" si="2"/>
        <v>1.289812E-4</v>
      </c>
      <c r="J35" s="7">
        <f t="shared" si="3"/>
        <v>8.2289865247276772E-2</v>
      </c>
      <c r="K35" s="8">
        <f t="shared" si="4"/>
        <v>1.0781537463794189E-6</v>
      </c>
      <c r="L35" s="7">
        <f t="shared" si="5"/>
        <v>2.5081950927369957E-2</v>
      </c>
      <c r="M35" s="8">
        <f t="shared" si="6"/>
        <v>4.2985242635289372E-5</v>
      </c>
      <c r="N35" s="8">
        <f t="shared" si="7"/>
        <v>1.0519166666666667E-3</v>
      </c>
      <c r="O35" s="8">
        <f t="shared" si="8"/>
        <v>3.206242E-4</v>
      </c>
      <c r="P35" s="8">
        <f t="shared" si="9"/>
        <v>0.12975581476770914</v>
      </c>
      <c r="Q35" s="8">
        <f t="shared" si="10"/>
        <v>4.2247748225548668E-6</v>
      </c>
      <c r="R35" s="8">
        <f t="shared" si="11"/>
        <v>3.9549572341197742E-2</v>
      </c>
      <c r="S35" s="8">
        <f t="shared" si="12"/>
        <v>1.0682226311089668E-4</v>
      </c>
      <c r="T35" s="8">
        <f t="shared" si="13"/>
        <v>2.6514642844671429E-6</v>
      </c>
      <c r="U35" s="8">
        <f t="shared" si="14"/>
        <v>7.4903752873093022E-5</v>
      </c>
      <c r="V35">
        <f t="shared" si="15"/>
        <v>-3054504522.8847795</v>
      </c>
      <c r="W35">
        <f t="shared" si="16"/>
        <v>3067833705408764</v>
      </c>
      <c r="X35">
        <f t="shared" si="20"/>
        <v>5.1121875860315645E-18</v>
      </c>
      <c r="Y35">
        <f t="shared" si="21"/>
        <v>2.2610147248595188E-9</v>
      </c>
      <c r="AA35" s="5">
        <f t="shared" si="22"/>
        <v>2.2415394451374768E-7</v>
      </c>
      <c r="AB35" s="6">
        <f t="shared" si="23"/>
        <v>1.60039812E-2</v>
      </c>
      <c r="AC35" s="5">
        <f t="shared" si="24"/>
        <v>1.5343328054587743E-7</v>
      </c>
      <c r="AD35" s="15">
        <f t="shared" si="25"/>
        <v>3.206242E-4</v>
      </c>
      <c r="AE35" s="5">
        <f t="shared" si="29"/>
        <v>1.5683341384799897E-2</v>
      </c>
      <c r="AF35" s="16">
        <f t="shared" si="30"/>
        <v>8.6335864069031487E-8</v>
      </c>
    </row>
    <row r="36" spans="1:32" x14ac:dyDescent="0.75">
      <c r="A36">
        <f t="shared" si="18"/>
        <v>405</v>
      </c>
      <c r="B36" s="22">
        <f>'Raw Data'!C37*0.0254</f>
        <v>1.5359379999999999E-4</v>
      </c>
      <c r="C36">
        <f>'Raw Data'!D37*0.0254</f>
        <v>1.4635479999999999E-4</v>
      </c>
      <c r="E36" s="7">
        <f t="shared" si="0"/>
        <v>-7.239000000000003E-6</v>
      </c>
      <c r="F36">
        <f t="shared" si="19"/>
        <v>8.8597176081145423E-10</v>
      </c>
      <c r="H36" s="7">
        <f t="shared" si="1"/>
        <v>5.0391666666666673E-4</v>
      </c>
      <c r="I36" s="7">
        <f t="shared" si="2"/>
        <v>1.5359379999999999E-4</v>
      </c>
      <c r="J36" s="7">
        <f t="shared" si="3"/>
        <v>8.9799896073426755E-2</v>
      </c>
      <c r="K36" s="8">
        <f t="shared" si="4"/>
        <v>1.401009500867375E-6</v>
      </c>
      <c r="L36" s="7">
        <f t="shared" si="5"/>
        <v>2.7371008323180471E-2</v>
      </c>
      <c r="M36" s="8">
        <f t="shared" si="6"/>
        <v>5.1185892909939379E-5</v>
      </c>
      <c r="N36" s="8">
        <f t="shared" si="7"/>
        <v>4.8016666666666672E-4</v>
      </c>
      <c r="O36" s="8">
        <f t="shared" si="8"/>
        <v>1.4635479999999999E-4</v>
      </c>
      <c r="P36" s="8">
        <f t="shared" si="9"/>
        <v>8.7657838412466216E-2</v>
      </c>
      <c r="Q36" s="8">
        <f t="shared" si="10"/>
        <v>1.3031490861142817E-6</v>
      </c>
      <c r="R36" s="8">
        <f t="shared" si="11"/>
        <v>2.6718109148119697E-2</v>
      </c>
      <c r="S36" s="8">
        <f t="shared" si="12"/>
        <v>4.8774001142442055E-5</v>
      </c>
      <c r="T36" s="8">
        <f t="shared" si="13"/>
        <v>1.3520792934908284E-6</v>
      </c>
      <c r="U36" s="8">
        <f t="shared" si="14"/>
        <v>4.997994702619072E-5</v>
      </c>
      <c r="V36">
        <f t="shared" si="15"/>
        <v>192602441199.16812</v>
      </c>
      <c r="W36">
        <f t="shared" si="16"/>
        <v>2.0233737062839356E+16</v>
      </c>
      <c r="X36">
        <f t="shared" si="20"/>
        <v>7.849459609553486E-19</v>
      </c>
      <c r="Y36">
        <f t="shared" si="21"/>
        <v>8.8597176081145423E-10</v>
      </c>
      <c r="AA36" s="5">
        <f t="shared" si="22"/>
        <v>2.0382553698374345E-8</v>
      </c>
      <c r="AB36" s="6">
        <f t="shared" si="23"/>
        <v>1.6028593800000001E-2</v>
      </c>
      <c r="AC36" s="5">
        <f t="shared" si="24"/>
        <v>1.2197927810128677E-9</v>
      </c>
      <c r="AD36" s="15">
        <f t="shared" si="25"/>
        <v>1.4635479999999999E-4</v>
      </c>
      <c r="AE36" s="5">
        <f t="shared" si="29"/>
        <v>1.5882390182508293E-2</v>
      </c>
      <c r="AF36" s="16">
        <f t="shared" si="30"/>
        <v>-1.3201974737725441E-7</v>
      </c>
    </row>
    <row r="37" spans="1:32" x14ac:dyDescent="0.75">
      <c r="A37">
        <f t="shared" si="18"/>
        <v>420</v>
      </c>
      <c r="B37" s="22">
        <f>'Raw Data'!C38*0.0254</f>
        <v>2.6192479999999997E-4</v>
      </c>
      <c r="C37">
        <f>'Raw Data'!D38*0.0254</f>
        <v>3.927348E-4</v>
      </c>
      <c r="E37" s="7">
        <f t="shared" si="0"/>
        <v>1.3081000000000003E-4</v>
      </c>
      <c r="F37">
        <f t="shared" si="19"/>
        <v>4.8546791500015871E-9</v>
      </c>
      <c r="H37" s="7">
        <f t="shared" si="1"/>
        <v>8.5933333333333337E-4</v>
      </c>
      <c r="I37" s="7">
        <f t="shared" si="2"/>
        <v>2.6192479999999997E-4</v>
      </c>
      <c r="J37" s="7">
        <f t="shared" si="3"/>
        <v>0.11727435166950029</v>
      </c>
      <c r="K37" s="8">
        <f t="shared" si="4"/>
        <v>3.1196017597143371E-6</v>
      </c>
      <c r="L37" s="7">
        <f t="shared" si="5"/>
        <v>3.5745222388863684E-2</v>
      </c>
      <c r="M37" s="8">
        <f t="shared" si="6"/>
        <v>8.7273250835508563E-5</v>
      </c>
      <c r="N37" s="8">
        <f t="shared" si="7"/>
        <v>1.2885000000000001E-3</v>
      </c>
      <c r="O37" s="8">
        <f t="shared" si="8"/>
        <v>3.927348E-4</v>
      </c>
      <c r="P37" s="8">
        <f t="shared" si="9"/>
        <v>0.14361358104965616</v>
      </c>
      <c r="Q37" s="8">
        <f t="shared" si="10"/>
        <v>5.7270021826028605E-6</v>
      </c>
      <c r="R37" s="8">
        <f t="shared" si="11"/>
        <v>4.3773419503935193E-2</v>
      </c>
      <c r="S37" s="8">
        <f t="shared" si="12"/>
        <v>1.3083287180906686E-4</v>
      </c>
      <c r="T37" s="8">
        <f t="shared" si="13"/>
        <v>4.4233019711585986E-6</v>
      </c>
      <c r="U37" s="8">
        <f t="shared" si="14"/>
        <v>1.090530613222877E-4</v>
      </c>
      <c r="V37">
        <f t="shared" si="15"/>
        <v>-2209615362.727119</v>
      </c>
      <c r="W37">
        <f t="shared" si="16"/>
        <v>668032853068300.13</v>
      </c>
      <c r="X37">
        <f t="shared" si="20"/>
        <v>2.3567909649460129E-17</v>
      </c>
      <c r="Y37">
        <f t="shared" si="21"/>
        <v>4.8546791500015871E-9</v>
      </c>
      <c r="AA37" s="5">
        <f t="shared" si="22"/>
        <v>1.2343085809777836E-7</v>
      </c>
      <c r="AB37" s="6">
        <f t="shared" si="23"/>
        <v>1.6136924800000001E-2</v>
      </c>
      <c r="AC37" s="5">
        <f t="shared" si="24"/>
        <v>1.2151415981187584E-6</v>
      </c>
      <c r="AD37" s="15">
        <f t="shared" si="25"/>
        <v>3.927348E-4</v>
      </c>
      <c r="AE37" s="5">
        <f t="shared" si="29"/>
        <v>1.5744137923984762E-2</v>
      </c>
      <c r="AF37" s="16">
        <f t="shared" si="30"/>
        <v>-1.039634724780969E-6</v>
      </c>
    </row>
    <row r="38" spans="1:32" x14ac:dyDescent="0.75">
      <c r="A38">
        <f t="shared" si="18"/>
        <v>435</v>
      </c>
      <c r="B38" s="22">
        <f>'Raw Data'!C39*0.0254</f>
        <v>6.7691E-5</v>
      </c>
      <c r="C38">
        <f>'Raw Data'!D39*0.0254</f>
        <v>1.221994E-4</v>
      </c>
      <c r="E38" s="7">
        <f t="shared" si="0"/>
        <v>5.4508400000000001E-5</v>
      </c>
      <c r="F38">
        <f t="shared" si="19"/>
        <v>3.3855049088570064E-10</v>
      </c>
      <c r="H38" s="7">
        <f t="shared" si="1"/>
        <v>2.2208333333333336E-4</v>
      </c>
      <c r="I38" s="7">
        <f t="shared" si="2"/>
        <v>6.7691E-5</v>
      </c>
      <c r="J38" s="7">
        <f t="shared" si="3"/>
        <v>5.9612049200346906E-2</v>
      </c>
      <c r="K38" s="8">
        <f t="shared" si="4"/>
        <v>4.0993375048871399E-7</v>
      </c>
      <c r="L38" s="7">
        <f t="shared" si="5"/>
        <v>1.8169752596265736E-2</v>
      </c>
      <c r="M38" s="8">
        <f t="shared" si="6"/>
        <v>2.256132813679389E-5</v>
      </c>
      <c r="N38" s="8">
        <f t="shared" si="7"/>
        <v>4.0091666666666672E-4</v>
      </c>
      <c r="O38" s="8">
        <f t="shared" si="8"/>
        <v>1.221994E-4</v>
      </c>
      <c r="P38" s="8">
        <f t="shared" si="9"/>
        <v>8.0096966852298834E-2</v>
      </c>
      <c r="Q38" s="8">
        <f t="shared" si="10"/>
        <v>9.9425454874888219E-7</v>
      </c>
      <c r="R38" s="8">
        <f t="shared" si="11"/>
        <v>2.4413555496580683E-2</v>
      </c>
      <c r="S38" s="8">
        <f t="shared" si="12"/>
        <v>4.0725512057763792E-5</v>
      </c>
      <c r="T38" s="8">
        <f t="shared" si="13"/>
        <v>7.0209414961879809E-7</v>
      </c>
      <c r="U38" s="8">
        <f t="shared" si="14"/>
        <v>3.1643420097278845E-5</v>
      </c>
      <c r="V38">
        <f t="shared" si="15"/>
        <v>-62118978045.496544</v>
      </c>
      <c r="W38">
        <f t="shared" si="16"/>
        <v>1.3802980782688678E+17</v>
      </c>
      <c r="X38">
        <f t="shared" si="20"/>
        <v>1.1461643487894887E-19</v>
      </c>
      <c r="Y38">
        <f t="shared" si="21"/>
        <v>3.3855049088570064E-10</v>
      </c>
      <c r="AA38" s="5">
        <f t="shared" si="22"/>
        <v>3.4763263536788919E-8</v>
      </c>
      <c r="AB38" s="6">
        <f t="shared" si="23"/>
        <v>1.5942691000000002E-2</v>
      </c>
      <c r="AC38" s="5">
        <f t="shared" si="24"/>
        <v>8.8008466583091453E-10</v>
      </c>
      <c r="AD38" s="15">
        <f t="shared" si="25"/>
        <v>1.221994E-4</v>
      </c>
      <c r="AE38" s="5">
        <f t="shared" si="29"/>
        <v>1.5820484480144191E-2</v>
      </c>
      <c r="AF38" s="16">
        <f t="shared" si="30"/>
        <v>4.1003034682851602E-8</v>
      </c>
    </row>
    <row r="39" spans="1:32" x14ac:dyDescent="0.75">
      <c r="A39">
        <f t="shared" si="18"/>
        <v>450</v>
      </c>
      <c r="B39" s="22">
        <f>'Raw Data'!C40*0.0254</f>
        <v>1.647698E-4</v>
      </c>
      <c r="C39">
        <f>'Raw Data'!D40*0.0254</f>
        <v>2.3055579999999999E-4</v>
      </c>
      <c r="E39" s="7">
        <f t="shared" si="0"/>
        <v>6.5785999999999997E-5</v>
      </c>
      <c r="F39">
        <f t="shared" si="19"/>
        <v>1.6239394338818757E-9</v>
      </c>
      <c r="H39" s="7">
        <f t="shared" si="1"/>
        <v>5.4058333333333335E-4</v>
      </c>
      <c r="I39" s="7">
        <f t="shared" si="2"/>
        <v>1.647698E-4</v>
      </c>
      <c r="J39" s="7">
        <f t="shared" si="3"/>
        <v>9.3010173339556523E-2</v>
      </c>
      <c r="K39" s="8">
        <f t="shared" si="4"/>
        <v>1.5566543712937892E-6</v>
      </c>
      <c r="L39" s="7">
        <f t="shared" si="5"/>
        <v>2.8349500833896826E-2</v>
      </c>
      <c r="M39" s="8">
        <f t="shared" si="6"/>
        <v>5.4909410236688701E-5</v>
      </c>
      <c r="N39" s="8">
        <f t="shared" si="7"/>
        <v>7.5641666666666674E-4</v>
      </c>
      <c r="O39" s="8">
        <f t="shared" si="8"/>
        <v>2.3055579999999999E-4</v>
      </c>
      <c r="P39" s="8">
        <f t="shared" si="9"/>
        <v>0.11002599443429872</v>
      </c>
      <c r="Q39" s="8">
        <f t="shared" si="10"/>
        <v>2.5763906789331651E-6</v>
      </c>
      <c r="R39" s="8">
        <f t="shared" si="11"/>
        <v>3.3535923103574249E-2</v>
      </c>
      <c r="S39" s="8">
        <f t="shared" si="12"/>
        <v>7.6824802793592231E-5</v>
      </c>
      <c r="T39" s="8">
        <f t="shared" si="13"/>
        <v>2.0665225251134769E-6</v>
      </c>
      <c r="U39" s="8">
        <f t="shared" si="14"/>
        <v>6.5867106515140469E-5</v>
      </c>
      <c r="V39">
        <f t="shared" si="15"/>
        <v>-12093248447.101673</v>
      </c>
      <c r="W39">
        <f t="shared" si="16"/>
        <v>5994731643144901</v>
      </c>
      <c r="X39">
        <f t="shared" si="20"/>
        <v>2.637179284916587E-18</v>
      </c>
      <c r="Y39">
        <f t="shared" si="21"/>
        <v>1.6239394338818757E-9</v>
      </c>
      <c r="AA39" s="5">
        <f t="shared" si="22"/>
        <v>5.5469756772369019E-8</v>
      </c>
      <c r="AB39" s="6">
        <f t="shared" si="23"/>
        <v>1.6039769799999999E-2</v>
      </c>
      <c r="AC39" s="5">
        <f t="shared" si="24"/>
        <v>5.4157059109867481E-8</v>
      </c>
      <c r="AD39" s="15">
        <f t="shared" si="25"/>
        <v>2.3055579999999999E-4</v>
      </c>
      <c r="AE39" s="5">
        <f t="shared" si="29"/>
        <v>1.5809182107935707E-2</v>
      </c>
      <c r="AF39" s="16">
        <f t="shared" si="30"/>
        <v>3.3204761953897766E-8</v>
      </c>
    </row>
    <row r="40" spans="1:32" x14ac:dyDescent="0.75">
      <c r="A40">
        <f t="shared" si="18"/>
        <v>465</v>
      </c>
      <c r="B40" s="22">
        <f>'Raw Data'!C41*0.0254</f>
        <v>2.4262079999999998E-4</v>
      </c>
      <c r="C40">
        <f>'Raw Data'!D41*0.0254</f>
        <v>1.6609059999999999E-4</v>
      </c>
      <c r="E40" s="7">
        <f t="shared" si="0"/>
        <v>-7.6530199999999988E-5</v>
      </c>
      <c r="F40">
        <f t="shared" si="19"/>
        <v>1.7580609407505215E-9</v>
      </c>
      <c r="H40" s="7">
        <f t="shared" si="1"/>
        <v>7.9600000000000005E-4</v>
      </c>
      <c r="I40" s="7">
        <f t="shared" si="2"/>
        <v>2.4262079999999998E-4</v>
      </c>
      <c r="J40" s="7">
        <f t="shared" si="3"/>
        <v>0.11286886515194272</v>
      </c>
      <c r="K40" s="8">
        <f t="shared" si="4"/>
        <v>2.7812147686968988E-6</v>
      </c>
      <c r="L40" s="7">
        <f t="shared" si="5"/>
        <v>3.4402430098312134E-2</v>
      </c>
      <c r="M40" s="8">
        <f t="shared" si="6"/>
        <v>8.0843555549680544E-5</v>
      </c>
      <c r="N40" s="8">
        <f t="shared" si="7"/>
        <v>5.4491666666666675E-4</v>
      </c>
      <c r="O40" s="8">
        <f t="shared" si="8"/>
        <v>1.6609059999999999E-4</v>
      </c>
      <c r="P40" s="8">
        <f t="shared" si="9"/>
        <v>9.3382282987714227E-2</v>
      </c>
      <c r="Q40" s="8">
        <f t="shared" si="10"/>
        <v>1.575407069192522E-6</v>
      </c>
      <c r="R40" s="8">
        <f t="shared" si="11"/>
        <v>2.8462919854655294E-2</v>
      </c>
      <c r="S40" s="8">
        <f t="shared" si="12"/>
        <v>5.5349453859170883E-5</v>
      </c>
      <c r="T40" s="8">
        <f t="shared" si="13"/>
        <v>2.1783109189447102E-6</v>
      </c>
      <c r="U40" s="8">
        <f t="shared" si="14"/>
        <v>6.8096504704425706E-5</v>
      </c>
      <c r="V40">
        <f t="shared" si="15"/>
        <v>9702263833.5610275</v>
      </c>
      <c r="W40">
        <f t="shared" si="16"/>
        <v>5161017318902972</v>
      </c>
      <c r="X40">
        <f t="shared" si="20"/>
        <v>3.0907782713926085E-18</v>
      </c>
      <c r="Y40">
        <f t="shared" si="21"/>
        <v>1.7580609407505215E-9</v>
      </c>
      <c r="AA40" s="5">
        <f t="shared" si="22"/>
        <v>2.036572117551623E-8</v>
      </c>
      <c r="AB40" s="6">
        <f t="shared" si="23"/>
        <v>1.6117620799999999E-2</v>
      </c>
      <c r="AC40" s="5">
        <f t="shared" si="24"/>
        <v>1.2096770053763693E-7</v>
      </c>
      <c r="AD40" s="15">
        <f t="shared" si="25"/>
        <v>1.6609059999999999E-4</v>
      </c>
      <c r="AE40" s="5">
        <f t="shared" si="29"/>
        <v>1.5951560187546242E-2</v>
      </c>
      <c r="AF40" s="16">
        <f t="shared" si="30"/>
        <v>-1.3058952560290882E-7</v>
      </c>
    </row>
    <row r="41" spans="1:32" x14ac:dyDescent="0.75">
      <c r="A41">
        <f t="shared" si="18"/>
        <v>480</v>
      </c>
      <c r="B41" s="22">
        <f>'Raw Data'!C42*0.0254</f>
        <v>-1.2445999999999999E-6</v>
      </c>
      <c r="C41">
        <f>'Raw Data'!D42*0.0254</f>
        <v>1.339596E-4</v>
      </c>
      <c r="E41" s="7">
        <f t="shared" si="0"/>
        <v>1.352042E-4</v>
      </c>
      <c r="F41" t="e">
        <f t="shared" si="19"/>
        <v>#NUM!</v>
      </c>
      <c r="H41" s="7">
        <f t="shared" si="1"/>
        <v>-4.0833333333333338E-6</v>
      </c>
      <c r="I41" s="7">
        <f t="shared" si="2"/>
        <v>-1.2445999999999999E-6</v>
      </c>
      <c r="J41" s="7" t="e">
        <f t="shared" si="3"/>
        <v>#NUM!</v>
      </c>
      <c r="K41" s="8" t="e">
        <f t="shared" si="4"/>
        <v>#NUM!</v>
      </c>
      <c r="L41" s="7" t="e">
        <f t="shared" si="5"/>
        <v>#NUM!</v>
      </c>
      <c r="M41" s="8" t="e">
        <f t="shared" si="6"/>
        <v>#NUM!</v>
      </c>
      <c r="N41" s="8">
        <f t="shared" si="7"/>
        <v>4.3950000000000006E-4</v>
      </c>
      <c r="O41" s="8">
        <f t="shared" si="8"/>
        <v>1.339596E-4</v>
      </c>
      <c r="P41" s="8">
        <f t="shared" si="9"/>
        <v>8.3863164914907085E-2</v>
      </c>
      <c r="Q41" s="8">
        <f t="shared" si="10"/>
        <v>1.1411683314742897E-6</v>
      </c>
      <c r="R41" s="8">
        <f t="shared" si="11"/>
        <v>2.5561492666063675E-2</v>
      </c>
      <c r="S41" s="8">
        <f t="shared" si="12"/>
        <v>4.4644041190495277E-5</v>
      </c>
      <c r="T41" s="8" t="e">
        <f t="shared" si="13"/>
        <v>#NUM!</v>
      </c>
      <c r="U41" s="8" t="e">
        <f t="shared" si="14"/>
        <v>#NUM!</v>
      </c>
      <c r="V41" t="e">
        <f t="shared" si="15"/>
        <v>#NUM!</v>
      </c>
      <c r="W41" t="e">
        <f t="shared" si="16"/>
        <v>#NUM!</v>
      </c>
      <c r="X41" t="e">
        <f t="shared" si="20"/>
        <v>#NUM!</v>
      </c>
      <c r="Y41" t="e">
        <f t="shared" si="21"/>
        <v>#NUM!</v>
      </c>
      <c r="AA41" s="5" t="e">
        <f t="shared" si="22"/>
        <v>#NUM!</v>
      </c>
      <c r="AB41" s="6">
        <f t="shared" si="23"/>
        <v>1.5873755400000002E-2</v>
      </c>
      <c r="AC41" s="5" t="e">
        <f t="shared" si="24"/>
        <v>#NUM!</v>
      </c>
      <c r="AD41" s="15">
        <f t="shared" si="25"/>
        <v>1.339596E-4</v>
      </c>
      <c r="AE41" s="5" t="e">
        <f t="shared" si="29"/>
        <v>#NUM!</v>
      </c>
      <c r="AF41" s="16" t="e">
        <f t="shared" si="30"/>
        <v>#NUM!</v>
      </c>
    </row>
    <row r="42" spans="1:32" x14ac:dyDescent="0.75">
      <c r="A42">
        <f t="shared" si="18"/>
        <v>495</v>
      </c>
      <c r="B42" s="22">
        <f>'Raw Data'!C43*0.0254</f>
        <v>1.4168119999999999E-4</v>
      </c>
      <c r="C42">
        <f>'Raw Data'!D43*0.0254</f>
        <v>5.6210199999999999E-5</v>
      </c>
      <c r="E42" s="7">
        <f t="shared" si="0"/>
        <v>-8.5470999999999995E-5</v>
      </c>
      <c r="F42">
        <f t="shared" si="19"/>
        <v>3.8617850619216539E-10</v>
      </c>
      <c r="H42" s="7">
        <f t="shared" si="1"/>
        <v>4.6483333333333337E-4</v>
      </c>
      <c r="I42" s="7">
        <f t="shared" si="2"/>
        <v>1.4168119999999999E-4</v>
      </c>
      <c r="J42" s="7">
        <f t="shared" si="3"/>
        <v>8.6246657863281229E-2</v>
      </c>
      <c r="K42" s="8">
        <f t="shared" si="4"/>
        <v>1.2412349226889761E-6</v>
      </c>
      <c r="L42" s="7">
        <f t="shared" si="5"/>
        <v>2.6287981316728114E-2</v>
      </c>
      <c r="M42" s="8">
        <f t="shared" si="6"/>
        <v>4.7216821547994927E-5</v>
      </c>
      <c r="N42" s="8">
        <f t="shared" si="7"/>
        <v>1.8441666666666669E-4</v>
      </c>
      <c r="O42" s="8">
        <f t="shared" si="8"/>
        <v>5.6210199999999999E-5</v>
      </c>
      <c r="P42" s="8">
        <f t="shared" si="9"/>
        <v>5.4321708998754659E-2</v>
      </c>
      <c r="Q42" s="8">
        <f t="shared" si="10"/>
        <v>3.1020220813914149E-7</v>
      </c>
      <c r="R42" s="8">
        <f t="shared" si="11"/>
        <v>1.6557256902820418E-2</v>
      </c>
      <c r="S42" s="8">
        <f t="shared" si="12"/>
        <v>1.8735120796869475E-5</v>
      </c>
      <c r="T42" s="8">
        <f t="shared" si="13"/>
        <v>7.7571856541405876E-7</v>
      </c>
      <c r="U42" s="8">
        <f t="shared" si="14"/>
        <v>3.2975971172432203E-5</v>
      </c>
      <c r="V42">
        <f t="shared" si="15"/>
        <v>35285954860.998741</v>
      </c>
      <c r="W42">
        <f t="shared" si="16"/>
        <v>1.0702115902979267E+17</v>
      </c>
      <c r="X42">
        <f t="shared" si="20"/>
        <v>1.4913383864481232E-19</v>
      </c>
      <c r="Y42">
        <f t="shared" si="21"/>
        <v>3.8617850619216539E-10</v>
      </c>
      <c r="AA42" s="5">
        <f t="shared" si="22"/>
        <v>4.9336600472946087E-9</v>
      </c>
      <c r="AB42" s="6">
        <f t="shared" si="23"/>
        <v>1.6016681200000001E-2</v>
      </c>
      <c r="AC42" s="5">
        <f t="shared" si="24"/>
        <v>3.1926149278069155E-9</v>
      </c>
      <c r="AD42" s="15">
        <f t="shared" si="25"/>
        <v>5.6210199999999999E-5</v>
      </c>
      <c r="AE42" s="5">
        <f t="shared" si="29"/>
        <v>1.5960476262329902E-2</v>
      </c>
      <c r="AF42" s="16">
        <f t="shared" si="30"/>
        <v>-3.5212847845911277E-9</v>
      </c>
    </row>
    <row r="43" spans="1:32" x14ac:dyDescent="0.75">
      <c r="A43">
        <f t="shared" si="18"/>
        <v>510</v>
      </c>
      <c r="B43" s="22">
        <f>'Raw Data'!C44*0.0254</f>
        <v>1.4020799999999998E-4</v>
      </c>
      <c r="C43">
        <f>'Raw Data'!D44*0.0254</f>
        <v>1.6380459999999999E-4</v>
      </c>
      <c r="E43" s="7">
        <f t="shared" si="0"/>
        <v>2.3596600000000011E-5</v>
      </c>
      <c r="F43">
        <f t="shared" si="19"/>
        <v>9.1314900252928493E-10</v>
      </c>
      <c r="H43" s="7">
        <f t="shared" si="1"/>
        <v>4.6000000000000001E-4</v>
      </c>
      <c r="I43" s="7">
        <f t="shared" si="2"/>
        <v>1.4020799999999998E-4</v>
      </c>
      <c r="J43" s="7">
        <f t="shared" si="3"/>
        <v>8.5797020987224748E-2</v>
      </c>
      <c r="K43" s="8">
        <f t="shared" si="4"/>
        <v>1.221927581224506E-6</v>
      </c>
      <c r="L43" s="7">
        <f t="shared" si="5"/>
        <v>2.6150931996906098E-2</v>
      </c>
      <c r="M43" s="8">
        <f t="shared" si="6"/>
        <v>4.6725966836251634E-5</v>
      </c>
      <c r="N43" s="8">
        <f t="shared" si="7"/>
        <v>5.3741666666666673E-4</v>
      </c>
      <c r="O43" s="8">
        <f t="shared" si="8"/>
        <v>1.6380459999999999E-4</v>
      </c>
      <c r="P43" s="8">
        <f t="shared" si="9"/>
        <v>9.2737303518660497E-2</v>
      </c>
      <c r="Q43" s="8">
        <f t="shared" si="10"/>
        <v>1.5429978708261227E-6</v>
      </c>
      <c r="R43" s="8">
        <f t="shared" si="11"/>
        <v>2.8266330112487716E-2</v>
      </c>
      <c r="S43" s="8">
        <f t="shared" si="12"/>
        <v>5.4587838770921491E-5</v>
      </c>
      <c r="T43" s="8">
        <f t="shared" si="13"/>
        <v>1.3824627260253144E-6</v>
      </c>
      <c r="U43" s="8">
        <f t="shared" si="14"/>
        <v>5.0656902803586566E-5</v>
      </c>
      <c r="V43">
        <f t="shared" si="15"/>
        <v>-57413953184.28434</v>
      </c>
      <c r="W43">
        <f t="shared" si="16"/>
        <v>1.901004341269998E+16</v>
      </c>
      <c r="X43">
        <f t="shared" si="20"/>
        <v>8.3384110082022803E-19</v>
      </c>
      <c r="Y43">
        <f t="shared" si="21"/>
        <v>9.1314900252928493E-10</v>
      </c>
      <c r="AA43" s="5">
        <f t="shared" si="22"/>
        <v>2.8463831481245155E-8</v>
      </c>
      <c r="AB43" s="6">
        <f t="shared" si="23"/>
        <v>1.6015208E-2</v>
      </c>
      <c r="AC43" s="5">
        <f t="shared" si="24"/>
        <v>9.2126518215372757E-7</v>
      </c>
      <c r="AD43" s="15">
        <f t="shared" si="25"/>
        <v>1.6380459999999999E-4</v>
      </c>
      <c r="AE43" s="5">
        <f t="shared" si="29"/>
        <v>1.5851355525886079E-2</v>
      </c>
      <c r="AF43" s="16">
        <f t="shared" si="30"/>
        <v>-8.4492723675250181E-7</v>
      </c>
    </row>
    <row r="44" spans="1:32" x14ac:dyDescent="0.75">
      <c r="A44">
        <f t="shared" si="18"/>
        <v>525</v>
      </c>
      <c r="B44" s="22">
        <f>'Raw Data'!C45*0.0254</f>
        <v>-9.6367599999999995E-5</v>
      </c>
      <c r="C44">
        <f>'Raw Data'!D45*0.0254</f>
        <v>4.3992799999999997E-5</v>
      </c>
      <c r="E44" s="7">
        <f t="shared" si="0"/>
        <v>1.4036039999999999E-4</v>
      </c>
      <c r="F44" t="e">
        <f t="shared" si="19"/>
        <v>#NUM!</v>
      </c>
      <c r="H44" s="7">
        <f t="shared" si="1"/>
        <v>-3.1616666666666669E-4</v>
      </c>
      <c r="I44" s="7">
        <f t="shared" si="2"/>
        <v>-9.6367599999999995E-5</v>
      </c>
      <c r="J44" s="7" t="e">
        <f t="shared" si="3"/>
        <v>#NUM!</v>
      </c>
      <c r="K44" s="8" t="e">
        <f t="shared" si="4"/>
        <v>#NUM!</v>
      </c>
      <c r="L44" s="7" t="e">
        <f t="shared" si="5"/>
        <v>#NUM!</v>
      </c>
      <c r="M44" s="8" t="e">
        <f t="shared" si="6"/>
        <v>#NUM!</v>
      </c>
      <c r="N44" s="8">
        <f t="shared" si="7"/>
        <v>1.4433333333333334E-4</v>
      </c>
      <c r="O44" s="8">
        <f t="shared" si="8"/>
        <v>4.3992799999999997E-5</v>
      </c>
      <c r="P44" s="8">
        <f t="shared" si="9"/>
        <v>4.8056679519913548E-2</v>
      </c>
      <c r="Q44" s="8">
        <f t="shared" si="10"/>
        <v>2.1478295767640359E-7</v>
      </c>
      <c r="R44" s="8">
        <f t="shared" si="11"/>
        <v>1.4647675917669647E-2</v>
      </c>
      <c r="S44" s="8">
        <f t="shared" si="12"/>
        <v>1.4663278931322382E-5</v>
      </c>
      <c r="T44" s="8" t="e">
        <f t="shared" si="13"/>
        <v>#NUM!</v>
      </c>
      <c r="U44" s="8" t="e">
        <f t="shared" si="14"/>
        <v>#NUM!</v>
      </c>
      <c r="V44" t="e">
        <f t="shared" si="15"/>
        <v>#NUM!</v>
      </c>
      <c r="W44" t="e">
        <f t="shared" si="16"/>
        <v>#NUM!</v>
      </c>
      <c r="X44" t="e">
        <f t="shared" si="20"/>
        <v>#NUM!</v>
      </c>
      <c r="Y44" t="e">
        <f t="shared" si="21"/>
        <v>#NUM!</v>
      </c>
      <c r="AA44" s="5" t="e">
        <f t="shared" si="22"/>
        <v>#NUM!</v>
      </c>
      <c r="AB44" s="6">
        <f t="shared" si="23"/>
        <v>1.5778632399999999E-2</v>
      </c>
      <c r="AC44" s="5" t="e">
        <f t="shared" si="24"/>
        <v>#NUM!</v>
      </c>
      <c r="AD44" s="15">
        <f t="shared" si="25"/>
        <v>4.3992799999999997E-5</v>
      </c>
      <c r="AE44" s="5" t="e">
        <f t="shared" si="29"/>
        <v>#NUM!</v>
      </c>
      <c r="AF44" s="16" t="e">
        <f t="shared" si="30"/>
        <v>#NUM!</v>
      </c>
    </row>
    <row r="45" spans="1:32" x14ac:dyDescent="0.75">
      <c r="A45">
        <f t="shared" si="18"/>
        <v>540</v>
      </c>
      <c r="B45" s="22">
        <f>'Raw Data'!C46*0.0254</f>
        <v>-5.4254399999999993E-5</v>
      </c>
      <c r="C45">
        <f>'Raw Data'!D46*0.0254</f>
        <v>1.2509499999999998E-4</v>
      </c>
      <c r="E45" s="7">
        <f t="shared" si="0"/>
        <v>1.7934939999999998E-4</v>
      </c>
      <c r="F45" t="e">
        <f t="shared" si="19"/>
        <v>#NUM!</v>
      </c>
      <c r="H45" s="7">
        <f t="shared" si="1"/>
        <v>-1.7799999999999999E-4</v>
      </c>
      <c r="I45" s="7">
        <f t="shared" si="2"/>
        <v>-5.4254399999999993E-5</v>
      </c>
      <c r="J45" s="7" t="e">
        <f t="shared" si="3"/>
        <v>#NUM!</v>
      </c>
      <c r="K45" s="8" t="e">
        <f t="shared" si="4"/>
        <v>#NUM!</v>
      </c>
      <c r="L45" s="7" t="e">
        <f t="shared" si="5"/>
        <v>#NUM!</v>
      </c>
      <c r="M45" s="8" t="e">
        <f t="shared" si="6"/>
        <v>#NUM!</v>
      </c>
      <c r="N45" s="8">
        <f t="shared" si="7"/>
        <v>4.1041666666666668E-4</v>
      </c>
      <c r="O45" s="8">
        <f t="shared" si="8"/>
        <v>1.2509499999999998E-4</v>
      </c>
      <c r="P45" s="8">
        <f t="shared" si="9"/>
        <v>8.1040515915434597E-2</v>
      </c>
      <c r="Q45" s="8">
        <f t="shared" si="10"/>
        <v>1.0297994733819612E-6</v>
      </c>
      <c r="R45" s="8">
        <f t="shared" si="11"/>
        <v>2.470114925102446E-2</v>
      </c>
      <c r="S45" s="8">
        <f t="shared" si="12"/>
        <v>4.1690346587386058E-5</v>
      </c>
      <c r="T45" s="8" t="e">
        <f t="shared" si="13"/>
        <v>#NUM!</v>
      </c>
      <c r="U45" s="8" t="e">
        <f t="shared" si="14"/>
        <v>#NUM!</v>
      </c>
      <c r="V45" t="e">
        <f t="shared" si="15"/>
        <v>#NUM!</v>
      </c>
      <c r="W45" t="e">
        <f t="shared" si="16"/>
        <v>#NUM!</v>
      </c>
      <c r="X45" t="e">
        <f t="shared" si="20"/>
        <v>#NUM!</v>
      </c>
      <c r="Y45" t="e">
        <f t="shared" si="21"/>
        <v>#NUM!</v>
      </c>
      <c r="AA45" s="5" t="e">
        <f t="shared" si="22"/>
        <v>#NUM!</v>
      </c>
      <c r="AB45" s="6">
        <f t="shared" si="23"/>
        <v>1.5820745600000002E-2</v>
      </c>
      <c r="AC45" s="5" t="e">
        <f t="shared" si="24"/>
        <v>#NUM!</v>
      </c>
      <c r="AD45" s="15">
        <f t="shared" si="25"/>
        <v>1.2509499999999998E-4</v>
      </c>
      <c r="AE45" s="5" t="e">
        <f t="shared" si="29"/>
        <v>#NUM!</v>
      </c>
      <c r="AF45" s="16" t="e">
        <f t="shared" si="30"/>
        <v>#NUM!</v>
      </c>
    </row>
    <row r="46" spans="1:32" x14ac:dyDescent="0.75">
      <c r="A46">
        <f t="shared" si="18"/>
        <v>555</v>
      </c>
      <c r="B46" s="22">
        <f>'Raw Data'!C47*0.0254</f>
        <v>1.7604739999999998E-4</v>
      </c>
      <c r="C46">
        <f>'Raw Data'!D47*0.0254</f>
        <v>9.0804999999999995E-5</v>
      </c>
      <c r="E46" s="7">
        <f t="shared" si="0"/>
        <v>-8.5242399999999982E-5</v>
      </c>
      <c r="F46">
        <f t="shared" si="19"/>
        <v>7.1579129849656632E-10</v>
      </c>
      <c r="H46" s="7">
        <f t="shared" si="1"/>
        <v>5.7758333333333338E-4</v>
      </c>
      <c r="I46" s="7">
        <f t="shared" si="2"/>
        <v>1.7604739999999998E-4</v>
      </c>
      <c r="J46" s="7">
        <f t="shared" si="3"/>
        <v>9.6141110327390589E-2</v>
      </c>
      <c r="K46" s="8">
        <f t="shared" si="4"/>
        <v>1.7191563450574006E-6</v>
      </c>
      <c r="L46" s="7">
        <f t="shared" si="5"/>
        <v>2.9303810427788648E-2</v>
      </c>
      <c r="M46" s="8">
        <f t="shared" si="6"/>
        <v>5.8666648465181641E-5</v>
      </c>
      <c r="N46" s="8">
        <f t="shared" si="7"/>
        <v>2.9791666666666671E-4</v>
      </c>
      <c r="O46" s="8">
        <f t="shared" si="8"/>
        <v>9.0804999999999995E-5</v>
      </c>
      <c r="P46" s="8">
        <f t="shared" si="9"/>
        <v>6.9044479130295322E-2</v>
      </c>
      <c r="Q46" s="8">
        <f t="shared" si="10"/>
        <v>6.3690116488838169E-7</v>
      </c>
      <c r="R46" s="8">
        <f t="shared" si="11"/>
        <v>2.1044757238914011E-2</v>
      </c>
      <c r="S46" s="8">
        <f t="shared" si="12"/>
        <v>3.0264125057745176E-5</v>
      </c>
      <c r="T46" s="8">
        <f t="shared" si="13"/>
        <v>1.1780287549728911E-6</v>
      </c>
      <c r="U46" s="8">
        <f t="shared" si="14"/>
        <v>4.4465386761463407E-5</v>
      </c>
      <c r="V46">
        <f t="shared" si="15"/>
        <v>19988740810.345425</v>
      </c>
      <c r="W46">
        <f t="shared" si="16"/>
        <v>3.1150637037656216E+16</v>
      </c>
      <c r="X46">
        <f t="shared" si="20"/>
        <v>5.1235718300340056E-19</v>
      </c>
      <c r="Y46">
        <f t="shared" si="21"/>
        <v>7.1579129849656632E-10</v>
      </c>
      <c r="AA46" s="5">
        <f t="shared" si="22"/>
        <v>8.8357430378947482E-9</v>
      </c>
      <c r="AB46" s="6">
        <f t="shared" si="23"/>
        <v>1.6051047400000001E-2</v>
      </c>
      <c r="AC46" s="5">
        <f t="shared" si="24"/>
        <v>3.9448897564923279E-8</v>
      </c>
      <c r="AD46" s="15">
        <f t="shared" si="25"/>
        <v>9.0804999999999995E-5</v>
      </c>
      <c r="AE46" s="5">
        <f t="shared" si="29"/>
        <v>1.596025264137493E-2</v>
      </c>
      <c r="AF46" s="16">
        <f t="shared" si="30"/>
        <v>-4.0854529457373667E-8</v>
      </c>
    </row>
    <row r="47" spans="1:32" x14ac:dyDescent="0.75">
      <c r="A47">
        <f t="shared" si="18"/>
        <v>570</v>
      </c>
      <c r="B47" s="22">
        <f>'Raw Data'!C48*0.0254</f>
        <v>1.81991E-4</v>
      </c>
      <c r="C47">
        <f>'Raw Data'!D48*0.0254</f>
        <v>1.069086E-4</v>
      </c>
      <c r="E47" s="7">
        <f t="shared" si="0"/>
        <v>-7.5082399999999998E-5</v>
      </c>
      <c r="F47">
        <f t="shared" si="19"/>
        <v>8.3914331174010772E-10</v>
      </c>
      <c r="H47" s="7">
        <f t="shared" si="1"/>
        <v>5.9708333333333336E-4</v>
      </c>
      <c r="I47" s="7">
        <f t="shared" si="2"/>
        <v>1.81991E-4</v>
      </c>
      <c r="J47" s="7">
        <f t="shared" si="3"/>
        <v>9.7750883974276892E-2</v>
      </c>
      <c r="K47" s="8">
        <f t="shared" si="4"/>
        <v>1.8069381060340215E-6</v>
      </c>
      <c r="L47" s="7">
        <f t="shared" si="5"/>
        <v>2.9794469435359593E-2</v>
      </c>
      <c r="M47" s="8">
        <f t="shared" si="6"/>
        <v>6.064676231118171E-5</v>
      </c>
      <c r="N47" s="8">
        <f t="shared" si="7"/>
        <v>3.5075000000000004E-4</v>
      </c>
      <c r="O47" s="8">
        <f t="shared" si="8"/>
        <v>1.069086E-4</v>
      </c>
      <c r="P47" s="8">
        <f t="shared" si="9"/>
        <v>7.4917663198356799E-2</v>
      </c>
      <c r="Q47" s="8">
        <f t="shared" si="10"/>
        <v>8.1361599449443963E-7</v>
      </c>
      <c r="R47" s="8">
        <f t="shared" si="11"/>
        <v>2.2834903742859149E-2</v>
      </c>
      <c r="S47" s="8">
        <f t="shared" si="12"/>
        <v>3.563036672527559E-5</v>
      </c>
      <c r="T47" s="8">
        <f t="shared" si="13"/>
        <v>1.3102770502642306E-6</v>
      </c>
      <c r="U47" s="8">
        <f t="shared" si="14"/>
        <v>4.813856451822865E-5</v>
      </c>
      <c r="V47">
        <f t="shared" si="15"/>
        <v>19580228870.023804</v>
      </c>
      <c r="W47">
        <f t="shared" si="16"/>
        <v>2.2651190445859184E+16</v>
      </c>
      <c r="X47">
        <f t="shared" si="20"/>
        <v>7.0416149763815564E-19</v>
      </c>
      <c r="Y47">
        <f t="shared" si="21"/>
        <v>8.3914331174010772E-10</v>
      </c>
      <c r="AA47" s="5">
        <f t="shared" si="22"/>
        <v>1.0992253070698164E-8</v>
      </c>
      <c r="AB47" s="6">
        <f t="shared" si="23"/>
        <v>1.6056991E-2</v>
      </c>
      <c r="AC47" s="5">
        <f t="shared" si="24"/>
        <v>1.6608354756803129E-8</v>
      </c>
      <c r="AD47" s="15">
        <f t="shared" si="25"/>
        <v>1.069086E-4</v>
      </c>
      <c r="AE47" s="5">
        <f t="shared" si="29"/>
        <v>1.595009618764328E-2</v>
      </c>
      <c r="AF47" s="16">
        <f t="shared" si="30"/>
        <v>-1.9403744968421455E-8</v>
      </c>
    </row>
    <row r="48" spans="1:32" x14ac:dyDescent="0.75">
      <c r="A48">
        <f t="shared" si="18"/>
        <v>585</v>
      </c>
      <c r="B48" s="22">
        <f>'Raw Data'!C49*0.0254</f>
        <v>-1.450848E-4</v>
      </c>
      <c r="C48">
        <f>'Raw Data'!D49*0.0254</f>
        <v>1.585976E-4</v>
      </c>
      <c r="E48" s="7">
        <f t="shared" si="0"/>
        <v>3.0368240000000003E-4</v>
      </c>
      <c r="F48" t="e">
        <f t="shared" si="19"/>
        <v>#NUM!</v>
      </c>
      <c r="H48" s="7">
        <f t="shared" si="1"/>
        <v>-4.7600000000000008E-4</v>
      </c>
      <c r="I48" s="7">
        <f t="shared" si="2"/>
        <v>-1.450848E-4</v>
      </c>
      <c r="J48" s="7" t="e">
        <f t="shared" si="3"/>
        <v>#NUM!</v>
      </c>
      <c r="K48" s="8" t="e">
        <f t="shared" si="4"/>
        <v>#NUM!</v>
      </c>
      <c r="L48" s="7" t="e">
        <f t="shared" si="5"/>
        <v>#NUM!</v>
      </c>
      <c r="M48" s="8" t="e">
        <f t="shared" si="6"/>
        <v>#NUM!</v>
      </c>
      <c r="N48" s="8">
        <f t="shared" si="7"/>
        <v>5.2033333333333337E-4</v>
      </c>
      <c r="O48" s="8">
        <f t="shared" si="8"/>
        <v>1.585976E-4</v>
      </c>
      <c r="P48" s="8">
        <f t="shared" si="9"/>
        <v>9.125117926363302E-2</v>
      </c>
      <c r="Q48" s="8">
        <f t="shared" si="10"/>
        <v>1.4700202911620998E-6</v>
      </c>
      <c r="R48" s="8">
        <f t="shared" si="11"/>
        <v>2.7813359439555339E-2</v>
      </c>
      <c r="S48" s="8">
        <f t="shared" si="12"/>
        <v>5.2853028932257649E-5</v>
      </c>
      <c r="T48" s="8" t="e">
        <f t="shared" si="13"/>
        <v>#NUM!</v>
      </c>
      <c r="U48" s="8" t="e">
        <f t="shared" si="14"/>
        <v>#NUM!</v>
      </c>
      <c r="V48" t="e">
        <f t="shared" si="15"/>
        <v>#NUM!</v>
      </c>
      <c r="W48" t="e">
        <f t="shared" si="16"/>
        <v>#NUM!</v>
      </c>
      <c r="X48" t="e">
        <f t="shared" si="20"/>
        <v>#NUM!</v>
      </c>
      <c r="Y48" t="e">
        <f t="shared" si="21"/>
        <v>#NUM!</v>
      </c>
      <c r="AA48" s="5" t="e">
        <f t="shared" si="22"/>
        <v>#NUM!</v>
      </c>
      <c r="AB48" s="6">
        <f t="shared" si="23"/>
        <v>1.57299152E-2</v>
      </c>
      <c r="AC48" s="5" t="e">
        <f t="shared" si="24"/>
        <v>#NUM!</v>
      </c>
      <c r="AD48" s="15">
        <f t="shared" si="25"/>
        <v>1.585976E-4</v>
      </c>
      <c r="AE48" s="5" t="e">
        <f t="shared" si="29"/>
        <v>#NUM!</v>
      </c>
      <c r="AF48" s="16" t="e">
        <f t="shared" si="30"/>
        <v>#NUM!</v>
      </c>
    </row>
    <row r="49" spans="1:32" x14ac:dyDescent="0.75">
      <c r="A49">
        <f t="shared" si="18"/>
        <v>600</v>
      </c>
      <c r="B49" s="22">
        <f>'Raw Data'!C50*0.0254</f>
        <v>-5.3873399999999998E-5</v>
      </c>
      <c r="C49">
        <f>'Raw Data'!D50*0.0254</f>
        <v>1.0185399999999999E-4</v>
      </c>
      <c r="E49" s="7">
        <f t="shared" si="0"/>
        <v>1.5572739999999998E-4</v>
      </c>
      <c r="F49" t="e">
        <f t="shared" si="19"/>
        <v>#NUM!</v>
      </c>
      <c r="H49" s="7">
        <f t="shared" si="1"/>
        <v>-1.7675000000000001E-4</v>
      </c>
      <c r="I49" s="7">
        <f t="shared" si="2"/>
        <v>-5.3873399999999998E-5</v>
      </c>
      <c r="J49" s="7" t="e">
        <f t="shared" si="3"/>
        <v>#NUM!</v>
      </c>
      <c r="K49" s="8" t="e">
        <f t="shared" si="4"/>
        <v>#NUM!</v>
      </c>
      <c r="L49" s="7" t="e">
        <f t="shared" si="5"/>
        <v>#NUM!</v>
      </c>
      <c r="M49" s="8" t="e">
        <f t="shared" si="6"/>
        <v>#NUM!</v>
      </c>
      <c r="N49" s="8">
        <f t="shared" si="7"/>
        <v>3.3416666666666669E-4</v>
      </c>
      <c r="O49" s="8">
        <f t="shared" si="8"/>
        <v>1.0185399999999999E-4</v>
      </c>
      <c r="P49" s="8">
        <f t="shared" si="9"/>
        <v>7.3124977484379627E-2</v>
      </c>
      <c r="Q49" s="8">
        <f t="shared" si="10"/>
        <v>7.5660604879427053E-7</v>
      </c>
      <c r="R49" s="8">
        <f t="shared" si="11"/>
        <v>2.2288493137238907E-2</v>
      </c>
      <c r="S49" s="8">
        <f t="shared" si="12"/>
        <v>3.3946038618921134E-5</v>
      </c>
      <c r="T49" s="8" t="e">
        <f t="shared" si="13"/>
        <v>#NUM!</v>
      </c>
      <c r="U49" s="8" t="e">
        <f t="shared" si="14"/>
        <v>#NUM!</v>
      </c>
      <c r="V49" t="e">
        <f t="shared" si="15"/>
        <v>#NUM!</v>
      </c>
      <c r="W49" t="e">
        <f t="shared" si="16"/>
        <v>#NUM!</v>
      </c>
      <c r="X49" t="e">
        <f t="shared" si="20"/>
        <v>#NUM!</v>
      </c>
      <c r="Y49" t="e">
        <f t="shared" si="21"/>
        <v>#NUM!</v>
      </c>
      <c r="AA49" s="5" t="e">
        <f t="shared" si="22"/>
        <v>#NUM!</v>
      </c>
      <c r="AB49" s="6">
        <f t="shared" si="23"/>
        <v>1.5821126599999999E-2</v>
      </c>
      <c r="AC49" s="5" t="e">
        <f t="shared" si="24"/>
        <v>#NUM!</v>
      </c>
      <c r="AD49" s="15">
        <f t="shared" si="25"/>
        <v>1.0185399999999999E-4</v>
      </c>
      <c r="AE49" s="5" t="e">
        <f t="shared" si="29"/>
        <v>#NUM!</v>
      </c>
      <c r="AF49" s="16" t="e">
        <f t="shared" si="30"/>
        <v>#NUM!</v>
      </c>
    </row>
    <row r="50" spans="1:32" x14ac:dyDescent="0.75">
      <c r="A50">
        <f t="shared" si="18"/>
        <v>615</v>
      </c>
      <c r="B50" s="22">
        <f>'Raw Data'!C51*0.0254</f>
        <v>1.0533379999999999E-4</v>
      </c>
      <c r="C50">
        <f>'Raw Data'!D51*0.0254</f>
        <v>1.7190719999999999E-4</v>
      </c>
      <c r="E50" s="7">
        <f t="shared" si="0"/>
        <v>6.6573400000000002E-5</v>
      </c>
      <c r="F50">
        <f t="shared" si="19"/>
        <v>7.6130742554980683E-10</v>
      </c>
      <c r="H50" s="7">
        <f t="shared" si="1"/>
        <v>3.4558333333333338E-4</v>
      </c>
      <c r="I50" s="7">
        <f t="shared" si="2"/>
        <v>1.0533379999999999E-4</v>
      </c>
      <c r="J50" s="7">
        <f t="shared" si="3"/>
        <v>7.4363770743808733E-2</v>
      </c>
      <c r="K50" s="8">
        <f t="shared" si="4"/>
        <v>7.9570633430856337E-7</v>
      </c>
      <c r="L50" s="7">
        <f t="shared" si="5"/>
        <v>2.2666077322712898E-2</v>
      </c>
      <c r="M50" s="8">
        <f t="shared" si="6"/>
        <v>3.5105603981647651E-5</v>
      </c>
      <c r="N50" s="8">
        <f t="shared" si="7"/>
        <v>5.6400000000000005E-4</v>
      </c>
      <c r="O50" s="8">
        <f t="shared" si="8"/>
        <v>1.7190719999999999E-4</v>
      </c>
      <c r="P50" s="8">
        <f t="shared" si="9"/>
        <v>9.5003668468618407E-2</v>
      </c>
      <c r="Q50" s="8">
        <f t="shared" si="10"/>
        <v>1.65887560920308E-6</v>
      </c>
      <c r="R50" s="8">
        <f t="shared" si="11"/>
        <v>2.8957118149234885E-2</v>
      </c>
      <c r="S50" s="8">
        <f t="shared" si="12"/>
        <v>5.7287317082239116E-5</v>
      </c>
      <c r="T50" s="8">
        <f t="shared" si="13"/>
        <v>1.2272909717558217E-6</v>
      </c>
      <c r="U50" s="8">
        <f t="shared" si="14"/>
        <v>4.619646053194338E-5</v>
      </c>
      <c r="V50">
        <f t="shared" si="15"/>
        <v>-24056225653.129417</v>
      </c>
      <c r="W50">
        <f t="shared" si="16"/>
        <v>2.7275211850115276E+16</v>
      </c>
      <c r="X50">
        <f t="shared" si="20"/>
        <v>5.7958899619727468E-19</v>
      </c>
      <c r="Y50">
        <f t="shared" si="21"/>
        <v>7.6130742554980683E-10</v>
      </c>
      <c r="AA50" s="5">
        <f t="shared" si="22"/>
        <v>4.6656858967636238E-8</v>
      </c>
      <c r="AB50" s="6">
        <f t="shared" si="23"/>
        <v>1.59803338E-2</v>
      </c>
      <c r="AC50" s="5">
        <f t="shared" si="24"/>
        <v>4.2263369901561886E-8</v>
      </c>
      <c r="AD50" s="15">
        <f t="shared" si="25"/>
        <v>1.7190719999999999E-4</v>
      </c>
      <c r="AE50" s="5">
        <f t="shared" si="29"/>
        <v>1.5808412657276324E-2</v>
      </c>
      <c r="AF50" s="16">
        <f t="shared" si="30"/>
        <v>1.8336212739139546E-8</v>
      </c>
    </row>
    <row r="51" spans="1:32" x14ac:dyDescent="0.75">
      <c r="A51">
        <f t="shared" si="18"/>
        <v>630</v>
      </c>
      <c r="B51" s="22">
        <f>'Raw Data'!C52*0.0254</f>
        <v>1.2857479999999998E-4</v>
      </c>
      <c r="C51">
        <f>'Raw Data'!D52*0.0254</f>
        <v>1.0886439999999999E-4</v>
      </c>
      <c r="E51" s="7">
        <f t="shared" si="0"/>
        <v>-1.9710399999999987E-5</v>
      </c>
      <c r="F51">
        <f t="shared" si="19"/>
        <v>5.3547231474512548E-10</v>
      </c>
      <c r="H51" s="7">
        <f t="shared" si="1"/>
        <v>4.218333333333333E-4</v>
      </c>
      <c r="I51" s="7">
        <f t="shared" si="2"/>
        <v>1.2857479999999998E-4</v>
      </c>
      <c r="J51" s="7">
        <f t="shared" si="3"/>
        <v>8.2160103323703382E-2</v>
      </c>
      <c r="K51" s="8">
        <f t="shared" si="4"/>
        <v>1.0730625458273908E-6</v>
      </c>
      <c r="L51" s="7">
        <f t="shared" si="5"/>
        <v>2.5042399493064787E-2</v>
      </c>
      <c r="M51" s="8">
        <f t="shared" si="6"/>
        <v>4.2849829391331428E-5</v>
      </c>
      <c r="N51" s="8">
        <f t="shared" si="7"/>
        <v>3.5716666666666671E-4</v>
      </c>
      <c r="O51" s="8">
        <f t="shared" si="8"/>
        <v>1.0886439999999999E-4</v>
      </c>
      <c r="P51" s="8">
        <f t="shared" si="9"/>
        <v>7.5599915073445878E-2</v>
      </c>
      <c r="Q51" s="8">
        <f t="shared" si="10"/>
        <v>8.3604278407966345E-7</v>
      </c>
      <c r="R51" s="8">
        <f t="shared" si="11"/>
        <v>2.3042854114386301E-2</v>
      </c>
      <c r="S51" s="8">
        <f t="shared" si="12"/>
        <v>3.6282084672735853E-5</v>
      </c>
      <c r="T51" s="8">
        <f t="shared" si="13"/>
        <v>9.5455266495352718E-7</v>
      </c>
      <c r="U51" s="8">
        <f t="shared" si="14"/>
        <v>3.9565957032033637E-5</v>
      </c>
      <c r="V51">
        <f t="shared" si="15"/>
        <v>112638419919.59938</v>
      </c>
      <c r="W51">
        <f t="shared" si="16"/>
        <v>5.5434413713518992E+16</v>
      </c>
      <c r="X51">
        <f t="shared" si="20"/>
        <v>2.8673059985850275E-19</v>
      </c>
      <c r="Y51">
        <f t="shared" si="21"/>
        <v>5.3547231474512548E-10</v>
      </c>
      <c r="AA51" s="5">
        <f t="shared" si="22"/>
        <v>1.2691851066508773E-8</v>
      </c>
      <c r="AB51" s="6">
        <f t="shared" si="23"/>
        <v>1.60035748E-2</v>
      </c>
      <c r="AC51" s="5">
        <f t="shared" si="24"/>
        <v>2.9774719974190652E-9</v>
      </c>
      <c r="AD51" s="15">
        <f t="shared" si="25"/>
        <v>1.0886439999999999E-4</v>
      </c>
      <c r="AE51" s="5">
        <f t="shared" si="29"/>
        <v>1.5894742696881705E-2</v>
      </c>
      <c r="AF51" s="16">
        <f t="shared" si="30"/>
        <v>-2.2582502635232204E-8</v>
      </c>
    </row>
    <row r="52" spans="1:32" x14ac:dyDescent="0.75">
      <c r="A52">
        <f t="shared" si="18"/>
        <v>645</v>
      </c>
      <c r="B52" s="22">
        <f>'Raw Data'!C53*0.0254</f>
        <v>-4.48564E-5</v>
      </c>
      <c r="C52">
        <f>'Raw Data'!D53*0.0254</f>
        <v>2.0848319999999999E-4</v>
      </c>
      <c r="E52" s="7">
        <f t="shared" si="0"/>
        <v>2.5333959999999998E-4</v>
      </c>
      <c r="F52" t="e">
        <f t="shared" si="19"/>
        <v>#NUM!</v>
      </c>
      <c r="H52" s="7">
        <f t="shared" si="1"/>
        <v>-1.4716666666666668E-4</v>
      </c>
      <c r="I52" s="7">
        <f t="shared" si="2"/>
        <v>-4.48564E-5</v>
      </c>
      <c r="J52" s="7" t="e">
        <f t="shared" si="3"/>
        <v>#NUM!</v>
      </c>
      <c r="K52" s="8" t="e">
        <f t="shared" si="4"/>
        <v>#NUM!</v>
      </c>
      <c r="L52" s="7" t="e">
        <f t="shared" si="5"/>
        <v>#NUM!</v>
      </c>
      <c r="M52" s="8" t="e">
        <f t="shared" si="6"/>
        <v>#NUM!</v>
      </c>
      <c r="N52" s="8">
        <f t="shared" si="7"/>
        <v>6.8400000000000004E-4</v>
      </c>
      <c r="O52" s="8">
        <f t="shared" si="8"/>
        <v>2.0848319999999999E-4</v>
      </c>
      <c r="P52" s="8">
        <f t="shared" si="9"/>
        <v>0.104625504264789</v>
      </c>
      <c r="Q52" s="8">
        <f t="shared" si="10"/>
        <v>2.2154587960154213E-6</v>
      </c>
      <c r="R52" s="8">
        <f t="shared" si="11"/>
        <v>3.1889853699907683E-2</v>
      </c>
      <c r="S52" s="8">
        <f t="shared" si="12"/>
        <v>6.947221573555964E-5</v>
      </c>
      <c r="T52" s="8" t="e">
        <f t="shared" si="13"/>
        <v>#NUM!</v>
      </c>
      <c r="U52" s="8" t="e">
        <f t="shared" si="14"/>
        <v>#NUM!</v>
      </c>
      <c r="V52" t="e">
        <f t="shared" si="15"/>
        <v>#NUM!</v>
      </c>
      <c r="W52" t="e">
        <f t="shared" si="16"/>
        <v>#NUM!</v>
      </c>
      <c r="X52" t="e">
        <f t="shared" si="20"/>
        <v>#NUM!</v>
      </c>
      <c r="Y52" t="e">
        <f t="shared" si="21"/>
        <v>#NUM!</v>
      </c>
      <c r="AA52" s="5" t="e">
        <f t="shared" si="22"/>
        <v>#NUM!</v>
      </c>
      <c r="AB52" s="6">
        <f t="shared" si="23"/>
        <v>1.5830143599999999E-2</v>
      </c>
      <c r="AC52" s="5" t="e">
        <f t="shared" si="24"/>
        <v>#NUM!</v>
      </c>
      <c r="AD52" s="15">
        <f t="shared" si="25"/>
        <v>2.0848319999999999E-4</v>
      </c>
      <c r="AE52" s="5" t="e">
        <f t="shared" si="29"/>
        <v>#NUM!</v>
      </c>
      <c r="AF52" s="16" t="e">
        <f t="shared" si="30"/>
        <v>#NUM!</v>
      </c>
    </row>
    <row r="53" spans="1:32" x14ac:dyDescent="0.75">
      <c r="A53">
        <f t="shared" si="18"/>
        <v>660</v>
      </c>
      <c r="B53" s="22">
        <f>'Raw Data'!C54*0.0254</f>
        <v>1.7678400000000001E-4</v>
      </c>
      <c r="C53">
        <f>'Raw Data'!D54*0.0254</f>
        <v>2.6591259999999997E-4</v>
      </c>
      <c r="E53" s="7">
        <f t="shared" si="0"/>
        <v>8.9128599999999965E-5</v>
      </c>
      <c r="F53">
        <f t="shared" si="19"/>
        <v>2.0834971472146968E-9</v>
      </c>
      <c r="H53" s="7">
        <f t="shared" si="1"/>
        <v>5.8000000000000011E-4</v>
      </c>
      <c r="I53" s="7">
        <f t="shared" si="2"/>
        <v>1.7678400000000001E-4</v>
      </c>
      <c r="J53" s="7">
        <f t="shared" si="3"/>
        <v>9.6342071228129544E-2</v>
      </c>
      <c r="K53" s="8">
        <f t="shared" si="4"/>
        <v>1.7299560529583072E-6</v>
      </c>
      <c r="L53" s="7">
        <f t="shared" si="5"/>
        <v>2.936506331033388E-2</v>
      </c>
      <c r="M53" s="8">
        <f t="shared" si="6"/>
        <v>5.891204914751596E-5</v>
      </c>
      <c r="N53" s="8">
        <f t="shared" si="7"/>
        <v>8.7241666666666674E-4</v>
      </c>
      <c r="O53" s="8">
        <f t="shared" si="8"/>
        <v>2.6591259999999997E-4</v>
      </c>
      <c r="P53" s="8">
        <f t="shared" si="9"/>
        <v>0.11816398695993957</v>
      </c>
      <c r="Q53" s="8">
        <f t="shared" si="10"/>
        <v>3.1911035291334977E-6</v>
      </c>
      <c r="R53" s="8">
        <f t="shared" si="11"/>
        <v>3.6016383225389574E-2</v>
      </c>
      <c r="S53" s="8">
        <f t="shared" si="12"/>
        <v>8.8601443103369264E-5</v>
      </c>
      <c r="T53" s="8">
        <f t="shared" si="13"/>
        <v>2.4605297910459026E-6</v>
      </c>
      <c r="U53" s="8">
        <f t="shared" si="14"/>
        <v>7.3756746125442615E-5</v>
      </c>
      <c r="V53">
        <f t="shared" si="15"/>
        <v>-7088401705.3284101</v>
      </c>
      <c r="W53">
        <f t="shared" si="16"/>
        <v>3636485779983787.5</v>
      </c>
      <c r="X53">
        <f t="shared" si="20"/>
        <v>4.3409603624517792E-18</v>
      </c>
      <c r="Y53">
        <f t="shared" si="21"/>
        <v>2.0834971472146968E-9</v>
      </c>
      <c r="AA53" s="5">
        <f t="shared" si="22"/>
        <v>7.3929313935330544E-8</v>
      </c>
      <c r="AB53" s="6">
        <f t="shared" si="23"/>
        <v>1.6051783999999999E-2</v>
      </c>
      <c r="AC53" s="5">
        <f t="shared" si="24"/>
        <v>1.2385902362193818E-7</v>
      </c>
      <c r="AD53" s="15">
        <f t="shared" si="25"/>
        <v>2.6591259999999997E-4</v>
      </c>
      <c r="AE53" s="5">
        <f t="shared" si="29"/>
        <v>1.578584062952916E-2</v>
      </c>
      <c r="AF53" s="16">
        <f t="shared" si="30"/>
        <v>-1.9159238848209803E-8</v>
      </c>
    </row>
    <row r="54" spans="1:32" x14ac:dyDescent="0.75">
      <c r="A54">
        <f t="shared" si="18"/>
        <v>675</v>
      </c>
      <c r="B54" s="22">
        <f>'Raw Data'!C55*0.0254</f>
        <v>-4.19608E-5</v>
      </c>
      <c r="C54">
        <f>'Raw Data'!D55*0.0254</f>
        <v>1.48844E-4</v>
      </c>
      <c r="E54" s="7">
        <f t="shared" si="0"/>
        <v>1.9080479999999999E-4</v>
      </c>
      <c r="F54" t="e">
        <f t="shared" si="19"/>
        <v>#NUM!</v>
      </c>
      <c r="H54" s="7">
        <f t="shared" si="1"/>
        <v>-1.3766666666666669E-4</v>
      </c>
      <c r="I54" s="7">
        <f t="shared" si="2"/>
        <v>-4.19608E-5</v>
      </c>
      <c r="J54" s="7" t="e">
        <f t="shared" si="3"/>
        <v>#NUM!</v>
      </c>
      <c r="K54" s="8" t="e">
        <f t="shared" si="4"/>
        <v>#NUM!</v>
      </c>
      <c r="L54" s="7" t="e">
        <f t="shared" si="5"/>
        <v>#NUM!</v>
      </c>
      <c r="M54" s="8" t="e">
        <f t="shared" si="6"/>
        <v>#NUM!</v>
      </c>
      <c r="N54" s="8">
        <f t="shared" si="7"/>
        <v>4.8833333333333335E-4</v>
      </c>
      <c r="O54" s="8">
        <f t="shared" si="8"/>
        <v>1.48844E-4</v>
      </c>
      <c r="P54" s="8">
        <f t="shared" si="9"/>
        <v>8.840025736228263E-2</v>
      </c>
      <c r="Q54" s="8">
        <f t="shared" si="10"/>
        <v>1.3365326807602788E-6</v>
      </c>
      <c r="R54" s="8">
        <f t="shared" si="11"/>
        <v>2.6944398444023743E-2</v>
      </c>
      <c r="S54" s="8">
        <f t="shared" si="12"/>
        <v>4.9603359434313936E-5</v>
      </c>
      <c r="T54" s="8" t="e">
        <f t="shared" si="13"/>
        <v>#NUM!</v>
      </c>
      <c r="U54" s="8" t="e">
        <f t="shared" si="14"/>
        <v>#NUM!</v>
      </c>
      <c r="V54" t="e">
        <f t="shared" si="15"/>
        <v>#NUM!</v>
      </c>
      <c r="W54" t="e">
        <f t="shared" si="16"/>
        <v>#NUM!</v>
      </c>
      <c r="X54" t="e">
        <f t="shared" si="20"/>
        <v>#NUM!</v>
      </c>
      <c r="Y54" t="e">
        <f t="shared" si="21"/>
        <v>#NUM!</v>
      </c>
      <c r="AA54" s="5" t="e">
        <f t="shared" si="22"/>
        <v>#NUM!</v>
      </c>
      <c r="AB54" s="6">
        <f t="shared" si="23"/>
        <v>1.5833039199999999E-2</v>
      </c>
      <c r="AC54" s="5" t="e">
        <f t="shared" si="24"/>
        <v>#NUM!</v>
      </c>
      <c r="AD54" s="15">
        <f t="shared" si="25"/>
        <v>1.48844E-4</v>
      </c>
      <c r="AE54" s="5" t="e">
        <f t="shared" si="29"/>
        <v>#NUM!</v>
      </c>
      <c r="AF54" s="16" t="e">
        <f t="shared" si="30"/>
        <v>#NUM!</v>
      </c>
    </row>
    <row r="55" spans="1:32" x14ac:dyDescent="0.75">
      <c r="A55">
        <f t="shared" si="18"/>
        <v>690</v>
      </c>
      <c r="B55" s="22">
        <f>'Raw Data'!C56*0.0254</f>
        <v>2.1767799999999999E-5</v>
      </c>
      <c r="C55">
        <f>'Raw Data'!D56*0.0254</f>
        <v>1.694942E-4</v>
      </c>
      <c r="E55" s="7">
        <f t="shared" si="0"/>
        <v>1.4772640000000002E-4</v>
      </c>
      <c r="F55">
        <f t="shared" si="19"/>
        <v>4.1032427745502579E-10</v>
      </c>
      <c r="H55" s="7">
        <f t="shared" si="1"/>
        <v>7.1416666666666677E-5</v>
      </c>
      <c r="I55" s="7">
        <f t="shared" si="2"/>
        <v>2.1767799999999999E-5</v>
      </c>
      <c r="J55" s="7">
        <f t="shared" si="3"/>
        <v>3.3803755257625578E-2</v>
      </c>
      <c r="K55" s="8">
        <f t="shared" si="4"/>
        <v>7.4758180157178191E-8</v>
      </c>
      <c r="L55" s="7">
        <f t="shared" si="5"/>
        <v>1.0303384602524276E-2</v>
      </c>
      <c r="M55" s="8">
        <f t="shared" si="6"/>
        <v>7.2556915073191413E-6</v>
      </c>
      <c r="N55" s="8">
        <f t="shared" si="7"/>
        <v>5.5608333333333345E-4</v>
      </c>
      <c r="O55" s="8">
        <f t="shared" si="8"/>
        <v>1.694942E-4</v>
      </c>
      <c r="P55" s="8">
        <f t="shared" si="9"/>
        <v>9.4334421301150329E-2</v>
      </c>
      <c r="Q55" s="8">
        <f t="shared" si="10"/>
        <v>1.6240747553748295E-6</v>
      </c>
      <c r="R55" s="8">
        <f t="shared" si="11"/>
        <v>2.8753131612590615E-2</v>
      </c>
      <c r="S55" s="8">
        <f t="shared" si="12"/>
        <v>5.6483404216870372E-5</v>
      </c>
      <c r="T55" s="8">
        <f t="shared" si="13"/>
        <v>8.4941646776600386E-7</v>
      </c>
      <c r="U55" s="8">
        <f t="shared" si="14"/>
        <v>3.1869547862094757E-5</v>
      </c>
      <c r="V55">
        <f t="shared" si="15"/>
        <v>-19364672552.202866</v>
      </c>
      <c r="W55">
        <f t="shared" si="16"/>
        <v>9.34111943992368E+16</v>
      </c>
      <c r="X55">
        <f t="shared" si="20"/>
        <v>1.6836601266898899E-19</v>
      </c>
      <c r="Y55">
        <f t="shared" si="21"/>
        <v>4.1032427745502579E-10</v>
      </c>
      <c r="AA55" s="5">
        <f t="shared" si="22"/>
        <v>1.535458143962228E-6</v>
      </c>
      <c r="AB55" s="6">
        <f t="shared" si="23"/>
        <v>1.5896767799999999E-2</v>
      </c>
      <c r="AC55" s="5">
        <f t="shared" si="24"/>
        <v>3.8702486621765853E-8</v>
      </c>
      <c r="AD55" s="15">
        <f t="shared" si="25"/>
        <v>1.694942E-4</v>
      </c>
      <c r="AE55" s="5">
        <f t="shared" si="29"/>
        <v>1.5727270339647298E-2</v>
      </c>
      <c r="AF55" s="16">
        <f t="shared" si="30"/>
        <v>1.5000160100420157E-6</v>
      </c>
    </row>
    <row r="56" spans="1:32" x14ac:dyDescent="0.75">
      <c r="A56">
        <f t="shared" si="18"/>
        <v>705</v>
      </c>
      <c r="B56" s="22">
        <f>'Raw Data'!C57*0.0254</f>
        <v>1.3952219999999998E-4</v>
      </c>
      <c r="C56">
        <f>'Raw Data'!D57*0.0254</f>
        <v>7.424419999999999E-5</v>
      </c>
      <c r="E56" s="7">
        <f t="shared" si="0"/>
        <v>-6.5277999999999994E-5</v>
      </c>
      <c r="F56">
        <f t="shared" si="19"/>
        <v>4.409860932582727E-10</v>
      </c>
      <c r="H56" s="7">
        <f t="shared" si="1"/>
        <v>4.5774999999999999E-4</v>
      </c>
      <c r="I56" s="7">
        <f t="shared" si="2"/>
        <v>1.3952219999999998E-4</v>
      </c>
      <c r="J56" s="7">
        <f t="shared" si="3"/>
        <v>8.5586901995791553E-2</v>
      </c>
      <c r="K56" s="8">
        <f t="shared" si="4"/>
        <v>1.2129741425625274E-6</v>
      </c>
      <c r="L56" s="7">
        <f t="shared" si="5"/>
        <v>2.6086887728317264E-2</v>
      </c>
      <c r="M56" s="8">
        <f t="shared" si="6"/>
        <v>4.6497464749152362E-5</v>
      </c>
      <c r="N56" s="8">
        <f t="shared" si="7"/>
        <v>2.4358333333333334E-4</v>
      </c>
      <c r="O56" s="8">
        <f t="shared" si="8"/>
        <v>7.424419999999999E-5</v>
      </c>
      <c r="P56" s="8">
        <f t="shared" si="9"/>
        <v>6.2431160619223824E-2</v>
      </c>
      <c r="Q56" s="8">
        <f t="shared" si="10"/>
        <v>4.7087786680673878E-7</v>
      </c>
      <c r="R56" s="8">
        <f t="shared" si="11"/>
        <v>1.902901775673942E-2</v>
      </c>
      <c r="S56" s="8">
        <f t="shared" si="12"/>
        <v>2.4745253424337685E-5</v>
      </c>
      <c r="T56" s="8">
        <f t="shared" si="13"/>
        <v>8.4192600468463305E-7</v>
      </c>
      <c r="U56" s="8">
        <f t="shared" si="14"/>
        <v>3.5621359086745022E-5</v>
      </c>
      <c r="V56">
        <f t="shared" si="15"/>
        <v>40788414626.236351</v>
      </c>
      <c r="W56">
        <f t="shared" si="16"/>
        <v>8.1968373874515008E+16</v>
      </c>
      <c r="X56">
        <f t="shared" si="20"/>
        <v>1.9446873444719397E-19</v>
      </c>
      <c r="Y56">
        <f t="shared" si="21"/>
        <v>4.409860932582727E-10</v>
      </c>
      <c r="AA56" s="5">
        <f t="shared" si="22"/>
        <v>6.7367076210213523E-9</v>
      </c>
      <c r="AB56" s="6">
        <f t="shared" si="23"/>
        <v>1.6014522199999999E-2</v>
      </c>
      <c r="AC56" s="5">
        <f t="shared" si="24"/>
        <v>5.7345315605788014E-9</v>
      </c>
      <c r="AD56" s="15">
        <f t="shared" si="25"/>
        <v>7.424419999999999E-5</v>
      </c>
      <c r="AE56" s="5">
        <f t="shared" si="29"/>
        <v>1.594028593207137E-2</v>
      </c>
      <c r="AF56" s="16">
        <f t="shared" si="30"/>
        <v>-6.9298953103702488E-9</v>
      </c>
    </row>
    <row r="57" spans="1:32" x14ac:dyDescent="0.75">
      <c r="A57">
        <f t="shared" si="18"/>
        <v>720</v>
      </c>
      <c r="B57" s="22">
        <f>'Raw Data'!C58*0.0254</f>
        <v>-1.296162E-4</v>
      </c>
      <c r="C57">
        <f>'Raw Data'!D58*0.0254</f>
        <v>1.4721839999999999E-4</v>
      </c>
      <c r="E57" s="7">
        <f t="shared" si="0"/>
        <v>2.7683459999999999E-4</v>
      </c>
      <c r="F57" t="e">
        <f t="shared" si="19"/>
        <v>#NUM!</v>
      </c>
      <c r="H57" s="7">
        <f t="shared" si="1"/>
        <v>-4.2525000000000006E-4</v>
      </c>
      <c r="I57" s="7">
        <f t="shared" si="2"/>
        <v>-1.296162E-4</v>
      </c>
      <c r="J57" s="7" t="e">
        <f t="shared" si="3"/>
        <v>#NUM!</v>
      </c>
      <c r="K57" s="8" t="e">
        <f t="shared" si="4"/>
        <v>#NUM!</v>
      </c>
      <c r="L57" s="7" t="e">
        <f t="shared" si="5"/>
        <v>#NUM!</v>
      </c>
      <c r="M57" s="8" t="e">
        <f t="shared" si="6"/>
        <v>#NUM!</v>
      </c>
      <c r="N57" s="8">
        <f t="shared" si="7"/>
        <v>4.8300000000000003E-4</v>
      </c>
      <c r="O57" s="8">
        <f t="shared" si="8"/>
        <v>1.4721839999999999E-4</v>
      </c>
      <c r="P57" s="8">
        <f t="shared" si="9"/>
        <v>8.7916122119937157E-2</v>
      </c>
      <c r="Q57" s="8">
        <f t="shared" si="10"/>
        <v>1.3146992609916132E-6</v>
      </c>
      <c r="R57" s="8">
        <f t="shared" si="11"/>
        <v>2.6796834022156841E-2</v>
      </c>
      <c r="S57" s="8">
        <f t="shared" si="12"/>
        <v>4.9061738409267308E-5</v>
      </c>
      <c r="T57" s="8" t="e">
        <f t="shared" si="13"/>
        <v>#NUM!</v>
      </c>
      <c r="U57" s="8" t="e">
        <f t="shared" si="14"/>
        <v>#NUM!</v>
      </c>
      <c r="V57" t="e">
        <f t="shared" si="15"/>
        <v>#NUM!</v>
      </c>
      <c r="W57" t="e">
        <f t="shared" si="16"/>
        <v>#NUM!</v>
      </c>
      <c r="X57" t="e">
        <f t="shared" si="20"/>
        <v>#NUM!</v>
      </c>
      <c r="Y57" t="e">
        <f t="shared" si="21"/>
        <v>#NUM!</v>
      </c>
      <c r="AA57" s="5" t="e">
        <f t="shared" si="22"/>
        <v>#NUM!</v>
      </c>
      <c r="AB57" s="6">
        <f t="shared" si="23"/>
        <v>1.5745383799999998E-2</v>
      </c>
      <c r="AC57" s="5" t="e">
        <f t="shared" si="24"/>
        <v>#NUM!</v>
      </c>
      <c r="AD57" s="15">
        <f t="shared" si="25"/>
        <v>1.4721839999999999E-4</v>
      </c>
      <c r="AE57" s="5" t="e">
        <f t="shared" si="29"/>
        <v>#NUM!</v>
      </c>
      <c r="AF57" s="16" t="e">
        <f t="shared" si="30"/>
        <v>#NUM!</v>
      </c>
    </row>
    <row r="58" spans="1:32" x14ac:dyDescent="0.75">
      <c r="A58">
        <f t="shared" si="18"/>
        <v>735</v>
      </c>
      <c r="B58" s="22">
        <f>'Raw Data'!C59*0.0254</f>
        <v>-8.0111599999999994E-5</v>
      </c>
      <c r="C58">
        <f>'Raw Data'!D59*0.0254</f>
        <v>1.1026140000000001E-4</v>
      </c>
      <c r="E58" s="7">
        <f t="shared" si="0"/>
        <v>1.90373E-4</v>
      </c>
      <c r="F58" t="e">
        <f t="shared" si="19"/>
        <v>#NUM!</v>
      </c>
      <c r="H58" s="7">
        <f t="shared" si="1"/>
        <v>-2.6283333333333334E-4</v>
      </c>
      <c r="I58" s="7">
        <f t="shared" si="2"/>
        <v>-8.0111599999999994E-5</v>
      </c>
      <c r="J58" s="7" t="e">
        <f t="shared" si="3"/>
        <v>#NUM!</v>
      </c>
      <c r="K58" s="8" t="e">
        <f t="shared" si="4"/>
        <v>#NUM!</v>
      </c>
      <c r="L58" s="7" t="e">
        <f t="shared" si="5"/>
        <v>#NUM!</v>
      </c>
      <c r="M58" s="8" t="e">
        <f t="shared" si="6"/>
        <v>#NUM!</v>
      </c>
      <c r="N58" s="8">
        <f t="shared" si="7"/>
        <v>3.6175000000000009E-4</v>
      </c>
      <c r="O58" s="8">
        <f t="shared" si="8"/>
        <v>1.1026140000000001E-4</v>
      </c>
      <c r="P58" s="8">
        <f t="shared" si="9"/>
        <v>7.6083494077360481E-2</v>
      </c>
      <c r="Q58" s="8">
        <f t="shared" si="10"/>
        <v>8.5218588036665938E-7</v>
      </c>
      <c r="R58" s="8">
        <f t="shared" si="11"/>
        <v>2.3190248994779471E-2</v>
      </c>
      <c r="S58" s="8">
        <f t="shared" si="12"/>
        <v>3.6747595101652478E-5</v>
      </c>
      <c r="T58" s="8" t="e">
        <f t="shared" si="13"/>
        <v>#NUM!</v>
      </c>
      <c r="U58" s="8" t="e">
        <f t="shared" si="14"/>
        <v>#NUM!</v>
      </c>
      <c r="V58" t="e">
        <f t="shared" si="15"/>
        <v>#NUM!</v>
      </c>
      <c r="W58" t="e">
        <f t="shared" si="16"/>
        <v>#NUM!</v>
      </c>
      <c r="X58" t="e">
        <f t="shared" si="20"/>
        <v>#NUM!</v>
      </c>
      <c r="Y58" t="e">
        <f t="shared" si="21"/>
        <v>#NUM!</v>
      </c>
      <c r="AA58" s="5" t="e">
        <f t="shared" si="22"/>
        <v>#NUM!</v>
      </c>
      <c r="AB58" s="6">
        <f t="shared" si="23"/>
        <v>1.5794888400000002E-2</v>
      </c>
      <c r="AC58" s="5" t="e">
        <f t="shared" si="24"/>
        <v>#NUM!</v>
      </c>
      <c r="AD58" s="15">
        <f t="shared" si="25"/>
        <v>1.1026140000000001E-4</v>
      </c>
      <c r="AE58" s="5" t="e">
        <f t="shared" si="29"/>
        <v>#NUM!</v>
      </c>
      <c r="AF58" s="16" t="e">
        <f t="shared" si="30"/>
        <v>#NUM!</v>
      </c>
    </row>
    <row r="59" spans="1:32" x14ac:dyDescent="0.75">
      <c r="A59">
        <f t="shared" si="18"/>
        <v>750</v>
      </c>
      <c r="B59" s="22">
        <f>'Raw Data'!C60*0.0254</f>
        <v>1.260856E-4</v>
      </c>
      <c r="C59">
        <f>'Raw Data'!D60*0.0254</f>
        <v>2.03327E-4</v>
      </c>
      <c r="E59" s="7">
        <f t="shared" si="0"/>
        <v>7.7241400000000002E-5</v>
      </c>
      <c r="F59">
        <f t="shared" si="19"/>
        <v>1.1046000999086012E-9</v>
      </c>
      <c r="H59" s="7">
        <f t="shared" si="1"/>
        <v>4.1366666666666673E-4</v>
      </c>
      <c r="I59" s="7">
        <f t="shared" si="2"/>
        <v>1.260856E-4</v>
      </c>
      <c r="J59" s="7">
        <f t="shared" si="3"/>
        <v>8.1360798353145913E-2</v>
      </c>
      <c r="K59" s="8">
        <f t="shared" si="4"/>
        <v>1.0420547770176417E-6</v>
      </c>
      <c r="L59" s="7">
        <f t="shared" si="5"/>
        <v>2.4798771338038872E-2</v>
      </c>
      <c r="M59" s="8">
        <f t="shared" si="6"/>
        <v>4.2020419593096224E-5</v>
      </c>
      <c r="N59" s="8">
        <f t="shared" si="7"/>
        <v>6.6708333333333344E-4</v>
      </c>
      <c r="O59" s="8">
        <f t="shared" si="8"/>
        <v>2.03327E-4</v>
      </c>
      <c r="P59" s="8">
        <f t="shared" si="9"/>
        <v>0.10332331543429207</v>
      </c>
      <c r="Q59" s="8">
        <f t="shared" si="10"/>
        <v>2.1337909312442183E-6</v>
      </c>
      <c r="R59" s="8">
        <f t="shared" si="11"/>
        <v>3.1492946544372222E-2</v>
      </c>
      <c r="S59" s="8">
        <f t="shared" si="12"/>
        <v>6.7754566192712319E-5</v>
      </c>
      <c r="T59" s="8">
        <f t="shared" si="13"/>
        <v>1.5879228541309299E-6</v>
      </c>
      <c r="U59" s="8">
        <f t="shared" si="14"/>
        <v>5.4887492892904271E-5</v>
      </c>
      <c r="V59">
        <f t="shared" si="15"/>
        <v>-14700222534.069702</v>
      </c>
      <c r="W59">
        <f t="shared" si="16"/>
        <v>1.294746732903421E+16</v>
      </c>
      <c r="X59">
        <f t="shared" si="20"/>
        <v>1.2201413807180916E-18</v>
      </c>
      <c r="Y59">
        <f t="shared" si="21"/>
        <v>1.1046000999086012E-9</v>
      </c>
      <c r="AA59" s="5">
        <f t="shared" si="22"/>
        <v>5.7270378795112353E-8</v>
      </c>
      <c r="AB59" s="6">
        <f t="shared" si="23"/>
        <v>1.6001085599999999E-2</v>
      </c>
      <c r="AC59" s="5">
        <f t="shared" si="24"/>
        <v>1.392545755069821E-9</v>
      </c>
      <c r="AD59" s="15">
        <f t="shared" si="25"/>
        <v>2.03327E-4</v>
      </c>
      <c r="AE59" s="5">
        <f t="shared" si="29"/>
        <v>1.5797740663650181E-2</v>
      </c>
      <c r="AF59" s="16">
        <f t="shared" si="30"/>
        <v>7.3814182856291044E-8</v>
      </c>
    </row>
    <row r="60" spans="1:32" x14ac:dyDescent="0.75">
      <c r="A60">
        <f t="shared" si="18"/>
        <v>765</v>
      </c>
      <c r="B60" s="22">
        <f>'Raw Data'!C61*0.0254</f>
        <v>3.7462459999999998E-4</v>
      </c>
      <c r="C60">
        <f>'Raw Data'!D61*0.0254</f>
        <v>4.3530519999999999E-4</v>
      </c>
      <c r="E60" s="7">
        <f t="shared" si="0"/>
        <v>6.068060000000001E-5</v>
      </c>
      <c r="F60">
        <f t="shared" si="19"/>
        <v>7.6169304482153378E-9</v>
      </c>
      <c r="H60" s="7">
        <f t="shared" si="1"/>
        <v>1.2290833333333335E-3</v>
      </c>
      <c r="I60" s="7">
        <f t="shared" si="2"/>
        <v>3.7462459999999998E-4</v>
      </c>
      <c r="J60" s="7">
        <f t="shared" si="3"/>
        <v>0.14026188148115226</v>
      </c>
      <c r="K60" s="8">
        <f t="shared" si="4"/>
        <v>5.3355655079176549E-6</v>
      </c>
      <c r="L60" s="7">
        <f t="shared" si="5"/>
        <v>4.2751821475455205E-2</v>
      </c>
      <c r="M60" s="8">
        <f t="shared" si="6"/>
        <v>1.2480323232498818E-4</v>
      </c>
      <c r="N60" s="8">
        <f t="shared" si="7"/>
        <v>1.4281666666666668E-3</v>
      </c>
      <c r="O60" s="8">
        <f t="shared" si="8"/>
        <v>4.3530519999999999E-4</v>
      </c>
      <c r="P60" s="8">
        <f t="shared" si="9"/>
        <v>0.15120037416253806</v>
      </c>
      <c r="Q60" s="8">
        <f t="shared" si="10"/>
        <v>6.6826826825009582E-6</v>
      </c>
      <c r="R60" s="8">
        <f t="shared" si="11"/>
        <v>4.6085874044741598E-2</v>
      </c>
      <c r="S60" s="8">
        <f t="shared" si="12"/>
        <v>1.4500501121044601E-4</v>
      </c>
      <c r="T60" s="8">
        <f t="shared" si="13"/>
        <v>6.0091240952093065E-6</v>
      </c>
      <c r="U60" s="8">
        <f t="shared" si="14"/>
        <v>1.3490412176771709E-4</v>
      </c>
      <c r="V60">
        <f t="shared" si="15"/>
        <v>-3148143029.7697372</v>
      </c>
      <c r="W60">
        <f t="shared" si="16"/>
        <v>272574679477880.03</v>
      </c>
      <c r="X60">
        <f t="shared" si="20"/>
        <v>5.8017629452949897E-17</v>
      </c>
      <c r="Y60">
        <f t="shared" si="21"/>
        <v>7.6169304482153378E-9</v>
      </c>
      <c r="AA60" s="5">
        <f t="shared" si="22"/>
        <v>1.0387237559223222E-7</v>
      </c>
      <c r="AB60" s="6">
        <f t="shared" si="23"/>
        <v>1.6249624600000002E-2</v>
      </c>
      <c r="AC60" s="5">
        <f t="shared" si="24"/>
        <v>9.5369817125498199E-8</v>
      </c>
      <c r="AD60" s="15">
        <f t="shared" si="25"/>
        <v>4.3530519999999999E-4</v>
      </c>
      <c r="AE60" s="5">
        <f t="shared" si="29"/>
        <v>1.5814136752204236E-2</v>
      </c>
      <c r="AF60" s="16">
        <f t="shared" si="30"/>
        <v>1.911503542326165E-7</v>
      </c>
    </row>
    <row r="61" spans="1:32" x14ac:dyDescent="0.75">
      <c r="A61">
        <f t="shared" si="18"/>
        <v>780</v>
      </c>
      <c r="B61" s="22">
        <f>'Raw Data'!C62*0.0254</f>
        <v>4.46278E-5</v>
      </c>
      <c r="C61">
        <f>'Raw Data'!D62*0.0254</f>
        <v>3.8544499999999994E-4</v>
      </c>
      <c r="E61" s="7">
        <f t="shared" si="0"/>
        <v>3.4081719999999995E-4</v>
      </c>
      <c r="F61">
        <f t="shared" si="19"/>
        <v>2.3841155139900735E-9</v>
      </c>
      <c r="H61" s="7">
        <f t="shared" si="1"/>
        <v>1.4641666666666668E-4</v>
      </c>
      <c r="I61" s="7">
        <f t="shared" si="2"/>
        <v>4.46278E-5</v>
      </c>
      <c r="J61" s="7">
        <f t="shared" si="3"/>
        <v>4.8402283114989952E-2</v>
      </c>
      <c r="K61" s="8">
        <f t="shared" si="4"/>
        <v>2.1944988510989173E-7</v>
      </c>
      <c r="L61" s="7">
        <f t="shared" si="5"/>
        <v>1.4753015893448936E-2</v>
      </c>
      <c r="M61" s="8">
        <f t="shared" si="6"/>
        <v>1.4874916877662842E-5</v>
      </c>
      <c r="N61" s="8">
        <f t="shared" si="7"/>
        <v>1.2645833333333333E-3</v>
      </c>
      <c r="O61" s="8">
        <f t="shared" si="8"/>
        <v>3.8544499999999994E-4</v>
      </c>
      <c r="P61" s="8">
        <f t="shared" si="9"/>
        <v>0.14227391891112173</v>
      </c>
      <c r="Q61" s="8">
        <f t="shared" si="10"/>
        <v>5.5683306186258333E-6</v>
      </c>
      <c r="R61" s="8">
        <f t="shared" si="11"/>
        <v>4.33650904841099E-2</v>
      </c>
      <c r="S61" s="8">
        <f t="shared" si="12"/>
        <v>1.2840583419666137E-4</v>
      </c>
      <c r="T61" s="8">
        <f t="shared" si="13"/>
        <v>2.8938902518678626E-6</v>
      </c>
      <c r="U61" s="8">
        <f t="shared" si="14"/>
        <v>7.1640375537162103E-5</v>
      </c>
      <c r="V61">
        <f t="shared" si="15"/>
        <v>-1646364640.6619542</v>
      </c>
      <c r="W61">
        <f t="shared" si="16"/>
        <v>2732961805332112.5</v>
      </c>
      <c r="X61">
        <f t="shared" si="20"/>
        <v>5.6840067840481528E-18</v>
      </c>
      <c r="Y61">
        <f t="shared" si="21"/>
        <v>2.3841155139900735E-9</v>
      </c>
      <c r="AA61" s="5">
        <f t="shared" si="22"/>
        <v>6.0156819770950524E-6</v>
      </c>
      <c r="AB61" s="6">
        <f t="shared" si="23"/>
        <v>1.5919627799999999E-2</v>
      </c>
      <c r="AC61" s="5">
        <f t="shared" si="24"/>
        <v>2.5207759566907497E-9</v>
      </c>
      <c r="AD61" s="15">
        <f t="shared" si="25"/>
        <v>3.8544499999999994E-4</v>
      </c>
      <c r="AE61" s="5">
        <f t="shared" si="29"/>
        <v>1.5534173442052211E-2</v>
      </c>
      <c r="AF61" s="16">
        <f t="shared" si="30"/>
        <v>6.0225191489265972E-6</v>
      </c>
    </row>
    <row r="62" spans="1:32" x14ac:dyDescent="0.75">
      <c r="A62">
        <f t="shared" si="18"/>
        <v>795</v>
      </c>
      <c r="B62" s="22">
        <f>'Raw Data'!C63*0.0254</f>
        <v>4.9164240000000006E-4</v>
      </c>
      <c r="C62">
        <f>'Raw Data'!D63*0.0254</f>
        <v>5.9659519999999996E-4</v>
      </c>
      <c r="E62" s="7">
        <f t="shared" si="0"/>
        <v>1.049527999999999E-4</v>
      </c>
      <c r="F62">
        <f t="shared" si="19"/>
        <v>1.4440364514667485E-8</v>
      </c>
      <c r="H62" s="7">
        <f t="shared" si="1"/>
        <v>1.6130000000000005E-3</v>
      </c>
      <c r="I62" s="7">
        <f t="shared" si="2"/>
        <v>4.9164240000000006E-4</v>
      </c>
      <c r="J62" s="7">
        <f t="shared" si="3"/>
        <v>0.16069190412361323</v>
      </c>
      <c r="K62" s="8">
        <f t="shared" si="4"/>
        <v>8.0206570396427174E-6</v>
      </c>
      <c r="L62" s="7">
        <f t="shared" si="5"/>
        <v>4.8978892376877303E-2</v>
      </c>
      <c r="M62" s="8">
        <f t="shared" si="6"/>
        <v>1.6375741978659424E-4</v>
      </c>
      <c r="N62" s="8">
        <f t="shared" si="7"/>
        <v>1.9573333333333335E-3</v>
      </c>
      <c r="O62" s="8">
        <f t="shared" si="8"/>
        <v>5.9659519999999996E-4</v>
      </c>
      <c r="P62" s="8">
        <f t="shared" si="9"/>
        <v>0.17702482173527478</v>
      </c>
      <c r="Q62" s="8">
        <f t="shared" si="10"/>
        <v>1.0720392058367395E-5</v>
      </c>
      <c r="R62" s="8">
        <f t="shared" si="11"/>
        <v>5.3957165664911745E-2</v>
      </c>
      <c r="S62" s="8">
        <f t="shared" si="12"/>
        <v>1.9868338016388522E-4</v>
      </c>
      <c r="T62" s="8">
        <f t="shared" si="13"/>
        <v>9.3705245490050554E-6</v>
      </c>
      <c r="U62" s="8">
        <f t="shared" si="14"/>
        <v>1.8122039997523973E-4</v>
      </c>
      <c r="V62">
        <f t="shared" si="15"/>
        <v>-1007362914.8033266</v>
      </c>
      <c r="W62">
        <f t="shared" si="16"/>
        <v>75625959180225.281</v>
      </c>
      <c r="X62">
        <f t="shared" si="20"/>
        <v>2.0852412731646792E-16</v>
      </c>
      <c r="Y62">
        <f t="shared" si="21"/>
        <v>1.4440364514667485E-8</v>
      </c>
      <c r="AA62" s="5">
        <f t="shared" si="22"/>
        <v>1.6521041280416106E-7</v>
      </c>
      <c r="AB62" s="6">
        <f t="shared" si="23"/>
        <v>1.6366642399999999E-2</v>
      </c>
      <c r="AC62" s="5">
        <f t="shared" si="24"/>
        <v>1.8774804838430243E-7</v>
      </c>
      <c r="AD62" s="15">
        <f t="shared" si="25"/>
        <v>5.9659519999999996E-4</v>
      </c>
      <c r="AE62" s="5">
        <f t="shared" si="29"/>
        <v>1.57698371405273E-2</v>
      </c>
      <c r="AF62" s="16">
        <f t="shared" si="30"/>
        <v>1.8752183711737147E-7</v>
      </c>
    </row>
    <row r="63" spans="1:32" x14ac:dyDescent="0.75">
      <c r="A63">
        <f t="shared" si="18"/>
        <v>810</v>
      </c>
      <c r="B63" s="22">
        <f>'Raw Data'!C64*0.0254</f>
        <v>1.37668E-4</v>
      </c>
      <c r="C63">
        <f>'Raw Data'!D64*0.0254</f>
        <v>4.7111919999999995E-4</v>
      </c>
      <c r="E63" s="7">
        <f t="shared" si="0"/>
        <v>3.3345119999999998E-4</v>
      </c>
      <c r="F63">
        <f t="shared" si="19"/>
        <v>4.5255179466199957E-9</v>
      </c>
      <c r="H63" s="7">
        <f t="shared" si="1"/>
        <v>4.5166666666666673E-4</v>
      </c>
      <c r="I63" s="7">
        <f t="shared" si="2"/>
        <v>1.37668E-4</v>
      </c>
      <c r="J63" s="7">
        <f t="shared" si="3"/>
        <v>8.5016204006345575E-2</v>
      </c>
      <c r="K63" s="8">
        <f t="shared" si="4"/>
        <v>1.188876840576631E-6</v>
      </c>
      <c r="L63" s="7">
        <f t="shared" si="5"/>
        <v>2.5912938981134129E-2</v>
      </c>
      <c r="M63" s="8">
        <f t="shared" si="6"/>
        <v>4.5879660406030777E-5</v>
      </c>
      <c r="N63" s="8">
        <f t="shared" si="7"/>
        <v>1.5456666666666668E-3</v>
      </c>
      <c r="O63" s="8">
        <f t="shared" si="8"/>
        <v>4.7111919999999995E-4</v>
      </c>
      <c r="P63" s="8">
        <f t="shared" si="9"/>
        <v>0.15730040994834305</v>
      </c>
      <c r="Q63" s="8">
        <f t="shared" si="10"/>
        <v>7.5238640396242427E-6</v>
      </c>
      <c r="R63" s="8">
        <f t="shared" si="11"/>
        <v>4.7945164952254954E-2</v>
      </c>
      <c r="S63" s="8">
        <f t="shared" si="12"/>
        <v>1.5692643975918536E-4</v>
      </c>
      <c r="T63" s="8">
        <f t="shared" si="13"/>
        <v>4.3563704401004368E-6</v>
      </c>
      <c r="U63" s="8">
        <f t="shared" si="14"/>
        <v>1.0140305008260807E-4</v>
      </c>
      <c r="V63">
        <f t="shared" si="15"/>
        <v>-923422510.26777804</v>
      </c>
      <c r="W63">
        <f t="shared" si="16"/>
        <v>758852178036553.88</v>
      </c>
      <c r="X63">
        <f t="shared" si="20"/>
        <v>2.0480312685179663E-17</v>
      </c>
      <c r="Y63">
        <f t="shared" si="21"/>
        <v>4.5255179466199957E-9</v>
      </c>
      <c r="AA63" s="5">
        <f t="shared" si="22"/>
        <v>7.3852269503531604E-7</v>
      </c>
      <c r="AB63" s="6">
        <f t="shared" si="23"/>
        <v>1.6012668000000001E-2</v>
      </c>
      <c r="AC63" s="5">
        <f t="shared" si="24"/>
        <v>1.161616538444343E-8</v>
      </c>
      <c r="AD63" s="15">
        <f t="shared" si="25"/>
        <v>4.7111919999999995E-4</v>
      </c>
      <c r="AE63" s="5">
        <f t="shared" si="29"/>
        <v>1.5541529888018249E-2</v>
      </c>
      <c r="AF63" s="16">
        <f t="shared" si="30"/>
        <v>7.4581851140440025E-7</v>
      </c>
    </row>
    <row r="64" spans="1:32" x14ac:dyDescent="0.75">
      <c r="A64">
        <f t="shared" si="18"/>
        <v>825</v>
      </c>
      <c r="B64" s="22">
        <f>'Raw Data'!C65*0.0254</f>
        <v>3.9349680000000002E-4</v>
      </c>
      <c r="C64">
        <f>'Raw Data'!D65*0.0254</f>
        <v>5.4960519999999995E-4</v>
      </c>
      <c r="E64" s="7">
        <f t="shared" si="0"/>
        <v>1.5610839999999994E-4</v>
      </c>
      <c r="F64">
        <f t="shared" si="19"/>
        <v>1.0645644935076659E-8</v>
      </c>
      <c r="H64" s="7">
        <f t="shared" si="1"/>
        <v>1.2910000000000003E-3</v>
      </c>
      <c r="I64" s="7">
        <f t="shared" si="2"/>
        <v>3.9349680000000002E-4</v>
      </c>
      <c r="J64" s="7">
        <f t="shared" si="3"/>
        <v>0.14375289593871177</v>
      </c>
      <c r="K64" s="8">
        <f t="shared" si="4"/>
        <v>5.7436735965281404E-6</v>
      </c>
      <c r="L64" s="7">
        <f t="shared" si="5"/>
        <v>4.3815882682119341E-2</v>
      </c>
      <c r="M64" s="8">
        <f t="shared" si="6"/>
        <v>1.3108656598790955E-4</v>
      </c>
      <c r="N64" s="8">
        <f t="shared" si="7"/>
        <v>1.8031666666666667E-3</v>
      </c>
      <c r="O64" s="8">
        <f t="shared" si="8"/>
        <v>5.4960519999999995E-4</v>
      </c>
      <c r="P64" s="8">
        <f t="shared" si="9"/>
        <v>0.16990592754818623</v>
      </c>
      <c r="Q64" s="8">
        <f t="shared" si="10"/>
        <v>9.4795429071021923E-6</v>
      </c>
      <c r="R64" s="8">
        <f t="shared" si="11"/>
        <v>5.1787326716687156E-2</v>
      </c>
      <c r="S64" s="8">
        <f t="shared" si="12"/>
        <v>1.8304754286626749E-4</v>
      </c>
      <c r="T64" s="8">
        <f t="shared" si="13"/>
        <v>7.6116082518151664E-6</v>
      </c>
      <c r="U64" s="8">
        <f t="shared" si="14"/>
        <v>1.5706705442708853E-4</v>
      </c>
      <c r="V64">
        <f t="shared" si="15"/>
        <v>-896195786.71781182</v>
      </c>
      <c r="W64">
        <f t="shared" si="16"/>
        <v>138699584094557.59</v>
      </c>
      <c r="X64">
        <f t="shared" si="20"/>
        <v>1.1332975608372334E-16</v>
      </c>
      <c r="Y64">
        <f t="shared" si="21"/>
        <v>1.0645644935076659E-8</v>
      </c>
      <c r="AA64" s="5">
        <f t="shared" si="22"/>
        <v>1.7509165493307747E-7</v>
      </c>
      <c r="AB64" s="6">
        <f t="shared" si="23"/>
        <v>1.6268496800000001E-2</v>
      </c>
      <c r="AC64" s="5">
        <f t="shared" si="24"/>
        <v>7.0466125043153424E-8</v>
      </c>
      <c r="AD64" s="15">
        <f t="shared" si="25"/>
        <v>5.4960519999999995E-4</v>
      </c>
      <c r="AE64" s="5">
        <f t="shared" si="29"/>
        <v>1.5718790034350082E-2</v>
      </c>
      <c r="AF64" s="16">
        <f t="shared" si="30"/>
        <v>2.0619117980721913E-7</v>
      </c>
    </row>
    <row r="65" spans="1:32" x14ac:dyDescent="0.75">
      <c r="A65">
        <f t="shared" si="18"/>
        <v>840</v>
      </c>
      <c r="B65" s="22">
        <f>'Raw Data'!C66*0.0254</f>
        <v>7.8586075999999994E-3</v>
      </c>
      <c r="C65">
        <f>'Raw Data'!D66*0.0254</f>
        <v>5.3301900000000003E-4</v>
      </c>
      <c r="E65" s="7">
        <f t="shared" si="0"/>
        <v>-7.3255885999999994E-3</v>
      </c>
      <c r="F65">
        <f t="shared" si="19"/>
        <v>1.8759271257696158E-6</v>
      </c>
      <c r="H65" s="7">
        <f t="shared" si="1"/>
        <v>2.5782833333333335E-2</v>
      </c>
      <c r="I65" s="7">
        <f t="shared" si="2"/>
        <v>7.8586075999999994E-3</v>
      </c>
      <c r="J65" s="7">
        <f t="shared" si="3"/>
        <v>0.64507384495780773</v>
      </c>
      <c r="K65" s="8">
        <f t="shared" si="4"/>
        <v>5.0883457890936771E-4</v>
      </c>
      <c r="L65" s="7">
        <f t="shared" si="5"/>
        <v>0.19661850794313976</v>
      </c>
      <c r="M65" s="8">
        <f t="shared" si="6"/>
        <v>2.587928187597263E-3</v>
      </c>
      <c r="N65" s="8">
        <f t="shared" si="7"/>
        <v>1.7487500000000003E-3</v>
      </c>
      <c r="O65" s="8">
        <f t="shared" si="8"/>
        <v>5.3301900000000003E-4</v>
      </c>
      <c r="P65" s="8">
        <f t="shared" si="9"/>
        <v>0.16732102449260866</v>
      </c>
      <c r="Q65" s="8">
        <f t="shared" si="10"/>
        <v>9.0538288483910421E-6</v>
      </c>
      <c r="R65" s="8">
        <f t="shared" si="11"/>
        <v>5.0999448265347115E-2</v>
      </c>
      <c r="S65" s="8">
        <f t="shared" si="12"/>
        <v>1.7752797640642121E-4</v>
      </c>
      <c r="T65" s="8">
        <f t="shared" si="13"/>
        <v>2.5894420387887938E-4</v>
      </c>
      <c r="U65" s="8">
        <f t="shared" si="14"/>
        <v>1.3827280820018421E-3</v>
      </c>
      <c r="V65">
        <f t="shared" si="15"/>
        <v>196917.93934774256</v>
      </c>
      <c r="W65">
        <f t="shared" si="16"/>
        <v>6592954038.4493771</v>
      </c>
      <c r="X65">
        <f t="shared" si="20"/>
        <v>3.5191025811982518E-12</v>
      </c>
      <c r="Y65">
        <f t="shared" si="21"/>
        <v>1.8759271257696158E-6</v>
      </c>
      <c r="AA65" s="5">
        <f t="shared" si="22"/>
        <v>6.927550327284784E-7</v>
      </c>
      <c r="AB65" s="6">
        <f t="shared" si="23"/>
        <v>2.3733607599999998E-2</v>
      </c>
      <c r="AC65" s="5">
        <f t="shared" si="24"/>
        <v>2.384124700027106E-9</v>
      </c>
      <c r="AD65" s="15">
        <f t="shared" si="25"/>
        <v>5.3301900000000003E-4</v>
      </c>
      <c r="AE65" s="5">
        <f t="shared" si="29"/>
        <v>2.3201281574428634E-2</v>
      </c>
      <c r="AF65" s="16">
        <f t="shared" si="30"/>
        <v>-2.6035206074359607E-9</v>
      </c>
    </row>
    <row r="66" spans="1:32" x14ac:dyDescent="0.75">
      <c r="A66">
        <f t="shared" si="18"/>
        <v>855</v>
      </c>
      <c r="B66" s="22">
        <f>'Raw Data'!C67*0.0254</f>
        <v>4.3261407000000002E-2</v>
      </c>
      <c r="C66">
        <f>'Raw Data'!D67*0.0254</f>
        <v>5.3759988999999994E-2</v>
      </c>
      <c r="E66" s="7">
        <f t="shared" si="0"/>
        <v>1.0498581999999992E-2</v>
      </c>
      <c r="F66">
        <f t="shared" si="19"/>
        <v>1.2756961260088488E-4</v>
      </c>
      <c r="H66" s="7">
        <f t="shared" si="1"/>
        <v>0.14193375000000003</v>
      </c>
      <c r="I66" s="7">
        <f t="shared" si="2"/>
        <v>4.3261407000000002E-2</v>
      </c>
      <c r="J66" s="7">
        <f t="shared" si="3"/>
        <v>1.545101984544921</v>
      </c>
      <c r="K66" s="8">
        <f t="shared" si="4"/>
        <v>6.3340371305658462E-3</v>
      </c>
      <c r="L66" s="7">
        <f t="shared" si="5"/>
        <v>0.47094708488929188</v>
      </c>
      <c r="M66" s="8">
        <f t="shared" si="6"/>
        <v>1.3449572858179647E-2</v>
      </c>
      <c r="N66" s="8">
        <f t="shared" si="7"/>
        <v>0.17637791666666666</v>
      </c>
      <c r="O66" s="8">
        <f t="shared" si="8"/>
        <v>5.3759988999999994E-2</v>
      </c>
      <c r="P66" s="8">
        <f t="shared" si="9"/>
        <v>1.7336654031186978</v>
      </c>
      <c r="Q66" s="8">
        <f t="shared" si="10"/>
        <v>8.6736516925785025E-3</v>
      </c>
      <c r="R66" s="8">
        <f t="shared" si="11"/>
        <v>0.52842121487057903</v>
      </c>
      <c r="S66" s="8">
        <f t="shared" si="12"/>
        <v>1.6414276051923568E-2</v>
      </c>
      <c r="T66" s="8">
        <f t="shared" si="13"/>
        <v>7.5038444115721747E-3</v>
      </c>
      <c r="U66" s="8">
        <f t="shared" si="14"/>
        <v>1.4931924455051607E-2</v>
      </c>
      <c r="V66">
        <f t="shared" si="15"/>
        <v>-1451.5863140765016</v>
      </c>
      <c r="W66">
        <f t="shared" si="16"/>
        <v>328916.85403564863</v>
      </c>
      <c r="X66">
        <f t="shared" si="20"/>
        <v>1.6274006059139846E-8</v>
      </c>
      <c r="Y66">
        <f t="shared" si="21"/>
        <v>1.2756961260088488E-4</v>
      </c>
      <c r="AA66" s="5">
        <f t="shared" si="22"/>
        <v>2.0674464072150888E-5</v>
      </c>
      <c r="AB66" s="6">
        <f t="shared" si="23"/>
        <v>5.9136407000000002E-2</v>
      </c>
      <c r="AC66" s="5">
        <f t="shared" si="24"/>
        <v>9.1262993907220142E-6</v>
      </c>
      <c r="AD66" s="15">
        <f t="shared" si="25"/>
        <v>5.3759988999999994E-2</v>
      </c>
      <c r="AE66" s="5">
        <f t="shared" si="29"/>
        <v>5.3527948755293618E-3</v>
      </c>
      <c r="AF66" s="16">
        <f t="shared" si="30"/>
        <v>3.5171289152081259E-5</v>
      </c>
    </row>
    <row r="67" spans="1:32" x14ac:dyDescent="0.75">
      <c r="A67">
        <f t="shared" si="18"/>
        <v>870</v>
      </c>
      <c r="B67" s="22">
        <f>'Raw Data'!C68*0.0254</f>
        <v>4.5664831199999999E-2</v>
      </c>
      <c r="C67">
        <f>'Raw Data'!D68*0.0254</f>
        <v>5.7412813799999997E-2</v>
      </c>
      <c r="E67" s="7">
        <f t="shared" si="0"/>
        <v>1.1747982599999998E-2</v>
      </c>
      <c r="F67">
        <f t="shared" si="19"/>
        <v>1.2658438327160912E-4</v>
      </c>
      <c r="H67" s="7">
        <f t="shared" si="1"/>
        <v>0.14981900000000001</v>
      </c>
      <c r="I67" s="7">
        <f t="shared" si="2"/>
        <v>4.5664831199999999E-2</v>
      </c>
      <c r="J67" s="7">
        <f t="shared" si="3"/>
        <v>1.5897836055583521</v>
      </c>
      <c r="K67" s="8">
        <f t="shared" si="4"/>
        <v>6.851179493333498E-3</v>
      </c>
      <c r="L67" s="7">
        <f t="shared" si="5"/>
        <v>0.48456604297418565</v>
      </c>
      <c r="M67" s="8">
        <f t="shared" si="6"/>
        <v>1.4138794066711938E-2</v>
      </c>
      <c r="N67" s="8">
        <f t="shared" si="7"/>
        <v>0.18836225000000001</v>
      </c>
      <c r="O67" s="8">
        <f t="shared" si="8"/>
        <v>5.7412813799999997E-2</v>
      </c>
      <c r="P67" s="8">
        <f t="shared" si="9"/>
        <v>1.7957439468863241</v>
      </c>
      <c r="Q67" s="8">
        <f t="shared" si="10"/>
        <v>9.5334562798545502E-3</v>
      </c>
      <c r="R67" s="8">
        <f t="shared" si="11"/>
        <v>0.54734275501095153</v>
      </c>
      <c r="S67" s="8">
        <f t="shared" si="12"/>
        <v>1.7417707994808115E-2</v>
      </c>
      <c r="T67" s="8">
        <f t="shared" si="13"/>
        <v>8.1923178865940249E-3</v>
      </c>
      <c r="U67" s="8">
        <f t="shared" si="14"/>
        <v>1.5778251030760027E-2</v>
      </c>
      <c r="V67">
        <f t="shared" si="15"/>
        <v>-1159.7399409566101</v>
      </c>
      <c r="W67">
        <f t="shared" si="16"/>
        <v>256398.85063282066</v>
      </c>
      <c r="X67">
        <f t="shared" si="20"/>
        <v>1.6023606088253632E-8</v>
      </c>
      <c r="Y67">
        <f t="shared" si="21"/>
        <v>1.2658438327160912E-4</v>
      </c>
      <c r="AA67" s="5">
        <f t="shared" si="22"/>
        <v>1.739925149519617E-5</v>
      </c>
      <c r="AB67" s="6">
        <f t="shared" si="23"/>
        <v>6.1539831199999999E-2</v>
      </c>
      <c r="AC67" s="5">
        <f t="shared" si="24"/>
        <v>8.4491776037624073E-6</v>
      </c>
      <c r="AD67" s="15">
        <f t="shared" si="25"/>
        <v>5.7412813799999997E-2</v>
      </c>
      <c r="AE67" s="5">
        <f t="shared" si="29"/>
        <v>4.1084341840212984E-3</v>
      </c>
      <c r="AF67" s="16">
        <f t="shared" si="30"/>
        <v>2.7533289870131962E-5</v>
      </c>
    </row>
    <row r="68" spans="1:32" x14ac:dyDescent="0.75">
      <c r="A68">
        <f t="shared" si="18"/>
        <v>885</v>
      </c>
      <c r="B68" s="22">
        <f>'Raw Data'!C69*0.0254</f>
        <v>4.6326882199999996E-2</v>
      </c>
      <c r="C68">
        <f>'Raw Data'!D69*0.0254</f>
        <v>5.8658429800000002E-2</v>
      </c>
      <c r="E68" s="7">
        <f t="shared" si="0"/>
        <v>1.2331547600000006E-2</v>
      </c>
      <c r="F68">
        <f t="shared" si="19"/>
        <v>1.2180312603674842E-4</v>
      </c>
      <c r="H68" s="7">
        <f t="shared" si="1"/>
        <v>0.15199108333333333</v>
      </c>
      <c r="I68" s="7">
        <f t="shared" si="2"/>
        <v>4.6326882199999996E-2</v>
      </c>
      <c r="J68" s="7">
        <f t="shared" si="3"/>
        <v>1.6019197026004741</v>
      </c>
      <c r="K68" s="8">
        <f t="shared" si="4"/>
        <v>6.9956453143535527E-3</v>
      </c>
      <c r="L68" s="7">
        <f t="shared" si="5"/>
        <v>0.48826512535262445</v>
      </c>
      <c r="M68" s="8">
        <f t="shared" si="6"/>
        <v>1.4327554746617028E-2</v>
      </c>
      <c r="N68" s="8">
        <f t="shared" si="7"/>
        <v>0.19244891666666669</v>
      </c>
      <c r="O68" s="8">
        <f t="shared" si="8"/>
        <v>5.8658429800000002E-2</v>
      </c>
      <c r="P68" s="8">
        <f t="shared" si="9"/>
        <v>1.8165615745693229</v>
      </c>
      <c r="Q68" s="8">
        <f t="shared" si="10"/>
        <v>9.831582070887494E-3</v>
      </c>
      <c r="R68" s="8">
        <f t="shared" si="11"/>
        <v>0.55368796792872954</v>
      </c>
      <c r="S68" s="8">
        <f t="shared" si="12"/>
        <v>1.775653913460697E-2</v>
      </c>
      <c r="T68" s="8">
        <f t="shared" si="13"/>
        <v>8.4136136926205238E-3</v>
      </c>
      <c r="U68" s="8">
        <f t="shared" si="14"/>
        <v>1.6042046940611999E-2</v>
      </c>
      <c r="V68">
        <f t="shared" si="15"/>
        <v>-1068.0507567304949</v>
      </c>
      <c r="W68">
        <f t="shared" si="16"/>
        <v>237773.41856076091</v>
      </c>
      <c r="X68">
        <f t="shared" si="20"/>
        <v>1.4836001512324022E-8</v>
      </c>
      <c r="Y68">
        <f t="shared" si="21"/>
        <v>1.2180312603674842E-4</v>
      </c>
      <c r="AA68" s="5">
        <f t="shared" si="22"/>
        <v>1.5451203107740978E-5</v>
      </c>
      <c r="AB68" s="6">
        <f t="shared" si="23"/>
        <v>6.2201882199999996E-2</v>
      </c>
      <c r="AC68" s="5">
        <f t="shared" si="24"/>
        <v>6.9309260971277496E-6</v>
      </c>
      <c r="AD68" s="15">
        <f t="shared" si="25"/>
        <v>5.8658429800000002E-2</v>
      </c>
      <c r="AE68" s="5">
        <f t="shared" si="29"/>
        <v>3.5276067973579023E-3</v>
      </c>
      <c r="AF68" s="16">
        <f t="shared" si="30"/>
        <v>2.4365879652705428E-5</v>
      </c>
    </row>
    <row r="69" spans="1:32" x14ac:dyDescent="0.75">
      <c r="A69">
        <f t="shared" si="18"/>
        <v>900</v>
      </c>
      <c r="B69" s="22">
        <f>'Raw Data'!C70*0.0254</f>
        <v>4.7541230800000001E-2</v>
      </c>
      <c r="C69">
        <f>'Raw Data'!D70*0.0254</f>
        <v>6.1190911399999999E-2</v>
      </c>
      <c r="E69" s="7">
        <f t="shared" si="0"/>
        <v>1.3649680599999998E-2</v>
      </c>
      <c r="F69">
        <f t="shared" si="19"/>
        <v>1.0374207054253252E-4</v>
      </c>
      <c r="H69" s="7">
        <f t="shared" si="1"/>
        <v>0.15597516666666669</v>
      </c>
      <c r="I69" s="7">
        <f t="shared" si="2"/>
        <v>4.7541230800000001E-2</v>
      </c>
      <c r="J69" s="7">
        <f t="shared" si="3"/>
        <v>1.6239967310102483</v>
      </c>
      <c r="K69" s="8">
        <f t="shared" si="4"/>
        <v>7.2628291504112912E-3</v>
      </c>
      <c r="L69" s="7">
        <f t="shared" si="5"/>
        <v>0.49499420361192364</v>
      </c>
      <c r="M69" s="8">
        <f t="shared" si="6"/>
        <v>1.4672553935814089E-2</v>
      </c>
      <c r="N69" s="8">
        <f t="shared" si="7"/>
        <v>0.20075758333333335</v>
      </c>
      <c r="O69" s="8">
        <f t="shared" si="8"/>
        <v>6.1190911399999999E-2</v>
      </c>
      <c r="P69" s="8">
        <f t="shared" si="9"/>
        <v>1.8583756684333705</v>
      </c>
      <c r="Q69" s="8">
        <f t="shared" si="10"/>
        <v>1.0445116755744159E-2</v>
      </c>
      <c r="R69" s="8">
        <f t="shared" si="11"/>
        <v>0.56643290373849131</v>
      </c>
      <c r="S69" s="8">
        <f t="shared" si="12"/>
        <v>1.8440165969889389E-2</v>
      </c>
      <c r="T69" s="8">
        <f t="shared" si="13"/>
        <v>8.853972953077726E-3</v>
      </c>
      <c r="U69" s="8">
        <f t="shared" si="14"/>
        <v>1.6556359952851738E-2</v>
      </c>
      <c r="V69">
        <f t="shared" si="15"/>
        <v>-904.46836836236389</v>
      </c>
      <c r="W69">
        <f t="shared" si="16"/>
        <v>205863.15256223912</v>
      </c>
      <c r="X69">
        <f t="shared" si="20"/>
        <v>1.0762417200451794E-8</v>
      </c>
      <c r="Y69">
        <f t="shared" si="21"/>
        <v>1.0374207054253252E-4</v>
      </c>
      <c r="AA69" s="5">
        <f t="shared" si="22"/>
        <v>1.0399181645289398E-5</v>
      </c>
      <c r="AB69" s="6">
        <f t="shared" si="23"/>
        <v>6.3416230800000001E-2</v>
      </c>
      <c r="AC69" s="5">
        <f t="shared" si="24"/>
        <v>4.8601720657189678E-6</v>
      </c>
      <c r="AD69" s="15">
        <f t="shared" si="25"/>
        <v>6.1190911399999999E-2</v>
      </c>
      <c r="AE69" s="5">
        <f t="shared" si="29"/>
        <v>2.2155851340750726E-3</v>
      </c>
      <c r="AF69" s="16">
        <f t="shared" si="30"/>
        <v>1.5273275504501267E-5</v>
      </c>
    </row>
    <row r="70" spans="1:32" x14ac:dyDescent="0.75">
      <c r="A70">
        <f t="shared" si="18"/>
        <v>915</v>
      </c>
      <c r="B70" s="22">
        <f>'Raw Data'!C71*0.0254</f>
        <v>5.1370433199999996E-2</v>
      </c>
      <c r="C70">
        <f>'Raw Data'!D71*0.0254</f>
        <v>6.1921008999999999E-2</v>
      </c>
      <c r="E70" s="7">
        <f t="shared" si="0"/>
        <v>1.0550575800000003E-2</v>
      </c>
      <c r="F70">
        <f t="shared" si="19"/>
        <v>1.740566807583633E-4</v>
      </c>
      <c r="H70" s="7">
        <f t="shared" si="1"/>
        <v>0.16853816666666668</v>
      </c>
      <c r="I70" s="7">
        <f t="shared" si="2"/>
        <v>5.1370433199999996E-2</v>
      </c>
      <c r="J70" s="7">
        <f t="shared" si="3"/>
        <v>1.6921584508566605</v>
      </c>
      <c r="K70" s="8">
        <f t="shared" si="4"/>
        <v>8.1233698043877839E-3</v>
      </c>
      <c r="L70" s="7">
        <f t="shared" si="5"/>
        <v>0.5157698958211101</v>
      </c>
      <c r="M70" s="8">
        <f t="shared" si="6"/>
        <v>1.5749988260666724E-2</v>
      </c>
      <c r="N70" s="8">
        <f t="shared" si="7"/>
        <v>0.20315291666666668</v>
      </c>
      <c r="O70" s="8">
        <f t="shared" si="8"/>
        <v>6.1921008999999999E-2</v>
      </c>
      <c r="P70" s="8">
        <f t="shared" si="9"/>
        <v>1.8703088560018972</v>
      </c>
      <c r="Q70" s="8">
        <f t="shared" si="10"/>
        <v>1.0623792695956273E-2</v>
      </c>
      <c r="R70" s="8">
        <f t="shared" si="11"/>
        <v>0.57007013930937822</v>
      </c>
      <c r="S70" s="8">
        <f t="shared" si="12"/>
        <v>1.8635939621090589E-2</v>
      </c>
      <c r="T70" s="8">
        <f t="shared" si="13"/>
        <v>9.3735812501720278E-3</v>
      </c>
      <c r="U70" s="8">
        <f t="shared" si="14"/>
        <v>1.7192963940878658E-2</v>
      </c>
      <c r="V70">
        <f t="shared" si="15"/>
        <v>-1087.3065063985036</v>
      </c>
      <c r="W70">
        <f t="shared" si="16"/>
        <v>174661.04255141041</v>
      </c>
      <c r="X70">
        <f t="shared" si="20"/>
        <v>3.0295728116618796E-8</v>
      </c>
      <c r="Y70">
        <f t="shared" si="21"/>
        <v>1.740566807583633E-4</v>
      </c>
      <c r="AA70" s="5">
        <f t="shared" si="22"/>
        <v>2.3399681330598864E-5</v>
      </c>
      <c r="AB70" s="6">
        <f t="shared" si="23"/>
        <v>6.7245433199999996E-2</v>
      </c>
      <c r="AC70" s="5">
        <f t="shared" si="24"/>
        <v>1.2402087849757797E-5</v>
      </c>
      <c r="AD70" s="15">
        <f t="shared" si="25"/>
        <v>6.1921008999999999E-2</v>
      </c>
      <c r="AE70" s="5">
        <f t="shared" si="29"/>
        <v>5.2914834577027156E-3</v>
      </c>
      <c r="AF70" s="16">
        <f t="shared" si="30"/>
        <v>4.3938335778113957E-5</v>
      </c>
    </row>
    <row r="71" spans="1:32" x14ac:dyDescent="0.75">
      <c r="A71">
        <f t="shared" si="18"/>
        <v>930</v>
      </c>
      <c r="B71" s="22">
        <f>'Raw Data'!C72*0.0254</f>
        <v>5.2268602599999991E-2</v>
      </c>
      <c r="C71">
        <f>'Raw Data'!D72*0.0254</f>
        <v>6.4085901799999997E-2</v>
      </c>
      <c r="E71" s="7">
        <f t="shared" si="0"/>
        <v>1.1817299200000006E-2</v>
      </c>
      <c r="F71">
        <f t="shared" si="19"/>
        <v>1.604956523418477E-4</v>
      </c>
      <c r="H71" s="7">
        <f t="shared" si="1"/>
        <v>0.17148491666666665</v>
      </c>
      <c r="I71" s="7">
        <f t="shared" si="2"/>
        <v>5.2268602599999991E-2</v>
      </c>
      <c r="J71" s="7">
        <f t="shared" si="3"/>
        <v>1.7078476852065965</v>
      </c>
      <c r="K71" s="8">
        <f t="shared" si="4"/>
        <v>8.3290424192939451E-3</v>
      </c>
      <c r="L71" s="7">
        <f t="shared" si="5"/>
        <v>0.52055197445097057</v>
      </c>
      <c r="M71" s="8">
        <f t="shared" si="6"/>
        <v>1.6000405008699925E-2</v>
      </c>
      <c r="N71" s="8">
        <f t="shared" si="7"/>
        <v>0.21025558333333336</v>
      </c>
      <c r="O71" s="8">
        <f t="shared" si="8"/>
        <v>6.4085901799999997E-2</v>
      </c>
      <c r="P71" s="8">
        <f t="shared" si="9"/>
        <v>1.9053899794120697</v>
      </c>
      <c r="Q71" s="8">
        <f t="shared" si="10"/>
        <v>1.1158191076281979E-2</v>
      </c>
      <c r="R71" s="8">
        <f t="shared" si="11"/>
        <v>0.58076286572479874</v>
      </c>
      <c r="S71" s="8">
        <f t="shared" si="12"/>
        <v>1.9212989904849421E-2</v>
      </c>
      <c r="T71" s="8">
        <f t="shared" si="13"/>
        <v>9.7436167477879618E-3</v>
      </c>
      <c r="U71" s="8">
        <f t="shared" si="14"/>
        <v>1.7606697456774671E-2</v>
      </c>
      <c r="V71">
        <f t="shared" si="15"/>
        <v>-924.47472071736672</v>
      </c>
      <c r="W71">
        <f t="shared" si="16"/>
        <v>156601.97167083481</v>
      </c>
      <c r="X71">
        <f t="shared" si="20"/>
        <v>2.575885442063524E-8</v>
      </c>
      <c r="Y71">
        <f t="shared" si="21"/>
        <v>1.604956523418477E-4</v>
      </c>
      <c r="AA71" s="5">
        <f t="shared" si="22"/>
        <v>1.8925065607645048E-5</v>
      </c>
      <c r="AB71" s="6">
        <f t="shared" si="23"/>
        <v>6.8143602599999992E-2</v>
      </c>
      <c r="AC71" s="5">
        <f t="shared" si="24"/>
        <v>7.8841464663810575E-6</v>
      </c>
      <c r="AD71" s="15">
        <f t="shared" si="25"/>
        <v>6.4085901799999997E-2</v>
      </c>
      <c r="AE71" s="5">
        <f t="shared" si="29"/>
        <v>4.0338873902534761E-3</v>
      </c>
      <c r="AF71" s="16">
        <f t="shared" si="30"/>
        <v>3.4854328887785023E-5</v>
      </c>
    </row>
    <row r="72" spans="1:32" x14ac:dyDescent="0.75">
      <c r="A72">
        <f t="shared" si="18"/>
        <v>945</v>
      </c>
      <c r="B72" s="22">
        <f>'Raw Data'!C73*0.0254</f>
        <v>5.5098619799999991E-2</v>
      </c>
      <c r="C72">
        <f>'Raw Data'!D73*0.0254</f>
        <v>7.0984363999999994E-2</v>
      </c>
      <c r="E72" s="7">
        <f t="shared" si="0"/>
        <v>1.5885744200000003E-2</v>
      </c>
      <c r="F72">
        <f t="shared" si="19"/>
        <v>9.7293418984055233E-6</v>
      </c>
      <c r="H72" s="7">
        <f t="shared" si="1"/>
        <v>0.18076975000000001</v>
      </c>
      <c r="I72" s="7">
        <f t="shared" si="2"/>
        <v>5.5098619799999991E-2</v>
      </c>
      <c r="J72" s="7">
        <f t="shared" si="3"/>
        <v>1.7565999453739902</v>
      </c>
      <c r="K72" s="8">
        <f t="shared" si="4"/>
        <v>8.9861839821007601E-3</v>
      </c>
      <c r="L72" s="7">
        <f t="shared" si="5"/>
        <v>0.53541166334999213</v>
      </c>
      <c r="M72" s="8">
        <f t="shared" si="6"/>
        <v>1.6783691124462114E-2</v>
      </c>
      <c r="N72" s="8">
        <f t="shared" si="7"/>
        <v>0.23288833333333334</v>
      </c>
      <c r="O72" s="8">
        <f t="shared" si="8"/>
        <v>7.0984363999999994E-2</v>
      </c>
      <c r="P72" s="8">
        <f t="shared" si="9"/>
        <v>2.0144152109323037</v>
      </c>
      <c r="Q72" s="8">
        <f t="shared" si="10"/>
        <v>1.2904358771066474E-2</v>
      </c>
      <c r="R72" s="8">
        <f t="shared" si="11"/>
        <v>0.61399375629216613</v>
      </c>
      <c r="S72" s="8">
        <f t="shared" si="12"/>
        <v>2.1017084683392112E-2</v>
      </c>
      <c r="T72" s="8">
        <f t="shared" si="13"/>
        <v>1.0945271376583618E-2</v>
      </c>
      <c r="U72" s="8">
        <f t="shared" si="14"/>
        <v>1.8900387903927111E-2</v>
      </c>
      <c r="V72">
        <f t="shared" si="15"/>
        <v>-594.23832992274026</v>
      </c>
      <c r="W72">
        <f t="shared" si="16"/>
        <v>112908.71282306798</v>
      </c>
      <c r="X72">
        <f t="shared" si="20"/>
        <v>-9.4660093776069182E-11</v>
      </c>
      <c r="Y72">
        <f t="shared" si="21"/>
        <v>9.7293418984055233E-6</v>
      </c>
      <c r="AA72" s="5">
        <f t="shared" si="22"/>
        <v>5.9747166703482362E-8</v>
      </c>
      <c r="AB72" s="6">
        <f t="shared" si="23"/>
        <v>7.0973619799999998E-2</v>
      </c>
      <c r="AC72" s="5">
        <f t="shared" si="24"/>
        <v>1.8286331218865328E-8</v>
      </c>
      <c r="AD72" s="15">
        <f t="shared" si="25"/>
        <v>7.0984363999999994E-2</v>
      </c>
      <c r="AE72" s="5">
        <f t="shared" si="29"/>
        <v>1.068794934396688E-5</v>
      </c>
      <c r="AF72" s="16">
        <f t="shared" si="30"/>
        <v>-2.1390688508475581E-5</v>
      </c>
    </row>
    <row r="73" spans="1:32" x14ac:dyDescent="0.75">
      <c r="A73">
        <f t="shared" si="18"/>
        <v>960</v>
      </c>
      <c r="B73" s="22">
        <f>'Raw Data'!C74*0.0254</f>
        <v>7.4880114400000003E-2</v>
      </c>
      <c r="C73">
        <f>'Raw Data'!D74*0.0254</f>
        <v>8.3580274799999993E-2</v>
      </c>
      <c r="E73" s="7">
        <f t="shared" si="0"/>
        <v>8.7001603999999899E-3</v>
      </c>
      <c r="F73">
        <f t="shared" si="19"/>
        <v>3.9381724911078319E-4</v>
      </c>
      <c r="H73" s="7">
        <f t="shared" si="1"/>
        <v>0.2456696666666667</v>
      </c>
      <c r="I73" s="7">
        <f t="shared" si="2"/>
        <v>7.4880114400000003E-2</v>
      </c>
      <c r="J73" s="7">
        <f t="shared" si="3"/>
        <v>2.0743357353544103</v>
      </c>
      <c r="K73" s="8">
        <f t="shared" si="4"/>
        <v>1.3917520483883269E-2</v>
      </c>
      <c r="L73" s="7">
        <f t="shared" si="5"/>
        <v>0.6322575321360242</v>
      </c>
      <c r="M73" s="8">
        <f t="shared" si="6"/>
        <v>2.2012423382073758E-2</v>
      </c>
      <c r="N73" s="8">
        <f t="shared" si="7"/>
        <v>0.2742135</v>
      </c>
      <c r="O73" s="8">
        <f t="shared" si="8"/>
        <v>8.3580274799999993E-2</v>
      </c>
      <c r="P73" s="8">
        <f t="shared" si="9"/>
        <v>2.2045375651880175</v>
      </c>
      <c r="Q73" s="8">
        <f t="shared" si="10"/>
        <v>1.6243165628142459E-2</v>
      </c>
      <c r="R73" s="8">
        <f t="shared" si="11"/>
        <v>0.67194304986930764</v>
      </c>
      <c r="S73" s="8">
        <f t="shared" si="12"/>
        <v>2.4173426053445662E-2</v>
      </c>
      <c r="T73" s="8">
        <f t="shared" si="13"/>
        <v>1.5080343056012864E-2</v>
      </c>
      <c r="U73" s="8">
        <f t="shared" si="14"/>
        <v>2.309292471775971E-2</v>
      </c>
      <c r="V73">
        <f t="shared" si="15"/>
        <v>-726.63503032937035</v>
      </c>
      <c r="W73">
        <f t="shared" si="16"/>
        <v>45535.186412436473</v>
      </c>
      <c r="X73">
        <f t="shared" si="20"/>
        <v>1.5509202569718467E-7</v>
      </c>
      <c r="Y73">
        <f t="shared" si="21"/>
        <v>3.9381724911078319E-4</v>
      </c>
      <c r="AA73" s="5">
        <f t="shared" si="22"/>
        <v>4.0810012429874042E-5</v>
      </c>
      <c r="AB73" s="6">
        <f t="shared" si="23"/>
        <v>9.0755114400000003E-2</v>
      </c>
      <c r="AC73" s="5">
        <f t="shared" si="24"/>
        <v>2.6979136059271777E-5</v>
      </c>
      <c r="AD73" s="15">
        <f t="shared" si="25"/>
        <v>8.3580274799999993E-2</v>
      </c>
      <c r="AE73" s="5">
        <f t="shared" si="29"/>
        <v>7.0621443012036898E-3</v>
      </c>
      <c r="AF73" s="16">
        <f t="shared" si="30"/>
        <v>1.2652617516692791E-4</v>
      </c>
    </row>
    <row r="74" spans="1:32" x14ac:dyDescent="0.75">
      <c r="A74">
        <f t="shared" si="18"/>
        <v>975</v>
      </c>
      <c r="B74" s="22">
        <f>'Raw Data'!C75*0.0254</f>
        <v>8.2734403999999998E-2</v>
      </c>
      <c r="C74">
        <f>'Raw Data'!D75*0.0254</f>
        <v>8.6775340799999989E-2</v>
      </c>
      <c r="E74" s="7">
        <f t="shared" ref="E74:E137" si="31">C74-B74</f>
        <v>4.0409367999999918E-3</v>
      </c>
      <c r="F74">
        <f t="shared" si="19"/>
        <v>5.7055685388529478E-4</v>
      </c>
      <c r="H74" s="7">
        <f t="shared" ref="H74:H137" si="32">B74/(2*$B$2)</f>
        <v>0.27143833333333334</v>
      </c>
      <c r="I74" s="7">
        <f t="shared" ref="I74:I137" si="33">IF(H74&gt;1, 0, IF(H74 &gt; 0.5, 2*$B$2-B74, B74))</f>
        <v>8.2734403999999998E-2</v>
      </c>
      <c r="J74" s="7">
        <f t="shared" ref="J74:J137" si="34">2*ACOS(($B$2-I74)/$B$2)</f>
        <v>2.1920764098697867</v>
      </c>
      <c r="K74" s="8">
        <f t="shared" ref="K74:K137" si="35">IF(H74&gt;0.5,(PI()*$B$2^2)-$B$2^2*(J74-SIN(J74))/2,$B$2^2*(J74-SIN(J74))/2)</f>
        <v>1.6013492537921975E-2</v>
      </c>
      <c r="L74" s="7">
        <f t="shared" ref="L74:L137" si="36">IF(H74&gt;0.5,2*PI()*$B$2 - $B$2*J74,2*$B$2*J74)</f>
        <v>0.66814488972831088</v>
      </c>
      <c r="M74" s="8">
        <f t="shared" ref="M74:M137" si="37">IF(L74&gt;0, K74/L74, 0.00000000001)</f>
        <v>2.3967095736425633E-2</v>
      </c>
      <c r="N74" s="8">
        <f t="shared" ref="N74:N137" si="38">C74/(2*$B$2)</f>
        <v>0.284696</v>
      </c>
      <c r="O74" s="8">
        <f t="shared" ref="O74:O137" si="39">IF(N74 &gt; 0.5, 2*$B$2-C74, C74)</f>
        <v>8.6775340799999989E-2</v>
      </c>
      <c r="P74" s="8">
        <f t="shared" ref="P74:P137" si="40">2*ACOS(($B$2-O74)/$B$2)</f>
        <v>2.2512600059498995</v>
      </c>
      <c r="Q74" s="8">
        <f t="shared" ref="Q74:Q137" si="41">IF(N74&gt;0.5,(PI()*$B$2^2)-$B$2^2*(P74-SIN(P74))/2,$B$2^2*(P74-SIN(P74))/2)</f>
        <v>1.7117140424947455E-2</v>
      </c>
      <c r="R74" s="8">
        <f t="shared" ref="R74:R137" si="42">IF(N74&gt;0.5,2*PI()*$B$2 - $B$2*P74,2* $B$2*P74)</f>
        <v>0.68618404981352932</v>
      </c>
      <c r="S74" s="8">
        <f t="shared" ref="S74:S137" si="43">IF(R74&gt;0, Q74/R74, 0.00000000001)</f>
        <v>2.4945407037075609E-2</v>
      </c>
      <c r="T74" s="8">
        <f t="shared" ref="T74:T137" si="44">(K74+Q74)/2</f>
        <v>1.6565316481434715E-2</v>
      </c>
      <c r="U74" s="8">
        <f t="shared" ref="U74:U137" si="45">(M74+S74)/2</f>
        <v>2.4456251386750623E-2</v>
      </c>
      <c r="V74">
        <f t="shared" ref="V74:V137" si="46">1/(2*$B$5*(K74^2 - Q74^2))</f>
        <v>-1393.929238003991</v>
      </c>
      <c r="W74">
        <f t="shared" ref="W74:W137" si="47">($B$4^2*$B$3)/(T74^2*U74^(4/3))</f>
        <v>34958.71705159697</v>
      </c>
      <c r="X74">
        <f t="shared" si="20"/>
        <v>3.255351235154856E-7</v>
      </c>
      <c r="Y74">
        <f t="shared" si="21"/>
        <v>5.7055685388529478E-4</v>
      </c>
      <c r="AA74" s="5">
        <f t="shared" si="22"/>
        <v>6.4703344074778577E-5</v>
      </c>
      <c r="AB74" s="6">
        <f t="shared" si="23"/>
        <v>9.8609403999999998E-2</v>
      </c>
      <c r="AC74" s="5">
        <f t="shared" si="24"/>
        <v>5.3920939549974143E-5</v>
      </c>
      <c r="AD74" s="15">
        <f t="shared" si="25"/>
        <v>8.6775340799999989E-2</v>
      </c>
      <c r="AE74" s="5">
        <f t="shared" si="29"/>
        <v>1.1380290273334532E-2</v>
      </c>
      <c r="AF74" s="16">
        <f t="shared" si="30"/>
        <v>4.6455533119028024E-4</v>
      </c>
    </row>
    <row r="75" spans="1:32" x14ac:dyDescent="0.75">
      <c r="A75">
        <f t="shared" ref="A75:A138" si="48">A74+15</f>
        <v>990</v>
      </c>
      <c r="B75" s="22">
        <f>'Raw Data'!C76*0.0254</f>
        <v>8.6540822599999997E-2</v>
      </c>
      <c r="C75">
        <f>'Raw Data'!D76*0.0254</f>
        <v>8.8314453799999998E-2</v>
      </c>
      <c r="E75" s="7">
        <f t="shared" si="31"/>
        <v>1.7736312000000004E-3</v>
      </c>
      <c r="F75">
        <f t="shared" ref="F75:F138" si="49">Y75</f>
        <v>6.4417469535514539E-4</v>
      </c>
      <c r="H75" s="7">
        <f t="shared" si="32"/>
        <v>0.28392658333333337</v>
      </c>
      <c r="I75" s="7">
        <f t="shared" si="33"/>
        <v>8.6540822599999997E-2</v>
      </c>
      <c r="J75" s="7">
        <f t="shared" si="34"/>
        <v>2.2478486067983852</v>
      </c>
      <c r="K75" s="8">
        <f t="shared" si="35"/>
        <v>1.7052652176299657E-2</v>
      </c>
      <c r="L75" s="7">
        <f t="shared" si="36"/>
        <v>0.68514425535214774</v>
      </c>
      <c r="M75" s="8">
        <f t="shared" si="37"/>
        <v>2.4889141291179626E-2</v>
      </c>
      <c r="N75" s="8">
        <f t="shared" si="38"/>
        <v>0.28974558333333339</v>
      </c>
      <c r="O75" s="8">
        <f t="shared" si="39"/>
        <v>8.8314453799999998E-2</v>
      </c>
      <c r="P75" s="8">
        <f t="shared" si="40"/>
        <v>2.2735805018748763</v>
      </c>
      <c r="Q75" s="8">
        <f t="shared" si="41"/>
        <v>1.7541660430678029E-2</v>
      </c>
      <c r="R75" s="8">
        <f t="shared" si="42"/>
        <v>0.6929873369714622</v>
      </c>
      <c r="S75" s="8">
        <f t="shared" si="43"/>
        <v>2.5313103854595266E-2</v>
      </c>
      <c r="T75" s="8">
        <f t="shared" si="44"/>
        <v>1.7297156303488843E-2</v>
      </c>
      <c r="U75" s="8">
        <f t="shared" si="45"/>
        <v>2.5101122572887446E-2</v>
      </c>
      <c r="V75">
        <f t="shared" si="46"/>
        <v>-3012.8679768344741</v>
      </c>
      <c r="W75">
        <f t="shared" si="47"/>
        <v>30969.524354134155</v>
      </c>
      <c r="X75">
        <f t="shared" ref="X75:X138" si="50">1/(V75-W75)*(E75-$E$5)</f>
        <v>4.1496103813589443E-7</v>
      </c>
      <c r="Y75">
        <f t="shared" ref="Y75:Y138" si="51">ABS(X75)^0.5</f>
        <v>6.4417469535514539E-4</v>
      </c>
      <c r="AA75" s="5">
        <f t="shared" ref="AA75:AA138" si="52">(F75/K75)^2*(1/(2*$B$5))</f>
        <v>7.2731819254806348E-5</v>
      </c>
      <c r="AB75" s="6">
        <f t="shared" ref="AB75:AB138" si="53">B75+$E$5</f>
        <v>0.1024158226</v>
      </c>
      <c r="AC75" s="5">
        <f t="shared" ref="AC75:AC138" si="54">(F75/Q76)^2*(1/(2*$B$5))</f>
        <v>6.6152045549227448E-5</v>
      </c>
      <c r="AD75" s="15">
        <f t="shared" ref="AD75:AD138" si="55">C75</f>
        <v>8.8314453799999998E-2</v>
      </c>
      <c r="AE75" s="5">
        <f t="shared" si="29"/>
        <v>1.2851145976566369E-2</v>
      </c>
      <c r="AF75" s="16">
        <f t="shared" si="30"/>
        <v>1.2568025971392092E-3</v>
      </c>
    </row>
    <row r="76" spans="1:32" x14ac:dyDescent="0.75">
      <c r="A76">
        <f t="shared" si="48"/>
        <v>1005</v>
      </c>
      <c r="B76" s="22">
        <f>'Raw Data'!C77*0.0254</f>
        <v>9.0590420800000002E-2</v>
      </c>
      <c r="C76">
        <f>'Raw Data'!D77*0.0254</f>
        <v>8.9537667000000001E-2</v>
      </c>
      <c r="E76" s="7">
        <f t="shared" si="31"/>
        <v>-1.0527538000000003E-3</v>
      </c>
      <c r="F76">
        <f t="shared" si="49"/>
        <v>8.6235977142225739E-4</v>
      </c>
      <c r="H76" s="7">
        <f t="shared" si="32"/>
        <v>0.29721266666666674</v>
      </c>
      <c r="I76" s="7">
        <f t="shared" si="33"/>
        <v>9.0590420800000002E-2</v>
      </c>
      <c r="J76" s="7">
        <f t="shared" si="34"/>
        <v>2.3063777764829427</v>
      </c>
      <c r="K76" s="8">
        <f t="shared" si="35"/>
        <v>1.8173426298705626E-2</v>
      </c>
      <c r="L76" s="7">
        <f t="shared" si="36"/>
        <v>0.70298394627200089</v>
      </c>
      <c r="M76" s="8">
        <f t="shared" si="37"/>
        <v>2.5851836866376893E-2</v>
      </c>
      <c r="N76" s="8">
        <f t="shared" si="38"/>
        <v>0.29375875000000007</v>
      </c>
      <c r="O76" s="8">
        <f t="shared" si="39"/>
        <v>8.9537667000000001E-2</v>
      </c>
      <c r="P76" s="8">
        <f t="shared" si="40"/>
        <v>2.2912376198285469</v>
      </c>
      <c r="Q76" s="8">
        <f t="shared" si="41"/>
        <v>1.7880617802166873E-2</v>
      </c>
      <c r="R76" s="8">
        <f t="shared" si="42"/>
        <v>0.698369226523741</v>
      </c>
      <c r="S76" s="8">
        <f t="shared" si="43"/>
        <v>2.5603387324454253E-2</v>
      </c>
      <c r="T76" s="8">
        <f t="shared" si="44"/>
        <v>1.8027022050436249E-2</v>
      </c>
      <c r="U76" s="8">
        <f t="shared" si="45"/>
        <v>2.5727612095415575E-2</v>
      </c>
      <c r="V76">
        <f t="shared" si="46"/>
        <v>4827.9563691924868</v>
      </c>
      <c r="W76">
        <f t="shared" si="47"/>
        <v>27590.58203838085</v>
      </c>
      <c r="X76">
        <f t="shared" si="50"/>
        <v>7.4366437536744799E-7</v>
      </c>
      <c r="Y76">
        <f t="shared" si="51"/>
        <v>8.6235977142225739E-4</v>
      </c>
      <c r="AA76" s="5">
        <f t="shared" si="52"/>
        <v>1.1476364841014789E-4</v>
      </c>
      <c r="AB76" s="6">
        <f t="shared" si="53"/>
        <v>0.1064654208</v>
      </c>
      <c r="AC76" s="5">
        <f t="shared" si="54"/>
        <v>1.1738479437501123E-4</v>
      </c>
      <c r="AD76" s="15">
        <f t="shared" si="55"/>
        <v>8.9537667000000001E-2</v>
      </c>
      <c r="AE76" s="5">
        <f t="shared" si="29"/>
        <v>2.0518132957596826E-2</v>
      </c>
      <c r="AF76" s="16">
        <f t="shared" si="30"/>
        <v>-3.5930003035616852E-3</v>
      </c>
    </row>
    <row r="77" spans="1:32" x14ac:dyDescent="0.75">
      <c r="A77">
        <f t="shared" si="48"/>
        <v>1020</v>
      </c>
      <c r="B77" s="22">
        <f>'Raw Data'!C78*0.0254</f>
        <v>9.26467032E-2</v>
      </c>
      <c r="C77">
        <f>'Raw Data'!D78*0.0254</f>
        <v>8.9857173599999993E-2</v>
      </c>
      <c r="E77" s="7">
        <f t="shared" si="31"/>
        <v>-2.7895296000000069E-3</v>
      </c>
      <c r="F77">
        <f t="shared" si="49"/>
        <v>8.7387831443409717E-4</v>
      </c>
      <c r="H77" s="7">
        <f t="shared" si="32"/>
        <v>0.30395900000000003</v>
      </c>
      <c r="I77" s="7">
        <f t="shared" si="33"/>
        <v>9.26467032E-2</v>
      </c>
      <c r="J77" s="7">
        <f t="shared" si="34"/>
        <v>2.3358052153071953</v>
      </c>
      <c r="K77" s="8">
        <f t="shared" si="35"/>
        <v>1.8748170402557659E-2</v>
      </c>
      <c r="L77" s="7">
        <f t="shared" si="36"/>
        <v>0.71195342962563302</v>
      </c>
      <c r="M77" s="8">
        <f t="shared" si="37"/>
        <v>2.6333422415586963E-2</v>
      </c>
      <c r="N77" s="8">
        <f t="shared" si="38"/>
        <v>0.29480700000000004</v>
      </c>
      <c r="O77" s="8">
        <f t="shared" si="39"/>
        <v>8.9857173599999993E-2</v>
      </c>
      <c r="P77" s="8">
        <f t="shared" si="40"/>
        <v>2.2958380368090663</v>
      </c>
      <c r="Q77" s="8">
        <f t="shared" si="41"/>
        <v>1.7969378866259742E-2</v>
      </c>
      <c r="R77" s="8">
        <f t="shared" si="42"/>
        <v>0.6997714336194033</v>
      </c>
      <c r="S77" s="8">
        <f t="shared" si="43"/>
        <v>2.5678926007764211E-2</v>
      </c>
      <c r="T77" s="8">
        <f t="shared" si="44"/>
        <v>1.83587746344087E-2</v>
      </c>
      <c r="U77" s="8">
        <f t="shared" si="45"/>
        <v>2.6006174211675587E-2</v>
      </c>
      <c r="V77">
        <f t="shared" si="46"/>
        <v>1782.4037515585289</v>
      </c>
      <c r="W77">
        <f t="shared" si="47"/>
        <v>26223.187266707562</v>
      </c>
      <c r="X77">
        <f t="shared" si="50"/>
        <v>7.636633084381787E-7</v>
      </c>
      <c r="Y77">
        <f t="shared" si="51"/>
        <v>8.7387831443409717E-4</v>
      </c>
      <c r="AA77" s="5">
        <f t="shared" si="52"/>
        <v>1.1073505794686942E-4</v>
      </c>
      <c r="AB77" s="6">
        <f t="shared" si="53"/>
        <v>0.1085217032</v>
      </c>
      <c r="AC77" s="5">
        <f t="shared" si="54"/>
        <v>1.187294107973179E-4</v>
      </c>
      <c r="AD77" s="15">
        <f t="shared" si="55"/>
        <v>8.9857173599999993E-2</v>
      </c>
      <c r="AE77" s="5">
        <f t="shared" si="29"/>
        <v>2.0025685945887814E-2</v>
      </c>
      <c r="AF77" s="16">
        <f t="shared" si="30"/>
        <v>-1.3691506987382612E-3</v>
      </c>
    </row>
    <row r="78" spans="1:32" x14ac:dyDescent="0.75">
      <c r="A78">
        <f t="shared" si="48"/>
        <v>1035</v>
      </c>
      <c r="B78" s="22">
        <f>'Raw Data'!C79*0.0254</f>
        <v>9.3278629799999999E-2</v>
      </c>
      <c r="C78">
        <f>'Raw Data'!D79*0.0254</f>
        <v>9.0348282599999996E-2</v>
      </c>
      <c r="E78" s="7">
        <f t="shared" si="31"/>
        <v>-2.9303472000000025E-3</v>
      </c>
      <c r="F78">
        <f t="shared" si="49"/>
        <v>8.8651301755352993E-4</v>
      </c>
      <c r="H78" s="7">
        <f t="shared" si="32"/>
        <v>0.30603225000000006</v>
      </c>
      <c r="I78" s="7">
        <f t="shared" si="33"/>
        <v>9.3278629799999999E-2</v>
      </c>
      <c r="J78" s="7">
        <f t="shared" si="34"/>
        <v>2.3448114168211136</v>
      </c>
      <c r="K78" s="8">
        <f t="shared" si="35"/>
        <v>1.8925528791985884E-2</v>
      </c>
      <c r="L78" s="7">
        <f t="shared" si="36"/>
        <v>0.71469851984707533</v>
      </c>
      <c r="M78" s="8">
        <f t="shared" si="37"/>
        <v>2.6480436528727381E-2</v>
      </c>
      <c r="N78" s="8">
        <f t="shared" si="38"/>
        <v>0.29641825000000005</v>
      </c>
      <c r="O78" s="8">
        <f t="shared" si="39"/>
        <v>9.0348282599999996E-2</v>
      </c>
      <c r="P78" s="8">
        <f t="shared" si="40"/>
        <v>2.3029000092235994</v>
      </c>
      <c r="Q78" s="8">
        <f t="shared" si="41"/>
        <v>1.810599118134527E-2</v>
      </c>
      <c r="R78" s="8">
        <f t="shared" si="42"/>
        <v>0.70192392281135296</v>
      </c>
      <c r="S78" s="8">
        <f t="shared" si="43"/>
        <v>2.5794805666156766E-2</v>
      </c>
      <c r="T78" s="8">
        <f t="shared" si="44"/>
        <v>1.8515759986665575E-2</v>
      </c>
      <c r="U78" s="8">
        <f t="shared" si="45"/>
        <v>2.6137621097442075E-2</v>
      </c>
      <c r="V78">
        <f t="shared" si="46"/>
        <v>1679.4248286809413</v>
      </c>
      <c r="W78">
        <f t="shared" si="47"/>
        <v>25607.684983140221</v>
      </c>
      <c r="X78">
        <f t="shared" si="50"/>
        <v>7.8590533029186535E-7</v>
      </c>
      <c r="Y78">
        <f t="shared" si="51"/>
        <v>8.8651301755352993E-4</v>
      </c>
      <c r="AA78" s="5">
        <f t="shared" si="52"/>
        <v>1.1183434169253505E-4</v>
      </c>
      <c r="AB78" s="6">
        <f t="shared" si="53"/>
        <v>0.1091536298</v>
      </c>
      <c r="AC78" s="5">
        <f t="shared" si="54"/>
        <v>1.2394609569110738E-4</v>
      </c>
      <c r="AD78" s="15">
        <f t="shared" si="55"/>
        <v>9.0348282599999996E-2</v>
      </c>
      <c r="AE78" s="5">
        <f t="shared" si="29"/>
        <v>2.0125216124684858E-2</v>
      </c>
      <c r="AF78" s="16">
        <f t="shared" si="30"/>
        <v>-1.3319806786834219E-3</v>
      </c>
    </row>
    <row r="79" spans="1:32" x14ac:dyDescent="0.75">
      <c r="A79">
        <f t="shared" si="48"/>
        <v>1050</v>
      </c>
      <c r="B79" s="22">
        <f>'Raw Data'!C80*0.0254</f>
        <v>9.1973552399999992E-2</v>
      </c>
      <c r="C79">
        <f>'Raw Data'!D80*0.0254</f>
        <v>8.9884884999999998E-2</v>
      </c>
      <c r="E79" s="7">
        <f t="shared" si="31"/>
        <v>-2.0886673999999938E-3</v>
      </c>
      <c r="F79">
        <f t="shared" si="49"/>
        <v>8.6172331975524442E-4</v>
      </c>
      <c r="H79" s="7">
        <f t="shared" si="32"/>
        <v>0.30175050000000003</v>
      </c>
      <c r="I79" s="7">
        <f t="shared" si="33"/>
        <v>9.1973552399999992E-2</v>
      </c>
      <c r="J79" s="7">
        <f t="shared" si="34"/>
        <v>2.3261924305711155</v>
      </c>
      <c r="K79" s="8">
        <f t="shared" si="35"/>
        <v>1.8559616441321633E-2</v>
      </c>
      <c r="L79" s="7">
        <f t="shared" si="36"/>
        <v>0.70902345283807588</v>
      </c>
      <c r="M79" s="8">
        <f t="shared" si="37"/>
        <v>2.6176308226520974E-2</v>
      </c>
      <c r="N79" s="8">
        <f t="shared" si="38"/>
        <v>0.2948979166666667</v>
      </c>
      <c r="O79" s="8">
        <f t="shared" si="39"/>
        <v>8.9884884999999998E-2</v>
      </c>
      <c r="P79" s="8">
        <f t="shared" si="40"/>
        <v>2.2962368147501468</v>
      </c>
      <c r="Q79" s="8">
        <f t="shared" si="41"/>
        <v>1.7977081616200173E-2</v>
      </c>
      <c r="R79" s="8">
        <f t="shared" si="42"/>
        <v>0.69989298113584464</v>
      </c>
      <c r="S79" s="8">
        <f t="shared" si="43"/>
        <v>2.5685472066065682E-2</v>
      </c>
      <c r="T79" s="8">
        <f t="shared" si="44"/>
        <v>1.8268349028760903E-2</v>
      </c>
      <c r="U79" s="8">
        <f t="shared" si="45"/>
        <v>2.593089014629333E-2</v>
      </c>
      <c r="V79">
        <f t="shared" si="46"/>
        <v>2394.6927938360586</v>
      </c>
      <c r="W79">
        <f t="shared" si="47"/>
        <v>26585.998722179069</v>
      </c>
      <c r="X79">
        <f t="shared" si="50"/>
        <v>7.4256707980999929E-7</v>
      </c>
      <c r="Y79">
        <f t="shared" si="51"/>
        <v>8.6172331975524442E-4</v>
      </c>
      <c r="AA79" s="5">
        <f t="shared" si="52"/>
        <v>1.0987495122422328E-4</v>
      </c>
      <c r="AB79" s="6">
        <f t="shared" si="53"/>
        <v>0.10784855239999999</v>
      </c>
      <c r="AC79" s="5">
        <f t="shared" si="54"/>
        <v>1.2007348500688542E-4</v>
      </c>
      <c r="AD79" s="15">
        <f t="shared" si="55"/>
        <v>8.9884884999999998E-2</v>
      </c>
      <c r="AE79" s="5">
        <f t="shared" si="29"/>
        <v>1.9741887434960883E-2</v>
      </c>
      <c r="AF79" s="16">
        <f t="shared" si="30"/>
        <v>-1.7884185687435487E-3</v>
      </c>
    </row>
    <row r="80" spans="1:32" x14ac:dyDescent="0.75">
      <c r="A80">
        <f t="shared" si="48"/>
        <v>1065</v>
      </c>
      <c r="B80" s="22">
        <f>'Raw Data'!C81*0.0254</f>
        <v>9.1430602E-2</v>
      </c>
      <c r="C80">
        <f>'Raw Data'!D81*0.0254</f>
        <v>8.9081101999999995E-2</v>
      </c>
      <c r="E80" s="7">
        <f t="shared" si="31"/>
        <v>-2.3495000000000044E-3</v>
      </c>
      <c r="F80">
        <f t="shared" si="49"/>
        <v>8.5027949631548752E-4</v>
      </c>
      <c r="H80" s="7">
        <f t="shared" si="32"/>
        <v>0.29996916666666673</v>
      </c>
      <c r="I80" s="7">
        <f t="shared" si="33"/>
        <v>9.1430602E-2</v>
      </c>
      <c r="J80" s="7">
        <f t="shared" si="34"/>
        <v>2.3184243917798835</v>
      </c>
      <c r="K80" s="8">
        <f t="shared" si="35"/>
        <v>1.8407817401871231E-2</v>
      </c>
      <c r="L80" s="7">
        <f t="shared" si="36"/>
        <v>0.70665575461450836</v>
      </c>
      <c r="M80" s="8">
        <f t="shared" si="37"/>
        <v>2.6049200451092314E-2</v>
      </c>
      <c r="N80" s="8">
        <f t="shared" si="38"/>
        <v>0.29226083333333336</v>
      </c>
      <c r="O80" s="8">
        <f t="shared" si="39"/>
        <v>8.9081101999999995E-2</v>
      </c>
      <c r="P80" s="8">
        <f t="shared" si="40"/>
        <v>2.2846554330780409</v>
      </c>
      <c r="Q80" s="8">
        <f t="shared" si="41"/>
        <v>1.7753941579786277E-2</v>
      </c>
      <c r="R80" s="8">
        <f t="shared" si="42"/>
        <v>0.69636297600218677</v>
      </c>
      <c r="S80" s="8">
        <f t="shared" si="43"/>
        <v>2.5495240544969072E-2</v>
      </c>
      <c r="T80" s="8">
        <f t="shared" si="44"/>
        <v>1.8080879490828754E-2</v>
      </c>
      <c r="U80" s="8">
        <f t="shared" si="45"/>
        <v>2.5772220498030692E-2</v>
      </c>
      <c r="V80">
        <f t="shared" si="46"/>
        <v>2155.5404180214082</v>
      </c>
      <c r="W80">
        <f t="shared" si="47"/>
        <v>27363.181633237535</v>
      </c>
      <c r="X80">
        <f t="shared" si="50"/>
        <v>7.2297522185451924E-7</v>
      </c>
      <c r="Y80">
        <f t="shared" si="51"/>
        <v>8.5027949631548752E-4</v>
      </c>
      <c r="AA80" s="5">
        <f t="shared" si="52"/>
        <v>1.0874763349340452E-4</v>
      </c>
      <c r="AB80" s="6">
        <f t="shared" si="53"/>
        <v>0.107305602</v>
      </c>
      <c r="AC80" s="5">
        <f t="shared" si="54"/>
        <v>1.2270293944601567E-4</v>
      </c>
      <c r="AD80" s="15">
        <f t="shared" si="55"/>
        <v>8.9081101999999995E-2</v>
      </c>
      <c r="AE80" s="5">
        <f t="shared" si="29"/>
        <v>1.9782902311935406E-2</v>
      </c>
      <c r="AF80" s="16">
        <f t="shared" si="30"/>
        <v>-1.572357617888008E-3</v>
      </c>
    </row>
    <row r="81" spans="1:32" x14ac:dyDescent="0.75">
      <c r="A81">
        <f t="shared" si="48"/>
        <v>1080</v>
      </c>
      <c r="B81" s="22">
        <f>'Raw Data'!C82*0.0254</f>
        <v>8.8408230599999998E-2</v>
      </c>
      <c r="C81">
        <f>'Raw Data'!D82*0.0254</f>
        <v>8.7546078400000005E-2</v>
      </c>
      <c r="E81" s="7">
        <f t="shared" si="31"/>
        <v>-8.6215219999999371E-4</v>
      </c>
      <c r="F81">
        <f t="shared" si="49"/>
        <v>8.3352610216942853E-4</v>
      </c>
      <c r="H81" s="7">
        <f t="shared" si="32"/>
        <v>0.29005325000000004</v>
      </c>
      <c r="I81" s="7">
        <f t="shared" si="33"/>
        <v>8.8408230599999998E-2</v>
      </c>
      <c r="J81" s="7">
        <f t="shared" si="34"/>
        <v>2.2749367115872139</v>
      </c>
      <c r="K81" s="8">
        <f t="shared" si="35"/>
        <v>1.7567597682743109E-2</v>
      </c>
      <c r="L81" s="7">
        <f t="shared" si="36"/>
        <v>0.69340070969178269</v>
      </c>
      <c r="M81" s="8">
        <f t="shared" si="37"/>
        <v>2.5335419242002107E-2</v>
      </c>
      <c r="N81" s="8">
        <f t="shared" si="38"/>
        <v>0.28722466666666674</v>
      </c>
      <c r="O81" s="8">
        <f t="shared" si="39"/>
        <v>8.7546078400000005E-2</v>
      </c>
      <c r="P81" s="8">
        <f t="shared" si="40"/>
        <v>2.2624520255180087</v>
      </c>
      <c r="Q81" s="8">
        <f t="shared" si="41"/>
        <v>1.7329447700594702E-2</v>
      </c>
      <c r="R81" s="8">
        <f t="shared" si="42"/>
        <v>0.68959537737788901</v>
      </c>
      <c r="S81" s="8">
        <f t="shared" si="43"/>
        <v>2.5129877996700082E-2</v>
      </c>
      <c r="T81" s="8">
        <f t="shared" si="44"/>
        <v>1.7448522691668904E-2</v>
      </c>
      <c r="U81" s="8">
        <f t="shared" si="45"/>
        <v>2.5232648619351095E-2</v>
      </c>
      <c r="V81">
        <f t="shared" si="46"/>
        <v>6132.84213109551</v>
      </c>
      <c r="W81">
        <f t="shared" si="47"/>
        <v>30223.194723864162</v>
      </c>
      <c r="X81">
        <f t="shared" si="50"/>
        <v>6.9476576299776055E-7</v>
      </c>
      <c r="Y81">
        <f t="shared" si="51"/>
        <v>8.3352610216942853E-4</v>
      </c>
      <c r="AA81" s="5">
        <f t="shared" si="52"/>
        <v>1.1473994880133322E-4</v>
      </c>
      <c r="AB81" s="6">
        <f t="shared" si="53"/>
        <v>0.1042832306</v>
      </c>
      <c r="AC81" s="5">
        <f t="shared" si="54"/>
        <v>1.2019750024758697E-4</v>
      </c>
      <c r="AD81" s="15">
        <f t="shared" si="55"/>
        <v>8.7546078400000005E-2</v>
      </c>
      <c r="AE81" s="5">
        <f t="shared" si="29"/>
        <v>2.0998040942555373E-2</v>
      </c>
      <c r="AF81" s="16">
        <f t="shared" si="30"/>
        <v>-4.2663462940016293E-3</v>
      </c>
    </row>
    <row r="82" spans="1:32" x14ac:dyDescent="0.75">
      <c r="A82">
        <f t="shared" si="48"/>
        <v>1095</v>
      </c>
      <c r="B82" s="22">
        <f>'Raw Data'!C83*0.0254</f>
        <v>8.51248488E-2</v>
      </c>
      <c r="C82">
        <f>'Raw Data'!D83*0.0254</f>
        <v>8.6946130400000002E-2</v>
      </c>
      <c r="E82" s="7">
        <f t="shared" si="31"/>
        <v>1.8212816000000021E-3</v>
      </c>
      <c r="F82">
        <f t="shared" si="49"/>
        <v>6.2492652234576933E-4</v>
      </c>
      <c r="H82" s="7">
        <f t="shared" si="32"/>
        <v>0.27928100000000006</v>
      </c>
      <c r="I82" s="7">
        <f t="shared" si="33"/>
        <v>8.51248488E-2</v>
      </c>
      <c r="J82" s="7">
        <f t="shared" si="34"/>
        <v>2.2271913674427983</v>
      </c>
      <c r="K82" s="8">
        <f t="shared" si="35"/>
        <v>1.66644132697551E-2</v>
      </c>
      <c r="L82" s="7">
        <f t="shared" si="36"/>
        <v>0.67884792879656486</v>
      </c>
      <c r="M82" s="8">
        <f t="shared" si="37"/>
        <v>2.4548080008577357E-2</v>
      </c>
      <c r="N82" s="8">
        <f t="shared" si="38"/>
        <v>0.28525633333333339</v>
      </c>
      <c r="O82" s="8">
        <f t="shared" si="39"/>
        <v>8.6946130400000002E-2</v>
      </c>
      <c r="P82" s="8">
        <f t="shared" si="40"/>
        <v>2.2537426357955259</v>
      </c>
      <c r="Q82" s="8">
        <f t="shared" si="41"/>
        <v>1.7164137504869652E-2</v>
      </c>
      <c r="R82" s="8">
        <f t="shared" si="42"/>
        <v>0.68694075539047617</v>
      </c>
      <c r="S82" s="8">
        <f t="shared" si="43"/>
        <v>2.4986343247480027E-2</v>
      </c>
      <c r="T82" s="8">
        <f t="shared" si="44"/>
        <v>1.6914275387312376E-2</v>
      </c>
      <c r="U82" s="8">
        <f t="shared" si="45"/>
        <v>2.4767211628028692E-2</v>
      </c>
      <c r="V82">
        <f t="shared" si="46"/>
        <v>-3014.9991369206714</v>
      </c>
      <c r="W82">
        <f t="shared" si="47"/>
        <v>32970.980798955243</v>
      </c>
      <c r="X82">
        <f t="shared" si="50"/>
        <v>3.9053315833117735E-7</v>
      </c>
      <c r="Y82">
        <f t="shared" si="51"/>
        <v>6.2492652234576933E-4</v>
      </c>
      <c r="AA82" s="5">
        <f t="shared" si="52"/>
        <v>7.1676840898624383E-5</v>
      </c>
      <c r="AB82" s="6">
        <f t="shared" si="53"/>
        <v>0.1009998488</v>
      </c>
      <c r="AC82" s="5">
        <f t="shared" si="54"/>
        <v>7.3122941649560907E-5</v>
      </c>
      <c r="AD82" s="15">
        <f t="shared" si="55"/>
        <v>8.6946130400000002E-2</v>
      </c>
      <c r="AE82" s="5">
        <f t="shared" si="29"/>
        <v>1.2876261264692594E-2</v>
      </c>
      <c r="AF82" s="16">
        <f t="shared" si="30"/>
        <v>1.1760110345564664E-3</v>
      </c>
    </row>
    <row r="83" spans="1:32" x14ac:dyDescent="0.75">
      <c r="A83">
        <f t="shared" si="48"/>
        <v>1110</v>
      </c>
      <c r="B83" s="22">
        <f>'Raw Data'!C84*0.0254</f>
        <v>8.1397932199999995E-2</v>
      </c>
      <c r="C83">
        <f>'Raw Data'!D84*0.0254</f>
        <v>8.4518677799999997E-2</v>
      </c>
      <c r="E83" s="7">
        <f t="shared" si="31"/>
        <v>3.1207456000000022E-3</v>
      </c>
      <c r="F83">
        <f t="shared" si="49"/>
        <v>5.654174403054422E-4</v>
      </c>
      <c r="H83" s="7">
        <f t="shared" si="32"/>
        <v>0.26705358333333334</v>
      </c>
      <c r="I83" s="7">
        <f t="shared" si="33"/>
        <v>8.1397932199999995E-2</v>
      </c>
      <c r="J83" s="7">
        <f t="shared" si="34"/>
        <v>2.1723059019438202</v>
      </c>
      <c r="K83" s="8">
        <f t="shared" si="35"/>
        <v>1.5652113697200404E-2</v>
      </c>
      <c r="L83" s="7">
        <f t="shared" si="36"/>
        <v>0.66211883891247636</v>
      </c>
      <c r="M83" s="8">
        <f t="shared" si="37"/>
        <v>2.3639432647632932E-2</v>
      </c>
      <c r="N83" s="8">
        <f t="shared" si="38"/>
        <v>0.27729225000000002</v>
      </c>
      <c r="O83" s="8">
        <f t="shared" si="39"/>
        <v>8.4518677799999997E-2</v>
      </c>
      <c r="P83" s="8">
        <f t="shared" si="40"/>
        <v>2.2183160833696896</v>
      </c>
      <c r="Q83" s="8">
        <f t="shared" si="41"/>
        <v>1.6498810264465449E-2</v>
      </c>
      <c r="R83" s="8">
        <f t="shared" si="42"/>
        <v>0.67614274221108128</v>
      </c>
      <c r="S83" s="8">
        <f t="shared" si="43"/>
        <v>2.4401371536596005E-2</v>
      </c>
      <c r="T83" s="8">
        <f t="shared" si="44"/>
        <v>1.6075461980832928E-2</v>
      </c>
      <c r="U83" s="8">
        <f t="shared" si="45"/>
        <v>2.4020402092114469E-2</v>
      </c>
      <c r="V83">
        <f t="shared" si="46"/>
        <v>-1872.3185479467611</v>
      </c>
      <c r="W83">
        <f t="shared" si="47"/>
        <v>38022.516610053928</v>
      </c>
      <c r="X83">
        <f t="shared" si="50"/>
        <v>3.1969688180155834E-7</v>
      </c>
      <c r="Y83">
        <f t="shared" si="51"/>
        <v>5.654174403054422E-4</v>
      </c>
      <c r="AA83" s="5">
        <f t="shared" si="52"/>
        <v>6.651098956124375E-5</v>
      </c>
      <c r="AB83" s="6">
        <f t="shared" si="53"/>
        <v>9.7272932199999995E-2</v>
      </c>
      <c r="AC83" s="5">
        <f t="shared" si="54"/>
        <v>6.1633428216178483E-5</v>
      </c>
      <c r="AD83" s="15">
        <f t="shared" si="55"/>
        <v>8.4518677799999997E-2</v>
      </c>
      <c r="AE83" s="5">
        <f t="shared" si="29"/>
        <v>1.2155679998482201E-2</v>
      </c>
      <c r="AF83" s="16">
        <f t="shared" si="30"/>
        <v>6.0345196286286547E-4</v>
      </c>
    </row>
    <row r="84" spans="1:32" x14ac:dyDescent="0.75">
      <c r="A84">
        <f t="shared" si="48"/>
        <v>1125</v>
      </c>
      <c r="B84" s="22">
        <f>'Raw Data'!C85*0.0254</f>
        <v>8.1660187199999998E-2</v>
      </c>
      <c r="C84">
        <f>'Raw Data'!D85*0.0254</f>
        <v>8.3640929999999988E-2</v>
      </c>
      <c r="E84" s="7">
        <f t="shared" si="31"/>
        <v>1.9807427999999905E-3</v>
      </c>
      <c r="F84">
        <f t="shared" si="49"/>
        <v>5.7825830350122915E-4</v>
      </c>
      <c r="H84" s="7">
        <f t="shared" si="32"/>
        <v>0.26791400000000004</v>
      </c>
      <c r="I84" s="7">
        <f t="shared" si="33"/>
        <v>8.1660187199999998E-2</v>
      </c>
      <c r="J84" s="7">
        <f t="shared" si="34"/>
        <v>2.1761935020035805</v>
      </c>
      <c r="K84" s="8">
        <f t="shared" si="35"/>
        <v>1.5722879917946464E-2</v>
      </c>
      <c r="L84" s="7">
        <f t="shared" si="36"/>
        <v>0.6633037794106913</v>
      </c>
      <c r="M84" s="8">
        <f t="shared" si="37"/>
        <v>2.370389014203322E-2</v>
      </c>
      <c r="N84" s="8">
        <f t="shared" si="38"/>
        <v>0.2744125</v>
      </c>
      <c r="O84" s="8">
        <f t="shared" si="39"/>
        <v>8.3640929999999988E-2</v>
      </c>
      <c r="P84" s="8">
        <f t="shared" si="40"/>
        <v>2.2054296070015447</v>
      </c>
      <c r="Q84" s="8">
        <f t="shared" si="41"/>
        <v>1.6259662851688964E-2</v>
      </c>
      <c r="R84" s="8">
        <f t="shared" si="42"/>
        <v>0.67221494421407069</v>
      </c>
      <c r="S84" s="8">
        <f t="shared" si="43"/>
        <v>2.4188190089554126E-2</v>
      </c>
      <c r="T84" s="8">
        <f t="shared" si="44"/>
        <v>1.5991271384817714E-2</v>
      </c>
      <c r="U84" s="8">
        <f t="shared" si="45"/>
        <v>2.3946040115793675E-2</v>
      </c>
      <c r="V84">
        <f t="shared" si="46"/>
        <v>-2968.8571944864088</v>
      </c>
      <c r="W84">
        <f t="shared" si="47"/>
        <v>38583.108953021641</v>
      </c>
      <c r="X84">
        <f t="shared" si="50"/>
        <v>3.343826655681196E-7</v>
      </c>
      <c r="Y84">
        <f t="shared" si="51"/>
        <v>5.7825830350122915E-4</v>
      </c>
      <c r="AA84" s="5">
        <f t="shared" si="52"/>
        <v>6.8941472849149595E-5</v>
      </c>
      <c r="AB84" s="6">
        <f t="shared" si="53"/>
        <v>9.7535187199999998E-2</v>
      </c>
      <c r="AC84" s="5">
        <f t="shared" si="54"/>
        <v>6.8122376192483546E-5</v>
      </c>
      <c r="AD84" s="15">
        <f t="shared" si="55"/>
        <v>8.3640929999999988E-2</v>
      </c>
      <c r="AE84" s="5">
        <f t="shared" si="29"/>
        <v>1.290152281761656E-2</v>
      </c>
      <c r="AF84" s="16">
        <f t="shared" si="30"/>
        <v>9.9355347904011779E-4</v>
      </c>
    </row>
    <row r="85" spans="1:32" x14ac:dyDescent="0.75">
      <c r="A85">
        <f t="shared" si="48"/>
        <v>1140</v>
      </c>
      <c r="B85" s="22">
        <f>'Raw Data'!C86*0.0254</f>
        <v>7.8911602399999989E-2</v>
      </c>
      <c r="C85">
        <f>'Raw Data'!D86*0.0254</f>
        <v>8.2009030800000007E-2</v>
      </c>
      <c r="E85" s="7">
        <f t="shared" si="31"/>
        <v>3.0974284000000185E-3</v>
      </c>
      <c r="F85">
        <f t="shared" si="49"/>
        <v>5.3365054673600628E-4</v>
      </c>
      <c r="H85" s="7">
        <f t="shared" si="32"/>
        <v>0.25889633333333334</v>
      </c>
      <c r="I85" s="7">
        <f t="shared" si="33"/>
        <v>7.8911602399999989E-2</v>
      </c>
      <c r="J85" s="7">
        <f t="shared" si="34"/>
        <v>2.1352474678248199</v>
      </c>
      <c r="K85" s="8">
        <f t="shared" si="35"/>
        <v>1.4984855374379984E-2</v>
      </c>
      <c r="L85" s="7">
        <f t="shared" si="36"/>
        <v>0.65082342819300498</v>
      </c>
      <c r="M85" s="8">
        <f t="shared" si="37"/>
        <v>2.30244559818399E-2</v>
      </c>
      <c r="N85" s="8">
        <f t="shared" si="38"/>
        <v>0.26905850000000003</v>
      </c>
      <c r="O85" s="8">
        <f t="shared" si="39"/>
        <v>8.2009030800000007E-2</v>
      </c>
      <c r="P85" s="8">
        <f t="shared" si="40"/>
        <v>2.181358542616362</v>
      </c>
      <c r="Q85" s="8">
        <f t="shared" si="41"/>
        <v>1.5817122643099514E-2</v>
      </c>
      <c r="R85" s="8">
        <f t="shared" si="42"/>
        <v>0.664878083789467</v>
      </c>
      <c r="S85" s="8">
        <f t="shared" si="43"/>
        <v>2.37895082252523E-2</v>
      </c>
      <c r="T85" s="8">
        <f t="shared" si="44"/>
        <v>1.5400989008739749E-2</v>
      </c>
      <c r="U85" s="8">
        <f t="shared" si="45"/>
        <v>2.3406982103546102E-2</v>
      </c>
      <c r="V85">
        <f t="shared" si="46"/>
        <v>-1988.1977376074551</v>
      </c>
      <c r="W85">
        <f t="shared" si="47"/>
        <v>42879.564088590203</v>
      </c>
      <c r="X85">
        <f t="shared" si="50"/>
        <v>2.8478290603163842E-7</v>
      </c>
      <c r="Y85">
        <f t="shared" si="51"/>
        <v>5.3365054673600628E-4</v>
      </c>
      <c r="AA85" s="5">
        <f t="shared" si="52"/>
        <v>6.4641258468169102E-5</v>
      </c>
      <c r="AB85" s="6">
        <f t="shared" si="53"/>
        <v>9.4786602399999989E-2</v>
      </c>
      <c r="AC85" s="5">
        <f t="shared" si="54"/>
        <v>6.0580214802255748E-5</v>
      </c>
      <c r="AD85" s="15">
        <f t="shared" si="55"/>
        <v>8.2009030800000007E-2</v>
      </c>
      <c r="AE85" s="5">
        <f t="shared" si="29"/>
        <v>1.2211366870518594E-2</v>
      </c>
      <c r="AF85" s="16">
        <f t="shared" si="30"/>
        <v>5.7026577314730521E-4</v>
      </c>
    </row>
    <row r="86" spans="1:32" x14ac:dyDescent="0.75">
      <c r="A86">
        <f t="shared" si="48"/>
        <v>1155</v>
      </c>
      <c r="B86" s="22">
        <f>'Raw Data'!C87*0.0254</f>
        <v>7.3777525799999993E-2</v>
      </c>
      <c r="C86">
        <f>'Raw Data'!D87*0.0254</f>
        <v>8.0755134399999998E-2</v>
      </c>
      <c r="E86" s="7">
        <f t="shared" si="31"/>
        <v>6.9776086000000043E-3</v>
      </c>
      <c r="F86">
        <f t="shared" si="49"/>
        <v>4.1669523399565355E-4</v>
      </c>
      <c r="H86" s="7">
        <f t="shared" si="32"/>
        <v>0.24205225</v>
      </c>
      <c r="I86" s="7">
        <f t="shared" si="33"/>
        <v>7.3777525799999993E-2</v>
      </c>
      <c r="J86" s="7">
        <f t="shared" si="34"/>
        <v>2.0574873139444239</v>
      </c>
      <c r="K86" s="8">
        <f t="shared" si="35"/>
        <v>1.3628898980560257E-2</v>
      </c>
      <c r="L86" s="7">
        <f t="shared" si="36"/>
        <v>0.62712213329026034</v>
      </c>
      <c r="M86" s="8">
        <f t="shared" si="37"/>
        <v>2.1732447727613832E-2</v>
      </c>
      <c r="N86" s="8">
        <f t="shared" si="38"/>
        <v>0.26494466666666672</v>
      </c>
      <c r="O86" s="8">
        <f t="shared" si="39"/>
        <v>8.0755134399999998E-2</v>
      </c>
      <c r="P86" s="8">
        <f t="shared" si="40"/>
        <v>2.1627603338315007</v>
      </c>
      <c r="Q86" s="8">
        <f t="shared" si="41"/>
        <v>1.547896979343355E-2</v>
      </c>
      <c r="R86" s="8">
        <f t="shared" si="42"/>
        <v>0.65920934975184131</v>
      </c>
      <c r="S86" s="8">
        <f t="shared" si="43"/>
        <v>2.3481113851404858E-2</v>
      </c>
      <c r="T86" s="8">
        <f t="shared" si="44"/>
        <v>1.4553934386996904E-2</v>
      </c>
      <c r="U86" s="8">
        <f t="shared" si="45"/>
        <v>2.2606780789509347E-2</v>
      </c>
      <c r="V86">
        <f t="shared" si="46"/>
        <v>-946.45994057777966</v>
      </c>
      <c r="W86">
        <f t="shared" si="47"/>
        <v>50295.487823766991</v>
      </c>
      <c r="X86">
        <f t="shared" si="50"/>
        <v>1.7363491803469246E-7</v>
      </c>
      <c r="Y86">
        <f t="shared" si="51"/>
        <v>4.1669523399565355E-4</v>
      </c>
      <c r="AA86" s="5">
        <f t="shared" si="52"/>
        <v>4.7644910815862239E-5</v>
      </c>
      <c r="AB86" s="6">
        <f t="shared" si="53"/>
        <v>8.9652525799999994E-2</v>
      </c>
      <c r="AC86" s="5">
        <f t="shared" si="54"/>
        <v>3.9735754011706301E-5</v>
      </c>
      <c r="AD86" s="15">
        <f t="shared" si="55"/>
        <v>8.0755134399999998E-2</v>
      </c>
      <c r="AE86" s="5">
        <f t="shared" si="29"/>
        <v>8.7330529057946527E-3</v>
      </c>
      <c r="AF86" s="16">
        <f t="shared" si="30"/>
        <v>1.7224765100951056E-4</v>
      </c>
    </row>
    <row r="87" spans="1:32" x14ac:dyDescent="0.75">
      <c r="A87">
        <f t="shared" si="48"/>
        <v>1170</v>
      </c>
      <c r="B87" s="22">
        <f>'Raw Data'!C88*0.0254</f>
        <v>7.1089799400000001E-2</v>
      </c>
      <c r="C87">
        <f>'Raw Data'!D88*0.0254</f>
        <v>7.8682697600000004E-2</v>
      </c>
      <c r="E87" s="7">
        <f t="shared" si="31"/>
        <v>7.5928982000000034E-3</v>
      </c>
      <c r="F87">
        <f t="shared" si="49"/>
        <v>3.783795225861654E-4</v>
      </c>
      <c r="H87" s="7">
        <f t="shared" si="32"/>
        <v>0.23323425000000003</v>
      </c>
      <c r="I87" s="7">
        <f t="shared" si="33"/>
        <v>7.1089799400000001E-2</v>
      </c>
      <c r="J87" s="7">
        <f t="shared" si="34"/>
        <v>2.0160515982546765</v>
      </c>
      <c r="K87" s="8">
        <f t="shared" si="35"/>
        <v>1.2931532347073576E-2</v>
      </c>
      <c r="L87" s="7">
        <f t="shared" si="36"/>
        <v>0.61449252714802527</v>
      </c>
      <c r="M87" s="8">
        <f t="shared" si="37"/>
        <v>2.1044246717028824E-2</v>
      </c>
      <c r="N87" s="8">
        <f t="shared" si="38"/>
        <v>0.25814533333333339</v>
      </c>
      <c r="O87" s="8">
        <f t="shared" si="39"/>
        <v>7.8682697600000004E-2</v>
      </c>
      <c r="P87" s="8">
        <f t="shared" si="40"/>
        <v>2.1318168464885359</v>
      </c>
      <c r="Q87" s="8">
        <f t="shared" si="41"/>
        <v>1.4923761588461875E-2</v>
      </c>
      <c r="R87" s="8">
        <f t="shared" si="42"/>
        <v>0.64977777480970567</v>
      </c>
      <c r="S87" s="8">
        <f t="shared" si="43"/>
        <v>2.2967485449671556E-2</v>
      </c>
      <c r="T87" s="8">
        <f t="shared" si="44"/>
        <v>1.3927646967767725E-2</v>
      </c>
      <c r="U87" s="8">
        <f t="shared" si="45"/>
        <v>2.200586608335019E-2</v>
      </c>
      <c r="V87">
        <f t="shared" si="46"/>
        <v>-918.446664117409</v>
      </c>
      <c r="W87">
        <f t="shared" si="47"/>
        <v>56929.149211385375</v>
      </c>
      <c r="X87">
        <f t="shared" si="50"/>
        <v>1.4317106311253444E-7</v>
      </c>
      <c r="Y87">
        <f t="shared" si="51"/>
        <v>3.783795225861654E-4</v>
      </c>
      <c r="AA87" s="5">
        <f t="shared" si="52"/>
        <v>4.3637138673599915E-5</v>
      </c>
      <c r="AB87" s="6">
        <f t="shared" si="53"/>
        <v>8.6964799400000001E-2</v>
      </c>
      <c r="AC87" s="5">
        <f t="shared" si="54"/>
        <v>3.4715850755407199E-5</v>
      </c>
      <c r="AD87" s="15">
        <f t="shared" si="55"/>
        <v>7.8682697600000004E-2</v>
      </c>
      <c r="AE87" s="5">
        <f t="shared" si="29"/>
        <v>8.1506068146861461E-3</v>
      </c>
      <c r="AF87" s="16">
        <f t="shared" si="30"/>
        <v>1.4041627323204894E-4</v>
      </c>
    </row>
    <row r="88" spans="1:32" x14ac:dyDescent="0.75">
      <c r="A88">
        <f t="shared" si="48"/>
        <v>1185</v>
      </c>
      <c r="B88" s="22">
        <f>'Raw Data'!C89*0.0254</f>
        <v>6.6877539599999994E-2</v>
      </c>
      <c r="C88">
        <f>'Raw Data'!D89*0.0254</f>
        <v>7.70821166E-2</v>
      </c>
      <c r="E88" s="7">
        <f t="shared" si="31"/>
        <v>1.0204577000000006E-2</v>
      </c>
      <c r="F88">
        <f t="shared" si="49"/>
        <v>2.902161487156632E-4</v>
      </c>
      <c r="H88" s="7">
        <f t="shared" si="32"/>
        <v>0.21941450000000001</v>
      </c>
      <c r="I88" s="7">
        <f t="shared" si="33"/>
        <v>6.6877539599999994E-2</v>
      </c>
      <c r="J88" s="7">
        <f t="shared" si="34"/>
        <v>1.9499928803975046</v>
      </c>
      <c r="K88" s="8">
        <f t="shared" si="35"/>
        <v>1.1857105019795791E-2</v>
      </c>
      <c r="L88" s="7">
        <f t="shared" si="36"/>
        <v>0.59435782994515929</v>
      </c>
      <c r="M88" s="8">
        <f t="shared" si="37"/>
        <v>1.9949438574553367E-2</v>
      </c>
      <c r="N88" s="8">
        <f t="shared" si="38"/>
        <v>0.25289408333333335</v>
      </c>
      <c r="O88" s="8">
        <f t="shared" si="39"/>
        <v>7.70821166E-2</v>
      </c>
      <c r="P88" s="8">
        <f t="shared" si="40"/>
        <v>2.107736707908594</v>
      </c>
      <c r="Q88" s="8">
        <f t="shared" si="41"/>
        <v>1.4498204359448742E-2</v>
      </c>
      <c r="R88" s="8">
        <f t="shared" si="42"/>
        <v>0.64243814857053938</v>
      </c>
      <c r="S88" s="8">
        <f t="shared" si="43"/>
        <v>2.2567471112523524E-2</v>
      </c>
      <c r="T88" s="8">
        <f t="shared" si="44"/>
        <v>1.3177654689622266E-2</v>
      </c>
      <c r="U88" s="8">
        <f t="shared" si="45"/>
        <v>2.1258454843538444E-2</v>
      </c>
      <c r="V88">
        <f t="shared" si="46"/>
        <v>-732.23105103905255</v>
      </c>
      <c r="W88">
        <f t="shared" si="47"/>
        <v>66592.140533335478</v>
      </c>
      <c r="X88">
        <f t="shared" si="50"/>
        <v>8.4225412975351941E-8</v>
      </c>
      <c r="Y88">
        <f t="shared" si="51"/>
        <v>2.902161487156632E-4</v>
      </c>
      <c r="AA88" s="5">
        <f t="shared" si="52"/>
        <v>3.0534218784864983E-5</v>
      </c>
      <c r="AB88" s="6">
        <f t="shared" si="53"/>
        <v>8.2752539599999994E-2</v>
      </c>
      <c r="AC88" s="5">
        <f t="shared" si="54"/>
        <v>2.2195884563198961E-5</v>
      </c>
      <c r="AD88" s="15">
        <f t="shared" si="55"/>
        <v>7.70821166E-2</v>
      </c>
      <c r="AE88" s="5">
        <f t="shared" si="29"/>
        <v>5.6087505373328544E-3</v>
      </c>
      <c r="AF88" s="15">
        <f>AA88+AB88-AC88-AD88-AE88</f>
        <v>7.0010796888800297E-5</v>
      </c>
    </row>
    <row r="89" spans="1:32" x14ac:dyDescent="0.75">
      <c r="A89">
        <f t="shared" si="48"/>
        <v>1200</v>
      </c>
      <c r="B89" s="22">
        <f>'Raw Data'!C90*0.0254</f>
        <v>6.2312041999999998E-2</v>
      </c>
      <c r="C89">
        <f>'Raw Data'!D90*0.0254</f>
        <v>7.48403126E-2</v>
      </c>
      <c r="E89" s="7">
        <f t="shared" si="31"/>
        <v>1.2528270600000002E-2</v>
      </c>
      <c r="F89">
        <f t="shared" si="49"/>
        <v>2.0279661968044142E-4</v>
      </c>
      <c r="H89" s="7">
        <f t="shared" si="32"/>
        <v>0.20443583333333334</v>
      </c>
      <c r="I89" s="7">
        <f t="shared" si="33"/>
        <v>6.2312041999999998E-2</v>
      </c>
      <c r="J89" s="7">
        <f t="shared" si="34"/>
        <v>1.8766785740221577</v>
      </c>
      <c r="K89" s="8">
        <f t="shared" si="35"/>
        <v>1.0719813823729761E-2</v>
      </c>
      <c r="L89" s="7">
        <f t="shared" si="36"/>
        <v>0.5720116293619536</v>
      </c>
      <c r="M89" s="8">
        <f t="shared" si="37"/>
        <v>1.8740552243119782E-2</v>
      </c>
      <c r="N89" s="8">
        <f t="shared" si="38"/>
        <v>0.24553908333333338</v>
      </c>
      <c r="O89" s="8">
        <f t="shared" si="39"/>
        <v>7.48403126E-2</v>
      </c>
      <c r="P89" s="8">
        <f t="shared" si="40"/>
        <v>2.0737289988577574</v>
      </c>
      <c r="Q89" s="8">
        <f t="shared" si="41"/>
        <v>1.3907076521496137E-2</v>
      </c>
      <c r="R89" s="8">
        <f t="shared" si="42"/>
        <v>0.63207259885184441</v>
      </c>
      <c r="S89" s="8">
        <f t="shared" si="43"/>
        <v>2.200234046968378E-2</v>
      </c>
      <c r="T89" s="8">
        <f t="shared" si="44"/>
        <v>1.2313445172612949E-2</v>
      </c>
      <c r="U89" s="8">
        <f t="shared" si="45"/>
        <v>2.0371446356401781E-2</v>
      </c>
      <c r="V89">
        <f t="shared" si="46"/>
        <v>-649.34209870346922</v>
      </c>
      <c r="W89">
        <f t="shared" si="47"/>
        <v>80727.189491170866</v>
      </c>
      <c r="X89">
        <f t="shared" si="50"/>
        <v>4.1126468953813597E-8</v>
      </c>
      <c r="Y89">
        <f t="shared" si="51"/>
        <v>2.0279661968044142E-4</v>
      </c>
      <c r="AA89" s="5">
        <f t="shared" si="52"/>
        <v>1.8240970234807685E-5</v>
      </c>
      <c r="AB89" s="6">
        <f t="shared" si="53"/>
        <v>7.8187041999999998E-2</v>
      </c>
      <c r="AC89" s="5">
        <f t="shared" si="54"/>
        <v>1.1541113669083977E-5</v>
      </c>
      <c r="AD89" s="15">
        <f t="shared" si="55"/>
        <v>7.48403126E-2</v>
      </c>
      <c r="AE89" s="5">
        <f t="shared" si="29"/>
        <v>3.3200242523372656E-3</v>
      </c>
      <c r="AF89" s="16">
        <f t="shared" si="30"/>
        <v>3.3405004228466342E-5</v>
      </c>
    </row>
    <row r="90" spans="1:32" x14ac:dyDescent="0.75">
      <c r="A90">
        <f t="shared" si="48"/>
        <v>1215</v>
      </c>
      <c r="B90" s="22">
        <f>'Raw Data'!C91*0.0254</f>
        <v>5.9992996599999994E-2</v>
      </c>
      <c r="C90">
        <f>'Raw Data'!D91*0.0254</f>
        <v>7.3194290999999995E-2</v>
      </c>
      <c r="E90" s="7">
        <f t="shared" si="31"/>
        <v>1.3201294400000001E-2</v>
      </c>
      <c r="F90">
        <f t="shared" si="49"/>
        <v>1.7102751954244688E-4</v>
      </c>
      <c r="H90" s="7">
        <f t="shared" si="32"/>
        <v>0.19682741666666667</v>
      </c>
      <c r="I90" s="7">
        <f t="shared" si="33"/>
        <v>5.9992996599999994E-2</v>
      </c>
      <c r="J90" s="7">
        <f t="shared" si="34"/>
        <v>1.8386798869727425</v>
      </c>
      <c r="K90" s="8">
        <f t="shared" si="35"/>
        <v>1.0153682475302744E-2</v>
      </c>
      <c r="L90" s="7">
        <f t="shared" si="36"/>
        <v>0.56042962954929187</v>
      </c>
      <c r="M90" s="8">
        <f t="shared" si="37"/>
        <v>1.8117676046979399E-2</v>
      </c>
      <c r="N90" s="8">
        <f t="shared" si="38"/>
        <v>0.24013875000000001</v>
      </c>
      <c r="O90" s="8">
        <f t="shared" si="39"/>
        <v>7.3194290999999995E-2</v>
      </c>
      <c r="P90" s="8">
        <f t="shared" si="40"/>
        <v>2.0485404443745368</v>
      </c>
      <c r="Q90" s="8">
        <f t="shared" si="41"/>
        <v>1.3476817613061911E-2</v>
      </c>
      <c r="R90" s="8">
        <f t="shared" si="42"/>
        <v>0.62439512744535874</v>
      </c>
      <c r="S90" s="8">
        <f t="shared" si="43"/>
        <v>2.1583796895085917E-2</v>
      </c>
      <c r="T90" s="8">
        <f t="shared" si="44"/>
        <v>1.1815250044182327E-2</v>
      </c>
      <c r="U90" s="8">
        <f t="shared" si="45"/>
        <v>1.9850736471032658E-2</v>
      </c>
      <c r="V90">
        <f t="shared" si="46"/>
        <v>-649.05288067752417</v>
      </c>
      <c r="W90">
        <f t="shared" si="47"/>
        <v>90758.396686314984</v>
      </c>
      <c r="X90">
        <f t="shared" si="50"/>
        <v>2.9250412440842046E-8</v>
      </c>
      <c r="Y90">
        <f t="shared" si="51"/>
        <v>1.7102751954244688E-4</v>
      </c>
      <c r="AA90" s="5">
        <f t="shared" si="52"/>
        <v>1.446058407950351E-5</v>
      </c>
      <c r="AB90" s="6">
        <f t="shared" si="53"/>
        <v>7.5867996599999987E-2</v>
      </c>
      <c r="AC90" s="5">
        <f t="shared" si="54"/>
        <v>8.8160330145680166E-6</v>
      </c>
      <c r="AD90" s="15">
        <f t="shared" si="55"/>
        <v>7.3194290999999995E-2</v>
      </c>
      <c r="AE90" s="5">
        <f t="shared" si="29"/>
        <v>2.6547205355442658E-3</v>
      </c>
      <c r="AF90" s="16">
        <f t="shared" si="30"/>
        <v>2.4629615520655682E-5</v>
      </c>
    </row>
    <row r="91" spans="1:32" x14ac:dyDescent="0.75">
      <c r="A91">
        <f t="shared" si="48"/>
        <v>1230</v>
      </c>
      <c r="B91" s="22">
        <f>'Raw Data'!C92*0.0254</f>
        <v>5.7657365000000002E-2</v>
      </c>
      <c r="C91">
        <f>'Raw Data'!D92*0.0254</f>
        <v>7.1371053599999998E-2</v>
      </c>
      <c r="E91" s="7">
        <f t="shared" si="31"/>
        <v>1.3713688599999996E-2</v>
      </c>
      <c r="F91">
        <f t="shared" si="49"/>
        <v>1.4435921219619667E-4</v>
      </c>
      <c r="H91" s="7">
        <f t="shared" si="32"/>
        <v>0.18916458333333336</v>
      </c>
      <c r="I91" s="7">
        <f t="shared" si="33"/>
        <v>5.7657365000000002E-2</v>
      </c>
      <c r="J91" s="7">
        <f t="shared" si="34"/>
        <v>1.79984459377419</v>
      </c>
      <c r="K91" s="8">
        <f t="shared" si="35"/>
        <v>9.5917937122743744E-3</v>
      </c>
      <c r="L91" s="7">
        <f t="shared" si="36"/>
        <v>0.54859263218237309</v>
      </c>
      <c r="M91" s="8">
        <f t="shared" si="37"/>
        <v>1.7484364808395197E-2</v>
      </c>
      <c r="N91" s="8">
        <f t="shared" si="38"/>
        <v>0.23415700000000003</v>
      </c>
      <c r="O91" s="8">
        <f t="shared" si="39"/>
        <v>7.1371053599999998E-2</v>
      </c>
      <c r="P91" s="8">
        <f t="shared" si="40"/>
        <v>2.0204126204220376</v>
      </c>
      <c r="Q91" s="8">
        <f t="shared" si="41"/>
        <v>1.3004087756694349E-2</v>
      </c>
      <c r="R91" s="8">
        <f t="shared" si="42"/>
        <v>0.61582176670463695</v>
      </c>
      <c r="S91" s="8">
        <f t="shared" si="43"/>
        <v>2.1116641956781344E-2</v>
      </c>
      <c r="T91" s="8">
        <f t="shared" si="44"/>
        <v>1.1297940734484362E-2</v>
      </c>
      <c r="U91" s="8">
        <f t="shared" si="45"/>
        <v>1.930050338258827E-2</v>
      </c>
      <c r="V91">
        <f t="shared" si="46"/>
        <v>-661.0362269550692</v>
      </c>
      <c r="W91">
        <f t="shared" si="47"/>
        <v>103050.80333238776</v>
      </c>
      <c r="X91">
        <f t="shared" si="50"/>
        <v>2.083958214590654E-8</v>
      </c>
      <c r="Y91">
        <f t="shared" si="51"/>
        <v>1.4435921219619667E-4</v>
      </c>
      <c r="AA91" s="5">
        <f t="shared" si="52"/>
        <v>1.1544904472535256E-5</v>
      </c>
      <c r="AB91" s="6">
        <f t="shared" si="53"/>
        <v>7.3532365000000002E-2</v>
      </c>
      <c r="AC91" s="5">
        <f t="shared" si="54"/>
        <v>6.6886385387850272E-6</v>
      </c>
      <c r="AD91" s="15">
        <f t="shared" si="55"/>
        <v>7.1371053599999998E-2</v>
      </c>
      <c r="AE91" s="5">
        <f t="shared" ref="AE91:AE154" si="56">((F91*$B$4)/(T91*U91^(2/3)))^2*$B$3</f>
        <v>2.1475356812469528E-3</v>
      </c>
      <c r="AF91" s="16">
        <f t="shared" ref="AF91:AF154" si="57">AA91+AB91-AC91-AD91-AE91</f>
        <v>1.8631984686810245E-5</v>
      </c>
    </row>
    <row r="92" spans="1:32" x14ac:dyDescent="0.75">
      <c r="A92">
        <f t="shared" si="48"/>
        <v>1245</v>
      </c>
      <c r="B92" s="22">
        <f>'Raw Data'!C93*0.0254</f>
        <v>5.6387263399999998E-2</v>
      </c>
      <c r="C92">
        <f>'Raw Data'!D93*0.0254</f>
        <v>6.9805956399999994E-2</v>
      </c>
      <c r="E92" s="7">
        <f t="shared" si="31"/>
        <v>1.3418692999999995E-2</v>
      </c>
      <c r="F92">
        <f t="shared" si="49"/>
        <v>1.4717137770769745E-4</v>
      </c>
      <c r="H92" s="7">
        <f t="shared" si="32"/>
        <v>0.18499758333333335</v>
      </c>
      <c r="I92" s="7">
        <f t="shared" si="33"/>
        <v>5.6387263399999998E-2</v>
      </c>
      <c r="J92" s="7">
        <f t="shared" si="34"/>
        <v>1.7784737829337411</v>
      </c>
      <c r="K92" s="8">
        <f t="shared" si="35"/>
        <v>9.2898551533048476E-3</v>
      </c>
      <c r="L92" s="7">
        <f t="shared" si="36"/>
        <v>0.54207880903820427</v>
      </c>
      <c r="M92" s="8">
        <f t="shared" si="37"/>
        <v>1.7137462299601024E-2</v>
      </c>
      <c r="N92" s="8">
        <f t="shared" si="38"/>
        <v>0.22902216666666667</v>
      </c>
      <c r="O92" s="8">
        <f t="shared" si="39"/>
        <v>6.9805956399999994E-2</v>
      </c>
      <c r="P92" s="8">
        <f t="shared" si="40"/>
        <v>1.9960678236946923</v>
      </c>
      <c r="Q92" s="8">
        <f t="shared" si="41"/>
        <v>1.2601613007263633E-2</v>
      </c>
      <c r="R92" s="8">
        <f t="shared" si="42"/>
        <v>0.60840147266214217</v>
      </c>
      <c r="S92" s="8">
        <f t="shared" si="43"/>
        <v>2.0712660263828071E-2</v>
      </c>
      <c r="T92" s="8">
        <f t="shared" si="44"/>
        <v>1.094573408028424E-2</v>
      </c>
      <c r="U92" s="8">
        <f t="shared" si="45"/>
        <v>1.8925061281714547E-2</v>
      </c>
      <c r="V92">
        <f t="shared" si="46"/>
        <v>-703.01976209072757</v>
      </c>
      <c r="W92">
        <f t="shared" si="47"/>
        <v>112702.95478458107</v>
      </c>
      <c r="X92">
        <f t="shared" si="50"/>
        <v>2.1659414416381748E-8</v>
      </c>
      <c r="Y92">
        <f t="shared" si="51"/>
        <v>1.4717137770769745E-4</v>
      </c>
      <c r="AA92" s="5">
        <f t="shared" si="52"/>
        <v>1.279174586660942E-5</v>
      </c>
      <c r="AB92" s="6">
        <f t="shared" si="53"/>
        <v>7.2262263399999999E-2</v>
      </c>
      <c r="AC92" s="5">
        <f t="shared" si="54"/>
        <v>7.4407793026991644E-6</v>
      </c>
      <c r="AD92" s="15">
        <f t="shared" si="55"/>
        <v>6.9805956399999994E-2</v>
      </c>
      <c r="AE92" s="5">
        <f t="shared" si="56"/>
        <v>2.4410800036299748E-3</v>
      </c>
      <c r="AF92" s="16">
        <f t="shared" si="57"/>
        <v>2.0577962933929564E-5</v>
      </c>
    </row>
    <row r="93" spans="1:32" x14ac:dyDescent="0.75">
      <c r="A93">
        <f t="shared" si="48"/>
        <v>1260</v>
      </c>
      <c r="B93" s="22">
        <f>'Raw Data'!C94*0.0254</f>
        <v>5.6635573799999998E-2</v>
      </c>
      <c r="C93">
        <f>'Raw Data'!D94*0.0254</f>
        <v>6.8155007199999992E-2</v>
      </c>
      <c r="E93" s="7">
        <f t="shared" si="31"/>
        <v>1.1519433399999994E-2</v>
      </c>
      <c r="F93">
        <f t="shared" si="49"/>
        <v>1.9142496015045699E-4</v>
      </c>
      <c r="H93" s="7">
        <f t="shared" si="32"/>
        <v>0.18581225000000001</v>
      </c>
      <c r="I93" s="7">
        <f t="shared" si="33"/>
        <v>5.6635573799999998E-2</v>
      </c>
      <c r="J93" s="7">
        <f t="shared" si="34"/>
        <v>1.7826663369115059</v>
      </c>
      <c r="K93" s="8">
        <f t="shared" si="35"/>
        <v>9.3486814151693635E-3</v>
      </c>
      <c r="L93" s="7">
        <f t="shared" si="36"/>
        <v>0.54335669949062693</v>
      </c>
      <c r="M93" s="8">
        <f t="shared" si="37"/>
        <v>1.7205422191229707E-2</v>
      </c>
      <c r="N93" s="8">
        <f t="shared" si="38"/>
        <v>0.22360566666666667</v>
      </c>
      <c r="O93" s="8">
        <f t="shared" si="39"/>
        <v>6.8155007199999992E-2</v>
      </c>
      <c r="P93" s="8">
        <f t="shared" si="40"/>
        <v>1.9701786825126757</v>
      </c>
      <c r="Q93" s="8">
        <f t="shared" si="41"/>
        <v>1.2180486709661827E-2</v>
      </c>
      <c r="R93" s="8">
        <f t="shared" si="42"/>
        <v>0.6005104624298635</v>
      </c>
      <c r="S93" s="8">
        <f t="shared" si="43"/>
        <v>2.0283554528551521E-2</v>
      </c>
      <c r="T93" s="8">
        <f t="shared" si="44"/>
        <v>1.0764584062415594E-2</v>
      </c>
      <c r="U93" s="8">
        <f t="shared" si="45"/>
        <v>1.8744488359890614E-2</v>
      </c>
      <c r="V93">
        <f t="shared" si="46"/>
        <v>-836.00785554789343</v>
      </c>
      <c r="W93">
        <f t="shared" si="47"/>
        <v>118027.22227361788</v>
      </c>
      <c r="X93">
        <f t="shared" si="50"/>
        <v>3.664351536860405E-8</v>
      </c>
      <c r="Y93">
        <f t="shared" si="51"/>
        <v>1.9142496015045699E-4</v>
      </c>
      <c r="AA93" s="5">
        <f t="shared" si="52"/>
        <v>2.1369649913195582E-5</v>
      </c>
      <c r="AB93" s="6">
        <f t="shared" si="53"/>
        <v>7.2510573800000006E-2</v>
      </c>
      <c r="AC93" s="5">
        <f t="shared" si="54"/>
        <v>1.3573962321242738E-5</v>
      </c>
      <c r="AD93" s="15">
        <f t="shared" si="55"/>
        <v>6.8155007199999992E-2</v>
      </c>
      <c r="AE93" s="5">
        <f t="shared" si="56"/>
        <v>4.3249323332969604E-3</v>
      </c>
      <c r="AF93" s="16">
        <f t="shared" si="57"/>
        <v>3.8429954295013218E-5</v>
      </c>
    </row>
    <row r="94" spans="1:32" x14ac:dyDescent="0.75">
      <c r="A94">
        <f t="shared" si="48"/>
        <v>1275</v>
      </c>
      <c r="B94" s="22">
        <f>'Raw Data'!C95*0.0254</f>
        <v>5.3977285999999999E-2</v>
      </c>
      <c r="C94">
        <f>'Raw Data'!D95*0.0254</f>
        <v>6.6372790799999998E-2</v>
      </c>
      <c r="E94" s="7">
        <f t="shared" si="31"/>
        <v>1.2395504799999998E-2</v>
      </c>
      <c r="F94">
        <f t="shared" si="49"/>
        <v>1.5914955126800179E-4</v>
      </c>
      <c r="H94" s="7">
        <f t="shared" si="32"/>
        <v>0.17709083333333336</v>
      </c>
      <c r="I94" s="7">
        <f t="shared" si="33"/>
        <v>5.3977285999999999E-2</v>
      </c>
      <c r="J94" s="7">
        <f t="shared" si="34"/>
        <v>1.7374033958941544</v>
      </c>
      <c r="K94" s="8">
        <f t="shared" si="35"/>
        <v>8.7241793408831848E-3</v>
      </c>
      <c r="L94" s="7">
        <f t="shared" si="36"/>
        <v>0.52956055506853816</v>
      </c>
      <c r="M94" s="8">
        <f t="shared" si="37"/>
        <v>1.6474375323807987E-2</v>
      </c>
      <c r="N94" s="8">
        <f t="shared" si="38"/>
        <v>0.21775850000000002</v>
      </c>
      <c r="O94" s="8">
        <f t="shared" si="39"/>
        <v>6.6372790799999998E-2</v>
      </c>
      <c r="P94" s="8">
        <f t="shared" si="40"/>
        <v>1.9419790730150477</v>
      </c>
      <c r="Q94" s="8">
        <f t="shared" si="41"/>
        <v>1.1729938744398481E-2</v>
      </c>
      <c r="R94" s="8">
        <f t="shared" si="42"/>
        <v>0.59191522145498643</v>
      </c>
      <c r="S94" s="8">
        <f t="shared" si="43"/>
        <v>1.9816923639106841E-2</v>
      </c>
      <c r="T94" s="8">
        <f t="shared" si="44"/>
        <v>1.0227059042640832E-2</v>
      </c>
      <c r="U94" s="8">
        <f t="shared" si="45"/>
        <v>1.8145649481457415E-2</v>
      </c>
      <c r="V94">
        <f t="shared" si="46"/>
        <v>-829.02193872715191</v>
      </c>
      <c r="W94">
        <f t="shared" si="47"/>
        <v>136545.25034568403</v>
      </c>
      <c r="X94">
        <f t="shared" si="50"/>
        <v>2.5328579668806329E-8</v>
      </c>
      <c r="Y94">
        <f t="shared" si="51"/>
        <v>1.5914955126800179E-4</v>
      </c>
      <c r="AA94" s="5">
        <f t="shared" si="52"/>
        <v>1.696143781463712E-5</v>
      </c>
      <c r="AB94" s="6">
        <f t="shared" si="53"/>
        <v>6.9852286E-2</v>
      </c>
      <c r="AC94" s="5">
        <f t="shared" si="54"/>
        <v>9.8719750929141861E-6</v>
      </c>
      <c r="AD94" s="15">
        <f t="shared" si="55"/>
        <v>6.6372790799999998E-2</v>
      </c>
      <c r="AE94" s="5">
        <f t="shared" si="56"/>
        <v>3.4584972517777619E-3</v>
      </c>
      <c r="AF94" s="16">
        <f t="shared" si="57"/>
        <v>2.8087410943963744E-5</v>
      </c>
    </row>
    <row r="95" spans="1:32" x14ac:dyDescent="0.75">
      <c r="A95">
        <f t="shared" si="48"/>
        <v>1290</v>
      </c>
      <c r="B95" s="22">
        <f>'Raw Data'!C96*0.0254</f>
        <v>5.4774871399999994E-2</v>
      </c>
      <c r="C95">
        <f>'Raw Data'!D96*0.0254</f>
        <v>6.519859959999999E-2</v>
      </c>
      <c r="E95" s="7">
        <f t="shared" si="31"/>
        <v>1.0423728199999996E-2</v>
      </c>
      <c r="F95">
        <f t="shared" si="49"/>
        <v>1.9771584059032714E-4</v>
      </c>
      <c r="H95" s="7">
        <f t="shared" si="32"/>
        <v>0.17970758333333334</v>
      </c>
      <c r="I95" s="7">
        <f t="shared" si="33"/>
        <v>5.4774871399999994E-2</v>
      </c>
      <c r="J95" s="7">
        <f t="shared" si="34"/>
        <v>1.7510733789905257</v>
      </c>
      <c r="K95" s="8">
        <f t="shared" si="35"/>
        <v>8.910322721865498E-3</v>
      </c>
      <c r="L95" s="7">
        <f t="shared" si="36"/>
        <v>0.5337271659163122</v>
      </c>
      <c r="M95" s="8">
        <f t="shared" si="37"/>
        <v>1.6694527262010542E-2</v>
      </c>
      <c r="N95" s="8">
        <f t="shared" si="38"/>
        <v>0.21390616666666668</v>
      </c>
      <c r="O95" s="8">
        <f t="shared" si="39"/>
        <v>6.519859959999999E-2</v>
      </c>
      <c r="P95" s="8">
        <f t="shared" si="40"/>
        <v>1.923250918076705</v>
      </c>
      <c r="Q95" s="8">
        <f t="shared" si="41"/>
        <v>1.1435466643838221E-2</v>
      </c>
      <c r="R95" s="8">
        <f t="shared" si="42"/>
        <v>0.58620687982977959</v>
      </c>
      <c r="S95" s="8">
        <f t="shared" si="43"/>
        <v>1.9507561301837339E-2</v>
      </c>
      <c r="T95" s="8">
        <f t="shared" si="44"/>
        <v>1.017289468285186E-2</v>
      </c>
      <c r="U95" s="8">
        <f t="shared" si="45"/>
        <v>1.8101044281923939E-2</v>
      </c>
      <c r="V95">
        <f t="shared" si="46"/>
        <v>-992.06543143709348</v>
      </c>
      <c r="W95">
        <f t="shared" si="47"/>
        <v>138456.77441113349</v>
      </c>
      <c r="X95">
        <f t="shared" si="50"/>
        <v>3.909155362033965E-8</v>
      </c>
      <c r="Y95">
        <f t="shared" si="51"/>
        <v>1.9771584059032714E-4</v>
      </c>
      <c r="AA95" s="5">
        <f t="shared" si="52"/>
        <v>2.5095569748945532E-5</v>
      </c>
      <c r="AB95" s="6">
        <f t="shared" si="53"/>
        <v>7.0649871399999994E-2</v>
      </c>
      <c r="AC95" s="5">
        <f t="shared" si="54"/>
        <v>1.5937572399832035E-5</v>
      </c>
      <c r="AD95" s="15">
        <f t="shared" si="55"/>
        <v>6.519859959999999E-2</v>
      </c>
      <c r="AE95" s="5">
        <f t="shared" si="56"/>
        <v>5.4124904209920961E-3</v>
      </c>
      <c r="AF95" s="16">
        <f t="shared" si="57"/>
        <v>4.7939376357023986E-5</v>
      </c>
    </row>
    <row r="96" spans="1:32" x14ac:dyDescent="0.75">
      <c r="A96">
        <f t="shared" si="48"/>
        <v>1305</v>
      </c>
      <c r="B96" s="22">
        <f>'Raw Data'!C97*0.0254</f>
        <v>5.3649752999999994E-2</v>
      </c>
      <c r="C96">
        <f>'Raw Data'!D97*0.0254</f>
        <v>6.4177722800000003E-2</v>
      </c>
      <c r="E96" s="7">
        <f t="shared" si="31"/>
        <v>1.0527969800000009E-2</v>
      </c>
      <c r="F96">
        <f t="shared" si="49"/>
        <v>1.8882879123811069E-4</v>
      </c>
      <c r="H96" s="7">
        <f t="shared" si="32"/>
        <v>0.17601625000000001</v>
      </c>
      <c r="I96" s="7">
        <f t="shared" si="33"/>
        <v>5.3649752999999994E-2</v>
      </c>
      <c r="J96" s="7">
        <f t="shared" si="34"/>
        <v>1.731766829199658</v>
      </c>
      <c r="K96" s="8">
        <f t="shared" si="35"/>
        <v>8.6480493681531847E-3</v>
      </c>
      <c r="L96" s="7">
        <f t="shared" si="36"/>
        <v>0.52784252954005573</v>
      </c>
      <c r="M96" s="8">
        <f t="shared" si="37"/>
        <v>1.638376766587718E-2</v>
      </c>
      <c r="N96" s="8">
        <f t="shared" si="38"/>
        <v>0.21055683333333336</v>
      </c>
      <c r="O96" s="8">
        <f t="shared" si="39"/>
        <v>6.4177722800000003E-2</v>
      </c>
      <c r="P96" s="8">
        <f t="shared" si="40"/>
        <v>1.9068681547036284</v>
      </c>
      <c r="Q96" s="8">
        <f t="shared" si="41"/>
        <v>1.1181005951575554E-2</v>
      </c>
      <c r="R96" s="8">
        <f t="shared" si="42"/>
        <v>0.58121341355366585</v>
      </c>
      <c r="S96" s="8">
        <f t="shared" si="43"/>
        <v>1.9237350155448821E-2</v>
      </c>
      <c r="T96" s="8">
        <f t="shared" si="44"/>
        <v>9.9145276598643691E-3</v>
      </c>
      <c r="U96" s="8">
        <f t="shared" si="45"/>
        <v>1.7810558910663001E-2</v>
      </c>
      <c r="V96">
        <f t="shared" si="46"/>
        <v>-1014.7784287829734</v>
      </c>
      <c r="W96">
        <f t="shared" si="47"/>
        <v>148945.49059592726</v>
      </c>
      <c r="X96">
        <f t="shared" si="50"/>
        <v>3.5656312400445988E-8</v>
      </c>
      <c r="Y96">
        <f t="shared" si="51"/>
        <v>1.8882879123811069E-4</v>
      </c>
      <c r="AA96" s="5">
        <f t="shared" si="52"/>
        <v>2.4299710679425061E-5</v>
      </c>
      <c r="AB96" s="6">
        <f t="shared" si="53"/>
        <v>6.9524752999999995E-2</v>
      </c>
      <c r="AC96" s="5">
        <f t="shared" si="54"/>
        <v>1.4628576788156218E-5</v>
      </c>
      <c r="AD96" s="15">
        <f t="shared" si="55"/>
        <v>6.4177722800000003E-2</v>
      </c>
      <c r="AE96" s="5">
        <f t="shared" si="56"/>
        <v>5.3108469433260736E-3</v>
      </c>
      <c r="AF96" s="16">
        <f t="shared" si="57"/>
        <v>4.585439056517971E-5</v>
      </c>
    </row>
    <row r="97" spans="1:32" x14ac:dyDescent="0.75">
      <c r="A97">
        <f t="shared" si="48"/>
        <v>1320</v>
      </c>
      <c r="B97" s="22">
        <f>'Raw Data'!C98*0.0254</f>
        <v>5.3201773200000003E-2</v>
      </c>
      <c r="C97">
        <f>'Raw Data'!D98*0.0254</f>
        <v>6.4036676600000009E-2</v>
      </c>
      <c r="E97" s="7">
        <f t="shared" si="31"/>
        <v>1.0834903400000005E-2</v>
      </c>
      <c r="F97">
        <f t="shared" si="49"/>
        <v>1.815183539517716E-4</v>
      </c>
      <c r="H97" s="7">
        <f t="shared" si="32"/>
        <v>0.17454650000000002</v>
      </c>
      <c r="I97" s="7">
        <f t="shared" si="33"/>
        <v>5.3201773200000003E-2</v>
      </c>
      <c r="J97" s="7">
        <f t="shared" si="34"/>
        <v>1.7240355111480801</v>
      </c>
      <c r="K97" s="8">
        <f t="shared" si="35"/>
        <v>8.5442191637003558E-3</v>
      </c>
      <c r="L97" s="7">
        <f t="shared" si="36"/>
        <v>0.52548602379793474</v>
      </c>
      <c r="M97" s="8">
        <f t="shared" si="37"/>
        <v>1.625965064103373E-2</v>
      </c>
      <c r="N97" s="8">
        <f t="shared" si="38"/>
        <v>0.2100940833333334</v>
      </c>
      <c r="O97" s="8">
        <f t="shared" si="39"/>
        <v>6.4036676600000009E-2</v>
      </c>
      <c r="P97" s="8">
        <f t="shared" si="40"/>
        <v>1.9045972103566839</v>
      </c>
      <c r="Q97" s="8">
        <f t="shared" si="41"/>
        <v>1.1145964966725203E-2</v>
      </c>
      <c r="R97" s="8">
        <f t="shared" si="42"/>
        <v>0.58052122971671716</v>
      </c>
      <c r="S97" s="8">
        <f t="shared" si="43"/>
        <v>1.9199926542159729E-2</v>
      </c>
      <c r="T97" s="8">
        <f t="shared" si="44"/>
        <v>9.8450920652127794E-3</v>
      </c>
      <c r="U97" s="8">
        <f t="shared" si="45"/>
        <v>1.772978859159673E-2</v>
      </c>
      <c r="V97">
        <f t="shared" si="46"/>
        <v>-994.91586654926346</v>
      </c>
      <c r="W97">
        <f t="shared" si="47"/>
        <v>151972.09179546143</v>
      </c>
      <c r="X97">
        <f t="shared" si="50"/>
        <v>3.294891282136064E-8</v>
      </c>
      <c r="Y97">
        <f t="shared" si="51"/>
        <v>1.815183539517716E-4</v>
      </c>
      <c r="AA97" s="5">
        <f t="shared" si="52"/>
        <v>2.3003680487153202E-5</v>
      </c>
      <c r="AB97" s="6">
        <f t="shared" si="53"/>
        <v>6.9076773199999997E-2</v>
      </c>
      <c r="AC97" s="5">
        <f t="shared" si="54"/>
        <v>1.3684488776995907E-5</v>
      </c>
      <c r="AD97" s="15">
        <f t="shared" si="55"/>
        <v>6.4036676600000009E-2</v>
      </c>
      <c r="AE97" s="5">
        <f t="shared" si="56"/>
        <v>5.0073152038484755E-3</v>
      </c>
      <c r="AF97" s="16">
        <f t="shared" si="57"/>
        <v>4.2100587861667975E-5</v>
      </c>
    </row>
    <row r="98" spans="1:32" x14ac:dyDescent="0.75">
      <c r="A98">
        <f t="shared" si="48"/>
        <v>1335</v>
      </c>
      <c r="B98" s="22">
        <f>'Raw Data'!C99*0.0254</f>
        <v>5.2140510399999999E-2</v>
      </c>
      <c r="C98">
        <f>'Raw Data'!D99*0.0254</f>
        <v>6.3762305800000002E-2</v>
      </c>
      <c r="E98" s="7">
        <f t="shared" si="31"/>
        <v>1.1621795400000003E-2</v>
      </c>
      <c r="F98">
        <f t="shared" si="49"/>
        <v>1.63011254087436E-4</v>
      </c>
      <c r="H98" s="7">
        <f t="shared" si="32"/>
        <v>0.1710646666666667</v>
      </c>
      <c r="I98" s="7">
        <f t="shared" si="33"/>
        <v>5.2140510399999999E-2</v>
      </c>
      <c r="J98" s="7">
        <f t="shared" si="34"/>
        <v>1.7056167559803137</v>
      </c>
      <c r="K98" s="8">
        <f t="shared" si="35"/>
        <v>8.2996239818056722E-3</v>
      </c>
      <c r="L98" s="7">
        <f t="shared" si="36"/>
        <v>0.51987198722279959</v>
      </c>
      <c r="M98" s="8">
        <f t="shared" si="37"/>
        <v>1.5964745525418614E-2</v>
      </c>
      <c r="N98" s="8">
        <f t="shared" si="38"/>
        <v>0.2091939166666667</v>
      </c>
      <c r="O98" s="8">
        <f t="shared" si="39"/>
        <v>6.3762305800000002E-2</v>
      </c>
      <c r="P98" s="8">
        <f t="shared" si="40"/>
        <v>1.9001743772670991</v>
      </c>
      <c r="Q98" s="8">
        <f t="shared" si="41"/>
        <v>1.1077882495623532E-2</v>
      </c>
      <c r="R98" s="8">
        <f t="shared" si="42"/>
        <v>0.57917315019101179</v>
      </c>
      <c r="S98" s="8">
        <f t="shared" si="43"/>
        <v>1.9127065009781681E-2</v>
      </c>
      <c r="T98" s="8">
        <f t="shared" si="44"/>
        <v>9.6887532387146015E-3</v>
      </c>
      <c r="U98" s="8">
        <f t="shared" si="45"/>
        <v>1.7545905267600147E-2</v>
      </c>
      <c r="V98">
        <f t="shared" si="46"/>
        <v>-946.73940219992369</v>
      </c>
      <c r="W98">
        <f t="shared" si="47"/>
        <v>159112.62860998744</v>
      </c>
      <c r="X98">
        <f t="shared" si="50"/>
        <v>2.6572668959158622E-8</v>
      </c>
      <c r="Y98">
        <f t="shared" si="51"/>
        <v>1.63011254087436E-4</v>
      </c>
      <c r="AA98" s="5">
        <f t="shared" si="52"/>
        <v>1.966162190275344E-5</v>
      </c>
      <c r="AB98" s="6">
        <f t="shared" si="53"/>
        <v>6.8015510400000007E-2</v>
      </c>
      <c r="AC98" s="5">
        <f t="shared" si="54"/>
        <v>1.1994550375546618E-5</v>
      </c>
      <c r="AD98" s="15">
        <f t="shared" si="55"/>
        <v>6.3762305800000002E-2</v>
      </c>
      <c r="AE98" s="5">
        <f t="shared" si="56"/>
        <v>4.2280472072747455E-3</v>
      </c>
      <c r="AF98" s="16">
        <f t="shared" si="57"/>
        <v>3.2824464252462736E-5</v>
      </c>
    </row>
    <row r="99" spans="1:32" x14ac:dyDescent="0.75">
      <c r="A99">
        <f t="shared" si="48"/>
        <v>1350</v>
      </c>
      <c r="B99" s="22">
        <f>'Raw Data'!C100*0.0254</f>
        <v>5.1473201599999997E-2</v>
      </c>
      <c r="C99">
        <f>'Raw Data'!D100*0.0254</f>
        <v>6.1930635599999992E-2</v>
      </c>
      <c r="E99" s="7">
        <f t="shared" si="31"/>
        <v>1.0457433999999995E-2</v>
      </c>
      <c r="F99">
        <f t="shared" si="49"/>
        <v>1.7591486100707534E-4</v>
      </c>
      <c r="H99" s="7">
        <f t="shared" si="32"/>
        <v>0.16887533333333335</v>
      </c>
      <c r="I99" s="7">
        <f t="shared" si="33"/>
        <v>5.1473201599999997E-2</v>
      </c>
      <c r="J99" s="7">
        <f t="shared" si="34"/>
        <v>1.6939591092118631</v>
      </c>
      <c r="K99" s="8">
        <f t="shared" si="35"/>
        <v>8.146830878091994E-3</v>
      </c>
      <c r="L99" s="7">
        <f t="shared" si="36"/>
        <v>0.51631873648777582</v>
      </c>
      <c r="M99" s="8">
        <f t="shared" si="37"/>
        <v>1.5778685339816009E-2</v>
      </c>
      <c r="N99" s="8">
        <f t="shared" si="38"/>
        <v>0.20318449999999999</v>
      </c>
      <c r="O99" s="8">
        <f t="shared" si="39"/>
        <v>6.1930635599999992E-2</v>
      </c>
      <c r="P99" s="8">
        <f t="shared" si="40"/>
        <v>1.8704658475817211</v>
      </c>
      <c r="Q99" s="8">
        <f t="shared" si="41"/>
        <v>1.0626153878070364E-2</v>
      </c>
      <c r="R99" s="8">
        <f t="shared" si="42"/>
        <v>0.57011799034290855</v>
      </c>
      <c r="S99" s="8">
        <f t="shared" si="43"/>
        <v>1.8638517040444658E-2</v>
      </c>
      <c r="T99" s="8">
        <f t="shared" si="44"/>
        <v>9.386492378081179E-3</v>
      </c>
      <c r="U99" s="8">
        <f t="shared" si="45"/>
        <v>1.7208601190130332E-2</v>
      </c>
      <c r="V99">
        <f t="shared" si="46"/>
        <v>-1095.0515398109801</v>
      </c>
      <c r="W99">
        <f t="shared" si="47"/>
        <v>173969.87739971149</v>
      </c>
      <c r="X99">
        <f t="shared" si="50"/>
        <v>3.0946038323138639E-8</v>
      </c>
      <c r="Y99">
        <f t="shared" si="51"/>
        <v>1.7591486100707534E-4</v>
      </c>
      <c r="AA99" s="5">
        <f t="shared" si="52"/>
        <v>2.3764498530479879E-5</v>
      </c>
      <c r="AB99" s="6">
        <f t="shared" si="53"/>
        <v>6.7348201599999991E-2</v>
      </c>
      <c r="AC99" s="5">
        <f t="shared" si="54"/>
        <v>1.4115211207131362E-5</v>
      </c>
      <c r="AD99" s="15">
        <f t="shared" si="55"/>
        <v>6.1930635599999992E-2</v>
      </c>
      <c r="AE99" s="5">
        <f t="shared" si="56"/>
        <v>5.3836784930832021E-3</v>
      </c>
      <c r="AF99" s="16">
        <f t="shared" si="57"/>
        <v>4.3536794240142673E-5</v>
      </c>
    </row>
    <row r="100" spans="1:32" x14ac:dyDescent="0.75">
      <c r="A100">
        <f t="shared" si="48"/>
        <v>1365</v>
      </c>
      <c r="B100" s="22">
        <f>'Raw Data'!C101*0.0254</f>
        <v>5.0000458800000001E-2</v>
      </c>
      <c r="C100">
        <f>'Raw Data'!D101*0.0254</f>
        <v>6.1704956599999999E-2</v>
      </c>
      <c r="E100" s="7">
        <f t="shared" si="31"/>
        <v>1.1704497799999998E-2</v>
      </c>
      <c r="F100">
        <f t="shared" si="49"/>
        <v>1.4981781499459707E-4</v>
      </c>
      <c r="H100" s="7">
        <f t="shared" si="32"/>
        <v>0.16404350000000004</v>
      </c>
      <c r="I100" s="7">
        <f t="shared" si="33"/>
        <v>5.0000458800000001E-2</v>
      </c>
      <c r="J100" s="7">
        <f t="shared" si="34"/>
        <v>1.668015239669141</v>
      </c>
      <c r="K100" s="8">
        <f t="shared" si="35"/>
        <v>7.812417271877696E-3</v>
      </c>
      <c r="L100" s="7">
        <f t="shared" si="36"/>
        <v>0.50841104505115409</v>
      </c>
      <c r="M100" s="8">
        <f t="shared" si="37"/>
        <v>1.5366340578009363E-2</v>
      </c>
      <c r="N100" s="8">
        <f t="shared" si="38"/>
        <v>0.20244408333333336</v>
      </c>
      <c r="O100" s="8">
        <f t="shared" si="39"/>
        <v>6.1704956599999999E-2</v>
      </c>
      <c r="P100" s="8">
        <f t="shared" si="40"/>
        <v>1.8667830545391442</v>
      </c>
      <c r="Q100" s="8">
        <f t="shared" si="41"/>
        <v>1.0570836059975809E-2</v>
      </c>
      <c r="R100" s="8">
        <f t="shared" si="42"/>
        <v>0.56899547502353109</v>
      </c>
      <c r="S100" s="8">
        <f t="shared" si="43"/>
        <v>1.8578067004027837E-2</v>
      </c>
      <c r="T100" s="8">
        <f t="shared" si="44"/>
        <v>9.1916266659267526E-3</v>
      </c>
      <c r="U100" s="8">
        <f t="shared" si="45"/>
        <v>1.69722037910186E-2</v>
      </c>
      <c r="V100">
        <f t="shared" si="46"/>
        <v>-1005.1211755978261</v>
      </c>
      <c r="W100">
        <f t="shared" si="47"/>
        <v>184801.60739210781</v>
      </c>
      <c r="X100">
        <f t="shared" si="50"/>
        <v>2.2445377689755318E-8</v>
      </c>
      <c r="Y100">
        <f t="shared" si="51"/>
        <v>1.4981781499459707E-4</v>
      </c>
      <c r="AA100" s="5">
        <f t="shared" si="52"/>
        <v>1.8743774538458489E-5</v>
      </c>
      <c r="AB100" s="6">
        <f t="shared" si="53"/>
        <v>6.5875458800000009E-2</v>
      </c>
      <c r="AC100" s="5">
        <f t="shared" si="54"/>
        <v>1.1299804319025921E-5</v>
      </c>
      <c r="AD100" s="15">
        <f t="shared" si="55"/>
        <v>6.1704956599999999E-2</v>
      </c>
      <c r="AE100" s="5">
        <f t="shared" si="56"/>
        <v>4.1479418755897357E-3</v>
      </c>
      <c r="AF100" s="16">
        <f t="shared" si="57"/>
        <v>3.0004294629715732E-5</v>
      </c>
    </row>
    <row r="101" spans="1:32" x14ac:dyDescent="0.75">
      <c r="A101">
        <f t="shared" si="48"/>
        <v>1380</v>
      </c>
      <c r="B101" s="22">
        <f>'Raw Data'!C102*0.0254</f>
        <v>4.8866094799999996E-2</v>
      </c>
      <c r="C101">
        <f>'Raw Data'!D102*0.0254</f>
        <v>5.9613723799999997E-2</v>
      </c>
      <c r="E101" s="7">
        <f t="shared" si="31"/>
        <v>1.0747629000000002E-2</v>
      </c>
      <c r="F101">
        <f t="shared" si="49"/>
        <v>1.5643701906024516E-4</v>
      </c>
      <c r="H101" s="7">
        <f t="shared" si="32"/>
        <v>0.16032183333333333</v>
      </c>
      <c r="I101" s="7">
        <f t="shared" si="33"/>
        <v>4.8866094799999996E-2</v>
      </c>
      <c r="J101" s="7">
        <f t="shared" si="34"/>
        <v>1.6478224151214771</v>
      </c>
      <c r="K101" s="8">
        <f t="shared" si="35"/>
        <v>7.5575166535969667E-3</v>
      </c>
      <c r="L101" s="7">
        <f t="shared" si="36"/>
        <v>0.50225627212902613</v>
      </c>
      <c r="M101" s="8">
        <f t="shared" si="37"/>
        <v>1.5047132456029327E-2</v>
      </c>
      <c r="N101" s="8">
        <f t="shared" si="38"/>
        <v>0.19558308333333335</v>
      </c>
      <c r="O101" s="8">
        <f t="shared" si="39"/>
        <v>5.9613723799999997E-2</v>
      </c>
      <c r="P101" s="8">
        <f t="shared" si="40"/>
        <v>1.8324131808945781</v>
      </c>
      <c r="Q101" s="8">
        <f t="shared" si="41"/>
        <v>1.006186522783757E-2</v>
      </c>
      <c r="R101" s="8">
        <f t="shared" si="42"/>
        <v>0.55851953753666728</v>
      </c>
      <c r="S101" s="8">
        <f t="shared" si="43"/>
        <v>1.8015243069589126E-2</v>
      </c>
      <c r="T101" s="8">
        <f t="shared" si="44"/>
        <v>8.8096909407172682E-3</v>
      </c>
      <c r="U101" s="8">
        <f t="shared" si="45"/>
        <v>1.6531187762809228E-2</v>
      </c>
      <c r="V101">
        <f t="shared" si="46"/>
        <v>-1155.0892745235153</v>
      </c>
      <c r="W101">
        <f t="shared" si="47"/>
        <v>208360.17986535051</v>
      </c>
      <c r="X101">
        <f t="shared" si="50"/>
        <v>2.4472540932455504E-8</v>
      </c>
      <c r="Y101">
        <f t="shared" si="51"/>
        <v>1.5643701906024516E-4</v>
      </c>
      <c r="AA101" s="5">
        <f t="shared" si="52"/>
        <v>2.1838451210192236E-5</v>
      </c>
      <c r="AB101" s="6">
        <f t="shared" si="53"/>
        <v>6.4741094799999996E-2</v>
      </c>
      <c r="AC101" s="5">
        <f t="shared" si="54"/>
        <v>1.3250820063860062E-5</v>
      </c>
      <c r="AD101" s="15">
        <f t="shared" si="55"/>
        <v>5.9613723799999997E-2</v>
      </c>
      <c r="AE101" s="5">
        <f t="shared" si="56"/>
        <v>5.099103030448581E-3</v>
      </c>
      <c r="AF101" s="16">
        <f t="shared" si="57"/>
        <v>3.6855600697751657E-5</v>
      </c>
    </row>
    <row r="102" spans="1:32" x14ac:dyDescent="0.75">
      <c r="A102">
        <f t="shared" si="48"/>
        <v>1395</v>
      </c>
      <c r="B102" s="22">
        <f>'Raw Data'!C103*0.0254</f>
        <v>4.8889589800000001E-2</v>
      </c>
      <c r="C102">
        <f>'Raw Data'!D103*0.0254</f>
        <v>5.81189592E-2</v>
      </c>
      <c r="E102" s="7">
        <f t="shared" si="31"/>
        <v>9.2293693999999996E-3</v>
      </c>
      <c r="F102">
        <f t="shared" si="49"/>
        <v>1.7304885259559921E-4</v>
      </c>
      <c r="H102" s="7">
        <f t="shared" si="32"/>
        <v>0.1603989166666667</v>
      </c>
      <c r="I102" s="7">
        <f t="shared" si="33"/>
        <v>4.8889589800000001E-2</v>
      </c>
      <c r="J102" s="7">
        <f t="shared" si="34"/>
        <v>1.6482425565334315</v>
      </c>
      <c r="K102" s="8">
        <f t="shared" si="35"/>
        <v>7.5627721700591115E-3</v>
      </c>
      <c r="L102" s="7">
        <f t="shared" si="36"/>
        <v>0.50238433123138992</v>
      </c>
      <c r="M102" s="8">
        <f t="shared" si="37"/>
        <v>1.5053758049185304E-2</v>
      </c>
      <c r="N102" s="8">
        <f t="shared" si="38"/>
        <v>0.19067900000000002</v>
      </c>
      <c r="O102" s="8">
        <f t="shared" si="39"/>
        <v>5.81189592E-2</v>
      </c>
      <c r="P102" s="8">
        <f t="shared" si="40"/>
        <v>1.8075665134124288</v>
      </c>
      <c r="Q102" s="8">
        <f t="shared" si="41"/>
        <v>9.7021649053819041E-3</v>
      </c>
      <c r="R102" s="8">
        <f t="shared" si="42"/>
        <v>0.55094627328810819</v>
      </c>
      <c r="S102" s="8">
        <f t="shared" si="43"/>
        <v>1.7610001874553596E-2</v>
      </c>
      <c r="T102" s="8">
        <f t="shared" si="44"/>
        <v>8.6324685377205078E-3</v>
      </c>
      <c r="U102" s="8">
        <f t="shared" si="45"/>
        <v>1.6331879961869449E-2</v>
      </c>
      <c r="V102">
        <f t="shared" si="46"/>
        <v>-1379.8932186946276</v>
      </c>
      <c r="W102">
        <f t="shared" si="47"/>
        <v>220541.2848067235</v>
      </c>
      <c r="X102">
        <f t="shared" si="50"/>
        <v>2.9945905384653426E-8</v>
      </c>
      <c r="Y102">
        <f t="shared" si="51"/>
        <v>1.7304885259559921E-4</v>
      </c>
      <c r="AA102" s="5">
        <f t="shared" si="52"/>
        <v>2.66855654867641E-5</v>
      </c>
      <c r="AB102" s="6">
        <f t="shared" si="53"/>
        <v>6.4764589799999994E-2</v>
      </c>
      <c r="AC102" s="5">
        <f t="shared" si="54"/>
        <v>1.7070244375231078E-5</v>
      </c>
      <c r="AD102" s="15">
        <f t="shared" si="55"/>
        <v>5.81189592E-2</v>
      </c>
      <c r="AE102" s="5">
        <f t="shared" si="56"/>
        <v>6.6043084482320475E-3</v>
      </c>
      <c r="AF102" s="16">
        <f t="shared" si="57"/>
        <v>5.0937472879476926E-5</v>
      </c>
    </row>
    <row r="103" spans="1:32" x14ac:dyDescent="0.75">
      <c r="A103">
        <f t="shared" si="48"/>
        <v>1410</v>
      </c>
      <c r="B103" s="22">
        <f>'Raw Data'!C104*0.0254</f>
        <v>4.7683521600000001E-2</v>
      </c>
      <c r="C103">
        <f>'Raw Data'!D104*0.0254</f>
        <v>5.7086754000000003E-2</v>
      </c>
      <c r="E103" s="7">
        <f t="shared" si="31"/>
        <v>9.4032324000000028E-3</v>
      </c>
      <c r="F103">
        <f t="shared" si="49"/>
        <v>1.6360034102487408E-4</v>
      </c>
      <c r="H103" s="7">
        <f t="shared" si="32"/>
        <v>0.15644200000000003</v>
      </c>
      <c r="I103" s="7">
        <f t="shared" si="33"/>
        <v>4.7683521600000001E-2</v>
      </c>
      <c r="J103" s="7">
        <f t="shared" si="34"/>
        <v>1.6265684408467125</v>
      </c>
      <c r="K103" s="8">
        <f t="shared" si="35"/>
        <v>7.2943205324935163E-3</v>
      </c>
      <c r="L103" s="7">
        <f t="shared" si="36"/>
        <v>0.49577806077007791</v>
      </c>
      <c r="M103" s="8">
        <f t="shared" si="37"/>
        <v>1.4712874791521545E-2</v>
      </c>
      <c r="N103" s="8">
        <f t="shared" si="38"/>
        <v>0.18729250000000003</v>
      </c>
      <c r="O103" s="8">
        <f t="shared" si="39"/>
        <v>5.7086754000000003E-2</v>
      </c>
      <c r="P103" s="8">
        <f t="shared" si="40"/>
        <v>1.790266110346356</v>
      </c>
      <c r="Q103" s="8">
        <f t="shared" si="41"/>
        <v>9.455823415231504E-3</v>
      </c>
      <c r="R103" s="8">
        <f t="shared" si="42"/>
        <v>0.54567311043356925</v>
      </c>
      <c r="S103" s="8">
        <f t="shared" si="43"/>
        <v>1.732873259545133E-2</v>
      </c>
      <c r="T103" s="8">
        <f t="shared" si="44"/>
        <v>8.3750719738625093E-3</v>
      </c>
      <c r="U103" s="8">
        <f t="shared" si="45"/>
        <v>1.6020803693486439E-2</v>
      </c>
      <c r="V103">
        <f t="shared" si="46"/>
        <v>-1407.7535598730535</v>
      </c>
      <c r="W103">
        <f t="shared" si="47"/>
        <v>240391.24853958478</v>
      </c>
      <c r="X103">
        <f t="shared" si="50"/>
        <v>2.6765071583455095E-8</v>
      </c>
      <c r="Y103">
        <f t="shared" si="51"/>
        <v>1.6360034102487408E-4</v>
      </c>
      <c r="AA103" s="5">
        <f t="shared" si="52"/>
        <v>2.5638919526251048E-5</v>
      </c>
      <c r="AB103" s="6">
        <f t="shared" si="53"/>
        <v>6.3558521600000001E-2</v>
      </c>
      <c r="AC103" s="5">
        <f t="shared" si="54"/>
        <v>1.7012099524653583E-5</v>
      </c>
      <c r="AD103" s="15">
        <f t="shared" si="55"/>
        <v>5.7086754000000003E-2</v>
      </c>
      <c r="AE103" s="5">
        <f t="shared" si="56"/>
        <v>6.4340889751981298E-3</v>
      </c>
      <c r="AF103" s="16">
        <f t="shared" si="57"/>
        <v>4.6305444803473525E-5</v>
      </c>
    </row>
    <row r="104" spans="1:32" x14ac:dyDescent="0.75">
      <c r="A104">
        <f t="shared" si="48"/>
        <v>1425</v>
      </c>
      <c r="B104" s="22">
        <f>'Raw Data'!C105*0.0254</f>
        <v>4.5802753199999997E-2</v>
      </c>
      <c r="C104">
        <f>'Raw Data'!D105*0.0254</f>
        <v>5.4964761799999998E-2</v>
      </c>
      <c r="E104" s="7">
        <f t="shared" si="31"/>
        <v>9.1620086000000003E-3</v>
      </c>
      <c r="F104">
        <f t="shared" si="49"/>
        <v>1.538735300276738E-4</v>
      </c>
      <c r="H104" s="7">
        <f t="shared" si="32"/>
        <v>0.1502715</v>
      </c>
      <c r="I104" s="7">
        <f t="shared" si="33"/>
        <v>4.5802753199999997E-2</v>
      </c>
      <c r="J104" s="7">
        <f t="shared" si="34"/>
        <v>1.5923177984218428</v>
      </c>
      <c r="K104" s="8">
        <f t="shared" si="35"/>
        <v>6.8812048016706926E-3</v>
      </c>
      <c r="L104" s="7">
        <f t="shared" si="36"/>
        <v>0.48533846495897764</v>
      </c>
      <c r="M104" s="8">
        <f t="shared" si="37"/>
        <v>1.417815668546344E-2</v>
      </c>
      <c r="N104" s="8">
        <f t="shared" si="38"/>
        <v>0.18033058333333335</v>
      </c>
      <c r="O104" s="8">
        <f t="shared" si="39"/>
        <v>5.4964761799999998E-2</v>
      </c>
      <c r="P104" s="8">
        <f t="shared" si="40"/>
        <v>1.7543164543711978</v>
      </c>
      <c r="Q104" s="8">
        <f t="shared" si="41"/>
        <v>8.9547970127899345E-3</v>
      </c>
      <c r="R104" s="8">
        <f t="shared" si="42"/>
        <v>0.534715655292341</v>
      </c>
      <c r="S104" s="8">
        <f t="shared" si="43"/>
        <v>1.6746839042694844E-2</v>
      </c>
      <c r="T104" s="8">
        <f t="shared" si="44"/>
        <v>7.9180009072303131E-3</v>
      </c>
      <c r="U104" s="8">
        <f t="shared" si="45"/>
        <v>1.5462497864079142E-2</v>
      </c>
      <c r="V104">
        <f t="shared" si="46"/>
        <v>-1552.1443245592259</v>
      </c>
      <c r="W104">
        <f t="shared" si="47"/>
        <v>281970.83025440824</v>
      </c>
      <c r="X104">
        <f t="shared" si="50"/>
        <v>2.367706324317743E-8</v>
      </c>
      <c r="Y104">
        <f t="shared" si="51"/>
        <v>1.538735300276738E-4</v>
      </c>
      <c r="AA104" s="5">
        <f t="shared" si="52"/>
        <v>2.5485893485581715E-5</v>
      </c>
      <c r="AB104" s="6">
        <f t="shared" si="53"/>
        <v>6.1677753199999998E-2</v>
      </c>
      <c r="AC104" s="5">
        <f t="shared" si="54"/>
        <v>1.6214737768389557E-5</v>
      </c>
      <c r="AD104" s="15">
        <f t="shared" si="55"/>
        <v>5.4964761799999998E-2</v>
      </c>
      <c r="AE104" s="5">
        <f t="shared" si="56"/>
        <v>6.6762411806648731E-3</v>
      </c>
      <c r="AF104" s="16">
        <f t="shared" si="57"/>
        <v>4.6021375052321054E-5</v>
      </c>
    </row>
    <row r="105" spans="1:32" x14ac:dyDescent="0.75">
      <c r="A105">
        <f t="shared" si="48"/>
        <v>1440</v>
      </c>
      <c r="B105" s="22">
        <f>'Raw Data'!C106*0.0254</f>
        <v>4.4476263599999996E-2</v>
      </c>
      <c r="C105">
        <f>'Raw Data'!D106*0.0254</f>
        <v>5.3559024199999999E-2</v>
      </c>
      <c r="E105" s="7">
        <f t="shared" si="31"/>
        <v>9.0827606000000033E-3</v>
      </c>
      <c r="F105">
        <f t="shared" si="49"/>
        <v>1.4631668947286139E-4</v>
      </c>
      <c r="H105" s="7">
        <f t="shared" si="32"/>
        <v>0.14591950000000001</v>
      </c>
      <c r="I105" s="7">
        <f t="shared" si="33"/>
        <v>4.4476263599999996E-2</v>
      </c>
      <c r="J105" s="7">
        <f t="shared" si="34"/>
        <v>1.5678123185244781</v>
      </c>
      <c r="K105" s="8">
        <f t="shared" si="35"/>
        <v>6.5939880198229786E-3</v>
      </c>
      <c r="L105" s="7">
        <f t="shared" si="36"/>
        <v>0.47786919468626088</v>
      </c>
      <c r="M105" s="8">
        <f t="shared" si="37"/>
        <v>1.3798730056563241E-2</v>
      </c>
      <c r="N105" s="8">
        <f t="shared" si="38"/>
        <v>0.17571858333333334</v>
      </c>
      <c r="O105" s="8">
        <f t="shared" si="39"/>
        <v>5.3559024199999999E-2</v>
      </c>
      <c r="P105" s="8">
        <f t="shared" si="40"/>
        <v>1.7302030731590068</v>
      </c>
      <c r="Q105" s="8">
        <f t="shared" si="41"/>
        <v>8.6269931030084155E-3</v>
      </c>
      <c r="R105" s="8">
        <f t="shared" si="42"/>
        <v>0.52736589669886524</v>
      </c>
      <c r="S105" s="8">
        <f t="shared" si="43"/>
        <v>1.6358648060123944E-2</v>
      </c>
      <c r="T105" s="8">
        <f t="shared" si="44"/>
        <v>7.6104905614156971E-3</v>
      </c>
      <c r="U105" s="8">
        <f t="shared" si="45"/>
        <v>1.5078689058343593E-2</v>
      </c>
      <c r="V105">
        <f t="shared" si="46"/>
        <v>-1647.0996886437299</v>
      </c>
      <c r="W105">
        <f t="shared" si="47"/>
        <v>315620.15599600039</v>
      </c>
      <c r="X105">
        <f t="shared" si="50"/>
        <v>2.1408573618297744E-8</v>
      </c>
      <c r="Y105">
        <f t="shared" si="51"/>
        <v>1.4631668947286139E-4</v>
      </c>
      <c r="AA105" s="5">
        <f t="shared" si="52"/>
        <v>2.5095301750764007E-5</v>
      </c>
      <c r="AB105" s="6">
        <f t="shared" si="53"/>
        <v>6.0351263599999996E-2</v>
      </c>
      <c r="AC105" s="5">
        <f t="shared" si="54"/>
        <v>1.6834285528785015E-5</v>
      </c>
      <c r="AD105" s="15">
        <f t="shared" si="55"/>
        <v>5.3559024199999999E-2</v>
      </c>
      <c r="AE105" s="5">
        <f t="shared" si="56"/>
        <v>6.7569773450589926E-3</v>
      </c>
      <c r="AF105" s="16">
        <f t="shared" si="57"/>
        <v>4.352307116298193E-5</v>
      </c>
    </row>
    <row r="106" spans="1:32" x14ac:dyDescent="0.75">
      <c r="A106">
        <f t="shared" si="48"/>
        <v>1455</v>
      </c>
      <c r="B106" s="22">
        <f>'Raw Data'!C107*0.0254</f>
        <v>4.1822776399999997E-2</v>
      </c>
      <c r="C106">
        <f>'Raw Data'!D107*0.0254</f>
        <v>5.1052679199999999E-2</v>
      </c>
      <c r="E106" s="7">
        <f t="shared" si="31"/>
        <v>9.2299028000000019E-3</v>
      </c>
      <c r="F106">
        <f t="shared" si="49"/>
        <v>1.2956492949365875E-4</v>
      </c>
      <c r="H106" s="7">
        <f t="shared" si="32"/>
        <v>0.13721383333333334</v>
      </c>
      <c r="I106" s="7">
        <f t="shared" si="33"/>
        <v>4.1822776399999997E-2</v>
      </c>
      <c r="J106" s="7">
        <f t="shared" si="34"/>
        <v>1.5178611866116454</v>
      </c>
      <c r="K106" s="8">
        <f t="shared" si="35"/>
        <v>6.0301264121166978E-3</v>
      </c>
      <c r="L106" s="7">
        <f t="shared" si="36"/>
        <v>0.46264408967922943</v>
      </c>
      <c r="M106" s="8">
        <f t="shared" si="37"/>
        <v>1.303405046479171E-2</v>
      </c>
      <c r="N106" s="8">
        <f t="shared" si="38"/>
        <v>0.16749566666666668</v>
      </c>
      <c r="O106" s="8">
        <f t="shared" si="39"/>
        <v>5.1052679199999999E-2</v>
      </c>
      <c r="P106" s="8">
        <f t="shared" si="40"/>
        <v>1.6865818086734465</v>
      </c>
      <c r="Q106" s="8">
        <f t="shared" si="41"/>
        <v>8.050947975785273E-3</v>
      </c>
      <c r="R106" s="8">
        <f t="shared" si="42"/>
        <v>0.51407013528366641</v>
      </c>
      <c r="S106" s="8">
        <f t="shared" si="43"/>
        <v>1.5661185941763998E-2</v>
      </c>
      <c r="T106" s="8">
        <f t="shared" si="44"/>
        <v>7.040537193950985E-3</v>
      </c>
      <c r="U106" s="8">
        <f t="shared" si="45"/>
        <v>1.4347618203277854E-2</v>
      </c>
      <c r="V106">
        <f t="shared" si="46"/>
        <v>-1791.1717733290523</v>
      </c>
      <c r="W106">
        <f t="shared" si="47"/>
        <v>394054.96588422346</v>
      </c>
      <c r="X106">
        <f t="shared" si="50"/>
        <v>1.6787070954696767E-8</v>
      </c>
      <c r="Y106">
        <f t="shared" si="51"/>
        <v>1.2956492949365875E-4</v>
      </c>
      <c r="AA106" s="5">
        <f t="shared" si="52"/>
        <v>2.3530062999995374E-5</v>
      </c>
      <c r="AB106" s="6">
        <f t="shared" si="53"/>
        <v>5.7697776399999998E-2</v>
      </c>
      <c r="AC106" s="5">
        <f t="shared" si="54"/>
        <v>1.4221343214507995E-5</v>
      </c>
      <c r="AD106" s="15">
        <f t="shared" si="55"/>
        <v>5.1052679199999999E-2</v>
      </c>
      <c r="AE106" s="5">
        <f t="shared" si="56"/>
        <v>6.6150286723490725E-3</v>
      </c>
      <c r="AF106" s="16">
        <f t="shared" si="57"/>
        <v>3.9377247436413534E-5</v>
      </c>
    </row>
    <row r="107" spans="1:32" x14ac:dyDescent="0.75">
      <c r="A107">
        <f t="shared" si="48"/>
        <v>1470</v>
      </c>
      <c r="B107" s="22">
        <f>'Raw Data'!C108*0.0254</f>
        <v>3.9499362199999999E-2</v>
      </c>
      <c r="C107">
        <f>'Raw Data'!D108*0.0254</f>
        <v>4.9752656399999998E-2</v>
      </c>
      <c r="E107" s="7">
        <f t="shared" si="31"/>
        <v>1.0253294199999999E-2</v>
      </c>
      <c r="F107">
        <f t="shared" si="49"/>
        <v>1.099098478561416E-4</v>
      </c>
      <c r="H107" s="7">
        <f t="shared" si="32"/>
        <v>0.12959108333333336</v>
      </c>
      <c r="I107" s="7">
        <f t="shared" si="33"/>
        <v>3.9499362199999999E-2</v>
      </c>
      <c r="J107" s="7">
        <f t="shared" si="34"/>
        <v>1.473018475895703</v>
      </c>
      <c r="K107" s="8">
        <f t="shared" si="35"/>
        <v>5.5485751019353005E-3</v>
      </c>
      <c r="L107" s="7">
        <f t="shared" si="36"/>
        <v>0.44897603145301024</v>
      </c>
      <c r="M107" s="8">
        <f t="shared" si="37"/>
        <v>1.2358288000316145E-2</v>
      </c>
      <c r="N107" s="8">
        <f t="shared" si="38"/>
        <v>0.1632305</v>
      </c>
      <c r="O107" s="8">
        <f t="shared" si="39"/>
        <v>4.9752656399999998E-2</v>
      </c>
      <c r="P107" s="8">
        <f t="shared" si="40"/>
        <v>1.6636199987523839</v>
      </c>
      <c r="Q107" s="8">
        <f t="shared" si="41"/>
        <v>7.7565331453516339E-3</v>
      </c>
      <c r="R107" s="8">
        <f t="shared" si="42"/>
        <v>0.50707137561972648</v>
      </c>
      <c r="S107" s="8">
        <f t="shared" si="43"/>
        <v>1.5296728465241893E-2</v>
      </c>
      <c r="T107" s="8">
        <f t="shared" si="44"/>
        <v>6.6525541236434668E-3</v>
      </c>
      <c r="U107" s="8">
        <f t="shared" si="45"/>
        <v>1.3827508232779019E-2</v>
      </c>
      <c r="V107">
        <f t="shared" si="46"/>
        <v>-1734.9691954456271</v>
      </c>
      <c r="W107">
        <f t="shared" si="47"/>
        <v>463631.29910758766</v>
      </c>
      <c r="X107">
        <f t="shared" si="50"/>
        <v>1.2080174655760193E-8</v>
      </c>
      <c r="Y107">
        <f t="shared" si="51"/>
        <v>1.099098478561416E-4</v>
      </c>
      <c r="AA107" s="5">
        <f t="shared" si="52"/>
        <v>1.9999137801398055E-5</v>
      </c>
      <c r="AB107" s="6">
        <f t="shared" si="53"/>
        <v>5.5374362199999999E-2</v>
      </c>
      <c r="AC107" s="5">
        <f t="shared" si="54"/>
        <v>1.2359784976800624E-5</v>
      </c>
      <c r="AD107" s="15">
        <f t="shared" si="55"/>
        <v>4.9752656399999998E-2</v>
      </c>
      <c r="AE107" s="5">
        <f t="shared" si="56"/>
        <v>5.6007470690966534E-3</v>
      </c>
      <c r="AF107" s="16">
        <f t="shared" si="57"/>
        <v>2.8598083727940718E-5</v>
      </c>
    </row>
    <row r="108" spans="1:32" x14ac:dyDescent="0.75">
      <c r="A108">
        <f t="shared" si="48"/>
        <v>1485</v>
      </c>
      <c r="B108" s="22">
        <f>'Raw Data'!C109*0.0254</f>
        <v>3.6866398199999997E-2</v>
      </c>
      <c r="C108">
        <f>'Raw Data'!D109*0.0254</f>
        <v>4.6611438399999996E-2</v>
      </c>
      <c r="E108" s="7">
        <f t="shared" si="31"/>
        <v>9.7450401999999992E-3</v>
      </c>
      <c r="F108">
        <f t="shared" si="49"/>
        <v>9.9966624324140141E-5</v>
      </c>
      <c r="H108" s="7">
        <f t="shared" si="32"/>
        <v>0.12095275000000001</v>
      </c>
      <c r="I108" s="7">
        <f t="shared" si="33"/>
        <v>3.6866398199999997E-2</v>
      </c>
      <c r="J108" s="7">
        <f t="shared" si="34"/>
        <v>1.4208201852704281</v>
      </c>
      <c r="K108" s="8">
        <f t="shared" si="35"/>
        <v>5.0172930366815839E-3</v>
      </c>
      <c r="L108" s="7">
        <f t="shared" si="36"/>
        <v>0.43306599247042643</v>
      </c>
      <c r="M108" s="8">
        <f t="shared" si="37"/>
        <v>1.158551611974983E-2</v>
      </c>
      <c r="N108" s="8">
        <f t="shared" si="38"/>
        <v>0.15292466666666668</v>
      </c>
      <c r="O108" s="8">
        <f t="shared" si="39"/>
        <v>4.6611438399999996E-2</v>
      </c>
      <c r="P108" s="8">
        <f t="shared" si="40"/>
        <v>1.6071140138840729</v>
      </c>
      <c r="Q108" s="8">
        <f t="shared" si="41"/>
        <v>7.0579998934946573E-3</v>
      </c>
      <c r="R108" s="8">
        <f t="shared" si="42"/>
        <v>0.48984835143186539</v>
      </c>
      <c r="S108" s="8">
        <f t="shared" si="43"/>
        <v>1.4408540669502238E-2</v>
      </c>
      <c r="T108" s="8">
        <f t="shared" si="44"/>
        <v>6.0376464650881206E-3</v>
      </c>
      <c r="U108" s="8">
        <f t="shared" si="45"/>
        <v>1.2997028394626034E-2</v>
      </c>
      <c r="V108">
        <f t="shared" si="46"/>
        <v>-2068.3436545638156</v>
      </c>
      <c r="W108">
        <f t="shared" si="47"/>
        <v>611337.02439071168</v>
      </c>
      <c r="X108">
        <f t="shared" si="50"/>
        <v>9.9933259787637659E-9</v>
      </c>
      <c r="Y108">
        <f t="shared" si="51"/>
        <v>9.9966624324140141E-5</v>
      </c>
      <c r="AA108" s="5">
        <f t="shared" si="52"/>
        <v>2.0233551417875727E-5</v>
      </c>
      <c r="AB108" s="6">
        <f t="shared" si="53"/>
        <v>5.2741398199999998E-2</v>
      </c>
      <c r="AC108" s="5">
        <f t="shared" si="54"/>
        <v>1.4162024267237451E-5</v>
      </c>
      <c r="AD108" s="15">
        <f t="shared" si="55"/>
        <v>4.6611438399999996E-2</v>
      </c>
      <c r="AE108" s="5">
        <f t="shared" si="56"/>
        <v>6.1092901676238365E-3</v>
      </c>
      <c r="AF108" s="16">
        <f t="shared" si="57"/>
        <v>2.674115952680349E-5</v>
      </c>
    </row>
    <row r="109" spans="1:32" x14ac:dyDescent="0.75">
      <c r="A109">
        <f t="shared" si="48"/>
        <v>1500</v>
      </c>
      <c r="B109" s="22">
        <f>'Raw Data'!C110*0.0254</f>
        <v>3.2270217399999995E-2</v>
      </c>
      <c r="C109">
        <f>'Raw Data'!D110*0.0254</f>
        <v>4.1665296399999996E-2</v>
      </c>
      <c r="E109" s="7">
        <f t="shared" si="31"/>
        <v>9.3950790000000006E-3</v>
      </c>
      <c r="F109">
        <f t="shared" si="49"/>
        <v>7.9943110910224191E-5</v>
      </c>
      <c r="H109" s="7">
        <f t="shared" si="32"/>
        <v>0.10587341666666666</v>
      </c>
      <c r="I109" s="7">
        <f t="shared" si="33"/>
        <v>3.2270217399999995E-2</v>
      </c>
      <c r="J109" s="7">
        <f t="shared" si="34"/>
        <v>1.3256625448043264</v>
      </c>
      <c r="K109" s="8">
        <f t="shared" si="35"/>
        <v>4.1290486497960214E-3</v>
      </c>
      <c r="L109" s="7">
        <f t="shared" si="36"/>
        <v>0.40406194365635867</v>
      </c>
      <c r="M109" s="8">
        <f t="shared" si="37"/>
        <v>1.0218850635702631E-2</v>
      </c>
      <c r="N109" s="8">
        <f t="shared" si="38"/>
        <v>0.13669716666666668</v>
      </c>
      <c r="O109" s="8">
        <f t="shared" si="39"/>
        <v>4.1665296399999996E-2</v>
      </c>
      <c r="P109" s="8">
        <f t="shared" si="40"/>
        <v>1.5148555651497273</v>
      </c>
      <c r="Q109" s="8">
        <f t="shared" si="41"/>
        <v>5.9971216496490266E-3</v>
      </c>
      <c r="R109" s="8">
        <f t="shared" si="42"/>
        <v>0.46172797625763684</v>
      </c>
      <c r="S109" s="8">
        <f t="shared" si="43"/>
        <v>1.2988430327E-2</v>
      </c>
      <c r="T109" s="8">
        <f t="shared" si="44"/>
        <v>5.0630851497225245E-3</v>
      </c>
      <c r="U109" s="8">
        <f t="shared" si="45"/>
        <v>1.1603640481351315E-2</v>
      </c>
      <c r="V109">
        <f t="shared" si="46"/>
        <v>-2694.3991112307681</v>
      </c>
      <c r="W109">
        <f t="shared" si="47"/>
        <v>1011234.7821178726</v>
      </c>
      <c r="X109">
        <f t="shared" si="50"/>
        <v>6.390900982004406E-9</v>
      </c>
      <c r="Y109">
        <f t="shared" si="51"/>
        <v>7.9943110910224191E-5</v>
      </c>
      <c r="AA109" s="5">
        <f t="shared" si="52"/>
        <v>1.9105705800391928E-5</v>
      </c>
      <c r="AB109" s="6">
        <f t="shared" si="53"/>
        <v>4.8145217399999996E-2</v>
      </c>
      <c r="AC109" s="5">
        <f t="shared" si="54"/>
        <v>1.0748514392145008E-5</v>
      </c>
      <c r="AD109" s="15">
        <f t="shared" si="55"/>
        <v>4.1665296399999996E-2</v>
      </c>
      <c r="AE109" s="5">
        <f t="shared" si="56"/>
        <v>6.4627013620741228E-3</v>
      </c>
      <c r="AF109" s="16">
        <f t="shared" si="57"/>
        <v>2.557682933412072E-5</v>
      </c>
    </row>
    <row r="110" spans="1:32" x14ac:dyDescent="0.75">
      <c r="A110">
        <f t="shared" si="48"/>
        <v>1515</v>
      </c>
      <c r="B110" s="22">
        <f>'Raw Data'!C111*0.0254</f>
        <v>2.9400906399999999E-2</v>
      </c>
      <c r="C110">
        <f>'Raw Data'!D111*0.0254</f>
        <v>3.92862816E-2</v>
      </c>
      <c r="E110" s="7">
        <f t="shared" si="31"/>
        <v>9.885375200000001E-3</v>
      </c>
      <c r="F110">
        <f t="shared" si="49"/>
        <v>6.6010976721200229E-5</v>
      </c>
      <c r="H110" s="7">
        <f t="shared" si="32"/>
        <v>9.645966666666668E-2</v>
      </c>
      <c r="I110" s="7">
        <f t="shared" si="33"/>
        <v>2.9400906399999999E-2</v>
      </c>
      <c r="J110" s="7">
        <f t="shared" si="34"/>
        <v>1.2632107586385037</v>
      </c>
      <c r="K110" s="8">
        <f t="shared" si="35"/>
        <v>3.6016583423167559E-3</v>
      </c>
      <c r="L110" s="7">
        <f t="shared" si="36"/>
        <v>0.38502663923301589</v>
      </c>
      <c r="M110" s="8">
        <f t="shared" si="37"/>
        <v>9.354309482303258E-3</v>
      </c>
      <c r="N110" s="8">
        <f t="shared" si="38"/>
        <v>0.12889200000000001</v>
      </c>
      <c r="O110" s="8">
        <f t="shared" si="39"/>
        <v>3.92862816E-2</v>
      </c>
      <c r="P110" s="8">
        <f t="shared" si="40"/>
        <v>1.4688506516696898</v>
      </c>
      <c r="Q110" s="8">
        <f t="shared" si="41"/>
        <v>5.504999980045039E-3</v>
      </c>
      <c r="R110" s="8">
        <f t="shared" si="42"/>
        <v>0.44770567862892136</v>
      </c>
      <c r="S110" s="8">
        <f t="shared" si="43"/>
        <v>1.2296024470593841E-2</v>
      </c>
      <c r="T110" s="8">
        <f t="shared" si="44"/>
        <v>4.5533291611808977E-3</v>
      </c>
      <c r="U110" s="8">
        <f t="shared" si="45"/>
        <v>1.0825166976448549E-2</v>
      </c>
      <c r="V110">
        <f t="shared" si="46"/>
        <v>-2940.5272353557175</v>
      </c>
      <c r="W110">
        <f t="shared" si="47"/>
        <v>1371630.8640651586</v>
      </c>
      <c r="X110">
        <f t="shared" si="50"/>
        <v>4.3574490476868388E-9</v>
      </c>
      <c r="Y110">
        <f t="shared" si="51"/>
        <v>6.6010976721200229E-5</v>
      </c>
      <c r="AA110" s="5">
        <f t="shared" si="52"/>
        <v>1.7120966954336119E-5</v>
      </c>
      <c r="AB110" s="6">
        <f t="shared" si="53"/>
        <v>4.5275906399999996E-2</v>
      </c>
      <c r="AC110" s="5">
        <f t="shared" si="54"/>
        <v>8.0743154474079164E-6</v>
      </c>
      <c r="AD110" s="15">
        <f t="shared" si="55"/>
        <v>3.92862816E-2</v>
      </c>
      <c r="AE110" s="5">
        <f t="shared" si="56"/>
        <v>5.9768116023986009E-3</v>
      </c>
      <c r="AF110" s="16">
        <f t="shared" si="57"/>
        <v>2.1859849108325259E-5</v>
      </c>
    </row>
    <row r="111" spans="1:32" x14ac:dyDescent="0.75">
      <c r="A111">
        <f t="shared" si="48"/>
        <v>1530</v>
      </c>
      <c r="B111" s="22">
        <f>'Raw Data'!C112*0.0254</f>
        <v>2.7169236999999999E-2</v>
      </c>
      <c r="C111">
        <f>'Raw Data'!D112*0.0254</f>
        <v>3.8002540199999997E-2</v>
      </c>
      <c r="E111" s="7">
        <f t="shared" si="31"/>
        <v>1.0833303199999998E-2</v>
      </c>
      <c r="F111">
        <f t="shared" si="49"/>
        <v>5.4376780830822284E-5</v>
      </c>
      <c r="H111" s="7">
        <f t="shared" si="32"/>
        <v>8.9137916666666678E-2</v>
      </c>
      <c r="I111" s="7">
        <f t="shared" si="33"/>
        <v>2.7169236999999999E-2</v>
      </c>
      <c r="J111" s="7">
        <f t="shared" si="34"/>
        <v>1.2127328241480866</v>
      </c>
      <c r="K111" s="8">
        <f t="shared" si="35"/>
        <v>3.2069615839120606E-3</v>
      </c>
      <c r="L111" s="7">
        <f t="shared" si="36"/>
        <v>0.36964096480033676</v>
      </c>
      <c r="M111" s="8">
        <f t="shared" si="37"/>
        <v>8.6758825165503921E-3</v>
      </c>
      <c r="N111" s="8">
        <f t="shared" si="38"/>
        <v>0.12468025000000001</v>
      </c>
      <c r="O111" s="8">
        <f t="shared" si="39"/>
        <v>3.8002540199999997E-2</v>
      </c>
      <c r="P111" s="8">
        <f t="shared" si="40"/>
        <v>1.4435337679920011</v>
      </c>
      <c r="Q111" s="8">
        <f t="shared" si="41"/>
        <v>5.2446172739273695E-3</v>
      </c>
      <c r="R111" s="8">
        <f t="shared" si="42"/>
        <v>0.43998909248396184</v>
      </c>
      <c r="S111" s="8">
        <f t="shared" si="43"/>
        <v>1.1919880205026998E-2</v>
      </c>
      <c r="T111" s="8">
        <f t="shared" si="44"/>
        <v>4.2257894289197146E-3</v>
      </c>
      <c r="U111" s="8">
        <f t="shared" si="45"/>
        <v>1.0297881360788696E-2</v>
      </c>
      <c r="V111">
        <f t="shared" si="46"/>
        <v>-2959.5954253133168</v>
      </c>
      <c r="W111">
        <f t="shared" si="47"/>
        <v>1702139.9466908786</v>
      </c>
      <c r="X111">
        <f t="shared" si="50"/>
        <v>2.9568342935232818E-9</v>
      </c>
      <c r="Y111">
        <f t="shared" si="51"/>
        <v>5.4376780830822284E-5</v>
      </c>
      <c r="AA111" s="5">
        <f t="shared" si="52"/>
        <v>1.4653469623638466E-5</v>
      </c>
      <c r="AB111" s="6">
        <f t="shared" si="53"/>
        <v>4.3044236999999999E-2</v>
      </c>
      <c r="AC111" s="5">
        <f t="shared" si="54"/>
        <v>5.6404490763533762E-6</v>
      </c>
      <c r="AD111" s="15">
        <f t="shared" si="55"/>
        <v>3.8002540199999997E-2</v>
      </c>
      <c r="AE111" s="5">
        <f t="shared" si="56"/>
        <v>5.0329457667514796E-3</v>
      </c>
      <c r="AF111" s="16">
        <f t="shared" si="57"/>
        <v>1.7764053795803723E-5</v>
      </c>
    </row>
    <row r="112" spans="1:32" x14ac:dyDescent="0.75">
      <c r="A112">
        <f t="shared" si="48"/>
        <v>1545</v>
      </c>
      <c r="B112" s="22">
        <f>'Raw Data'!C113*0.0254</f>
        <v>2.7331161999999999E-2</v>
      </c>
      <c r="C112">
        <f>'Raw Data'!D113*0.0254</f>
        <v>3.762629E-2</v>
      </c>
      <c r="E112" s="7">
        <f t="shared" si="31"/>
        <v>1.0295128000000001E-2</v>
      </c>
      <c r="F112">
        <f t="shared" si="49"/>
        <v>5.6769442921900875E-5</v>
      </c>
      <c r="H112" s="7">
        <f t="shared" si="32"/>
        <v>8.9669166666666675E-2</v>
      </c>
      <c r="I112" s="7">
        <f t="shared" si="33"/>
        <v>2.7331161999999999E-2</v>
      </c>
      <c r="J112" s="7">
        <f t="shared" si="34"/>
        <v>1.2164566473284968</v>
      </c>
      <c r="K112" s="8">
        <f t="shared" si="35"/>
        <v>3.2351258871464923E-3</v>
      </c>
      <c r="L112" s="7">
        <f t="shared" si="36"/>
        <v>0.37077598610572576</v>
      </c>
      <c r="M112" s="8">
        <f t="shared" si="37"/>
        <v>8.7252842912647656E-3</v>
      </c>
      <c r="N112" s="8">
        <f t="shared" si="38"/>
        <v>0.12344583333333335</v>
      </c>
      <c r="O112" s="8">
        <f t="shared" si="39"/>
        <v>3.762629E-2</v>
      </c>
      <c r="P112" s="8">
        <f t="shared" si="40"/>
        <v>1.4360445688578563</v>
      </c>
      <c r="Q112" s="8">
        <f t="shared" si="41"/>
        <v>5.169007358584143E-3</v>
      </c>
      <c r="R112" s="8">
        <f t="shared" si="42"/>
        <v>0.43770638458787453</v>
      </c>
      <c r="S112" s="8">
        <f t="shared" si="43"/>
        <v>1.1809303086705161E-2</v>
      </c>
      <c r="T112" s="8">
        <f t="shared" si="44"/>
        <v>4.2020666228653174E-3</v>
      </c>
      <c r="U112" s="8">
        <f t="shared" si="45"/>
        <v>1.0267293688984963E-2</v>
      </c>
      <c r="V112">
        <f t="shared" si="46"/>
        <v>-3136.0156049424622</v>
      </c>
      <c r="W112">
        <f t="shared" si="47"/>
        <v>1728254.2500888978</v>
      </c>
      <c r="X112">
        <f t="shared" si="50"/>
        <v>3.2227696496629615E-9</v>
      </c>
      <c r="Y112">
        <f t="shared" si="51"/>
        <v>5.6769442921900875E-5</v>
      </c>
      <c r="AA112" s="5">
        <f t="shared" si="52"/>
        <v>1.569451474061197E-5</v>
      </c>
      <c r="AB112" s="6">
        <f t="shared" si="53"/>
        <v>4.3206161999999999E-2</v>
      </c>
      <c r="AC112" s="5">
        <f t="shared" si="54"/>
        <v>2.4550264128201103E-6</v>
      </c>
      <c r="AD112" s="15">
        <f t="shared" si="55"/>
        <v>3.762629E-2</v>
      </c>
      <c r="AE112" s="5">
        <f t="shared" si="56"/>
        <v>5.5697653440875215E-3</v>
      </c>
      <c r="AF112" s="16">
        <f t="shared" si="57"/>
        <v>2.3346144240271247E-5</v>
      </c>
    </row>
    <row r="113" spans="1:32" x14ac:dyDescent="0.75">
      <c r="A113">
        <f t="shared" si="48"/>
        <v>1560</v>
      </c>
      <c r="B113" s="22">
        <f>'Raw Data'!C114*0.0254</f>
        <v>4.2493412599999995E-2</v>
      </c>
      <c r="C113">
        <f>'Raw Data'!D114*0.0254</f>
        <v>5.16170164E-2</v>
      </c>
      <c r="E113" s="7">
        <f t="shared" si="31"/>
        <v>9.1236038000000047E-3</v>
      </c>
      <c r="F113">
        <f t="shared" si="49"/>
        <v>1.3417244222660817E-4</v>
      </c>
      <c r="H113" s="7">
        <f t="shared" si="32"/>
        <v>0.13941408333333333</v>
      </c>
      <c r="I113" s="7">
        <f t="shared" si="33"/>
        <v>4.2493412599999995E-2</v>
      </c>
      <c r="J113" s="7">
        <f t="shared" si="34"/>
        <v>1.5306078831488463</v>
      </c>
      <c r="K113" s="8">
        <f t="shared" si="35"/>
        <v>6.1712624570446715E-3</v>
      </c>
      <c r="L113" s="7">
        <f t="shared" si="36"/>
        <v>0.46652928278376832</v>
      </c>
      <c r="M113" s="8">
        <f t="shared" si="37"/>
        <v>1.3228028089085653E-2</v>
      </c>
      <c r="N113" s="8">
        <f t="shared" si="38"/>
        <v>0.16934716666666669</v>
      </c>
      <c r="O113" s="8">
        <f t="shared" si="39"/>
        <v>5.16170164E-2</v>
      </c>
      <c r="P113" s="8">
        <f t="shared" si="40"/>
        <v>1.6964765601826701</v>
      </c>
      <c r="Q113" s="8">
        <f t="shared" si="41"/>
        <v>8.1796938002568504E-3</v>
      </c>
      <c r="R113" s="8">
        <f t="shared" si="42"/>
        <v>0.51708605554367781</v>
      </c>
      <c r="S113" s="8">
        <f t="shared" si="43"/>
        <v>1.5818824956817888E-2</v>
      </c>
      <c r="T113" s="8">
        <f t="shared" si="44"/>
        <v>7.1754781286507609E-3</v>
      </c>
      <c r="U113" s="8">
        <f t="shared" si="45"/>
        <v>1.4523426522951771E-2</v>
      </c>
      <c r="V113">
        <f t="shared" si="46"/>
        <v>-1768.3293938534241</v>
      </c>
      <c r="W113">
        <f t="shared" si="47"/>
        <v>373262.47815977759</v>
      </c>
      <c r="X113">
        <f t="shared" si="50"/>
        <v>1.8002244253052509E-8</v>
      </c>
      <c r="Y113">
        <f t="shared" si="51"/>
        <v>1.3417244222660817E-4</v>
      </c>
      <c r="AA113" s="5">
        <f t="shared" si="52"/>
        <v>2.409237492775113E-5</v>
      </c>
      <c r="AB113" s="6">
        <f t="shared" si="53"/>
        <v>5.8368412599999996E-2</v>
      </c>
      <c r="AC113" s="5">
        <f t="shared" si="54"/>
        <v>1.1068658605940997E-5</v>
      </c>
      <c r="AD113" s="15">
        <f t="shared" si="55"/>
        <v>5.16170164E-2</v>
      </c>
      <c r="AE113" s="5">
        <f t="shared" si="56"/>
        <v>6.7195623023319929E-3</v>
      </c>
      <c r="AF113" s="16">
        <f t="shared" si="57"/>
        <v>4.485761398981096E-5</v>
      </c>
    </row>
    <row r="114" spans="1:32" x14ac:dyDescent="0.75">
      <c r="A114">
        <f t="shared" si="48"/>
        <v>1575</v>
      </c>
      <c r="B114" s="22">
        <f>'Raw Data'!C115*0.0254</f>
        <v>4.6041690999999996E-2</v>
      </c>
      <c r="C114">
        <f>'Raw Data'!D115*0.0254</f>
        <v>5.5602987599999994E-2</v>
      </c>
      <c r="E114" s="7">
        <f t="shared" si="31"/>
        <v>9.561296599999998E-3</v>
      </c>
      <c r="F114">
        <f t="shared" si="49"/>
        <v>1.5193319416455234E-4</v>
      </c>
      <c r="H114" s="7">
        <f t="shared" si="32"/>
        <v>0.15105541666666666</v>
      </c>
      <c r="I114" s="7">
        <f t="shared" si="33"/>
        <v>4.6041690999999996E-2</v>
      </c>
      <c r="J114" s="7">
        <f t="shared" si="34"/>
        <v>1.5967006459083668</v>
      </c>
      <c r="K114" s="8">
        <f t="shared" si="35"/>
        <v>6.9333090961811884E-3</v>
      </c>
      <c r="L114" s="7">
        <f t="shared" si="36"/>
        <v>0.48667435687287014</v>
      </c>
      <c r="M114" s="8">
        <f t="shared" si="37"/>
        <v>1.4246300422999928E-2</v>
      </c>
      <c r="N114" s="8">
        <f t="shared" si="38"/>
        <v>0.18242449999999999</v>
      </c>
      <c r="O114" s="8">
        <f t="shared" si="39"/>
        <v>5.5602987599999994E-2</v>
      </c>
      <c r="P114" s="8">
        <f t="shared" si="40"/>
        <v>1.7651846497360659</v>
      </c>
      <c r="Q114" s="8">
        <f t="shared" si="41"/>
        <v>9.1047143977699557E-3</v>
      </c>
      <c r="R114" s="8">
        <f t="shared" si="42"/>
        <v>0.53802828123955282</v>
      </c>
      <c r="S114" s="8">
        <f t="shared" si="43"/>
        <v>1.6922371398012354E-2</v>
      </c>
      <c r="T114" s="8">
        <f t="shared" si="44"/>
        <v>8.0190117469755712E-3</v>
      </c>
      <c r="U114" s="8">
        <f t="shared" si="45"/>
        <v>1.558433591050614E-2</v>
      </c>
      <c r="V114">
        <f t="shared" si="46"/>
        <v>-1463.5557078012407</v>
      </c>
      <c r="W114">
        <f t="shared" si="47"/>
        <v>272049.98994595843</v>
      </c>
      <c r="X114">
        <f t="shared" si="50"/>
        <v>2.308369548904356E-8</v>
      </c>
      <c r="Y114">
        <f t="shared" si="51"/>
        <v>1.5193319416455234E-4</v>
      </c>
      <c r="AA114" s="5">
        <f t="shared" si="52"/>
        <v>2.4475141396907087E-5</v>
      </c>
      <c r="AB114" s="6">
        <f t="shared" si="53"/>
        <v>6.1916690999999996E-2</v>
      </c>
      <c r="AC114" s="5">
        <f t="shared" si="54"/>
        <v>1.2769962037317182E-5</v>
      </c>
      <c r="AD114" s="15">
        <f t="shared" si="55"/>
        <v>5.5602987599999994E-2</v>
      </c>
      <c r="AE114" s="5">
        <f t="shared" si="56"/>
        <v>6.2799191257098663E-3</v>
      </c>
      <c r="AF114" s="16">
        <f t="shared" si="57"/>
        <v>4.5489453649719472E-5</v>
      </c>
    </row>
    <row r="115" spans="1:32" x14ac:dyDescent="0.75">
      <c r="A115">
        <f t="shared" si="48"/>
        <v>1590</v>
      </c>
      <c r="B115" s="22">
        <f>'Raw Data'!C116*0.0254</f>
        <v>4.8604957399999996E-2</v>
      </c>
      <c r="C115">
        <f>'Raw Data'!D116*0.0254</f>
        <v>5.7685914599999999E-2</v>
      </c>
      <c r="E115" s="7">
        <f t="shared" si="31"/>
        <v>9.0809572000000033E-3</v>
      </c>
      <c r="F115">
        <f t="shared" si="49"/>
        <v>1.7257437846028472E-4</v>
      </c>
      <c r="H115" s="7">
        <f t="shared" si="32"/>
        <v>0.15946508333333334</v>
      </c>
      <c r="I115" s="7">
        <f t="shared" si="33"/>
        <v>4.8604957399999996E-2</v>
      </c>
      <c r="J115" s="7">
        <f t="shared" si="34"/>
        <v>1.6431471964157189</v>
      </c>
      <c r="K115" s="8">
        <f t="shared" si="35"/>
        <v>7.4991726293183892E-3</v>
      </c>
      <c r="L115" s="7">
        <f t="shared" si="36"/>
        <v>0.50083126546751111</v>
      </c>
      <c r="M115" s="8">
        <f t="shared" si="37"/>
        <v>1.4973451432426317E-2</v>
      </c>
      <c r="N115" s="8">
        <f t="shared" si="38"/>
        <v>0.18925825000000002</v>
      </c>
      <c r="O115" s="8">
        <f t="shared" si="39"/>
        <v>5.7685914599999999E-2</v>
      </c>
      <c r="P115" s="8">
        <f t="shared" si="40"/>
        <v>1.8003228796794917</v>
      </c>
      <c r="Q115" s="8">
        <f t="shared" si="41"/>
        <v>9.5986103853443593E-3</v>
      </c>
      <c r="R115" s="8">
        <f t="shared" si="42"/>
        <v>0.54873841372630894</v>
      </c>
      <c r="S115" s="8">
        <f t="shared" si="43"/>
        <v>1.7492142239802812E-2</v>
      </c>
      <c r="T115" s="8">
        <f t="shared" si="44"/>
        <v>8.5488915073313743E-3</v>
      </c>
      <c r="U115" s="8">
        <f t="shared" si="45"/>
        <v>1.6232796836114564E-2</v>
      </c>
      <c r="V115">
        <f t="shared" si="46"/>
        <v>-1419.901416709276</v>
      </c>
      <c r="W115">
        <f t="shared" si="47"/>
        <v>226706.54877440049</v>
      </c>
      <c r="X115">
        <f t="shared" si="50"/>
        <v>2.978191610095358E-8</v>
      </c>
      <c r="Y115">
        <f t="shared" si="51"/>
        <v>1.7257437846028472E-4</v>
      </c>
      <c r="AA115" s="5">
        <f t="shared" si="52"/>
        <v>2.6991494427496249E-5</v>
      </c>
      <c r="AB115" s="6">
        <f t="shared" si="53"/>
        <v>6.4479957399999996E-2</v>
      </c>
      <c r="AC115" s="5">
        <f t="shared" si="54"/>
        <v>1.4918509815124495E-5</v>
      </c>
      <c r="AD115" s="15">
        <f t="shared" si="55"/>
        <v>5.7685914599999999E-2</v>
      </c>
      <c r="AE115" s="5">
        <f t="shared" si="56"/>
        <v>6.751755415135936E-3</v>
      </c>
      <c r="AF115" s="16">
        <f t="shared" si="57"/>
        <v>5.4360369476440587E-5</v>
      </c>
    </row>
    <row r="116" spans="1:32" x14ac:dyDescent="0.75">
      <c r="A116">
        <f t="shared" si="48"/>
        <v>1605</v>
      </c>
      <c r="B116" s="22">
        <f>'Raw Data'!C117*0.0254</f>
        <v>5.0896723199999994E-2</v>
      </c>
      <c r="C116">
        <f>'Raw Data'!D117*0.0254</f>
        <v>5.9717838400000001E-2</v>
      </c>
      <c r="E116" s="7">
        <f t="shared" si="31"/>
        <v>8.821115200000007E-3</v>
      </c>
      <c r="F116">
        <f t="shared" si="49"/>
        <v>1.9064432016277887E-4</v>
      </c>
      <c r="H116" s="7">
        <f t="shared" si="32"/>
        <v>0.16698399999999999</v>
      </c>
      <c r="I116" s="7">
        <f t="shared" si="33"/>
        <v>5.0896723199999994E-2</v>
      </c>
      <c r="J116" s="7">
        <f t="shared" si="34"/>
        <v>1.6838396827080364</v>
      </c>
      <c r="K116" s="8">
        <f t="shared" si="35"/>
        <v>8.0154685306071879E-3</v>
      </c>
      <c r="L116" s="7">
        <f t="shared" si="36"/>
        <v>0.51323433528940943</v>
      </c>
      <c r="M116" s="8">
        <f t="shared" si="37"/>
        <v>1.5617560984276935E-2</v>
      </c>
      <c r="N116" s="8">
        <f t="shared" si="38"/>
        <v>0.19592466666666669</v>
      </c>
      <c r="O116" s="8">
        <f t="shared" si="39"/>
        <v>5.9717838400000001E-2</v>
      </c>
      <c r="P116" s="8">
        <f t="shared" si="40"/>
        <v>1.8341349584118758</v>
      </c>
      <c r="Q116" s="8">
        <f t="shared" si="41"/>
        <v>1.0087048157032276E-2</v>
      </c>
      <c r="R116" s="8">
        <f t="shared" si="42"/>
        <v>0.55904433532393971</v>
      </c>
      <c r="S116" s="8">
        <f t="shared" si="43"/>
        <v>1.8043377814010598E-2</v>
      </c>
      <c r="T116" s="8">
        <f t="shared" si="44"/>
        <v>9.0512583438197326E-3</v>
      </c>
      <c r="U116" s="8">
        <f t="shared" si="45"/>
        <v>1.6830469399143767E-2</v>
      </c>
      <c r="V116">
        <f t="shared" si="46"/>
        <v>-1359.1281553112983</v>
      </c>
      <c r="W116">
        <f t="shared" si="47"/>
        <v>192720.79915986751</v>
      </c>
      <c r="X116">
        <f t="shared" si="50"/>
        <v>3.6345256810328139E-8</v>
      </c>
      <c r="Y116">
        <f t="shared" si="51"/>
        <v>1.9064432016277887E-4</v>
      </c>
      <c r="AA116" s="5">
        <f t="shared" si="52"/>
        <v>2.8833071707977053E-5</v>
      </c>
      <c r="AB116" s="6">
        <f t="shared" si="53"/>
        <v>6.6771723199999994E-2</v>
      </c>
      <c r="AC116" s="5">
        <f t="shared" si="54"/>
        <v>1.6973223361296816E-5</v>
      </c>
      <c r="AD116" s="15">
        <f t="shared" si="55"/>
        <v>5.9717838400000001E-2</v>
      </c>
      <c r="AE116" s="5">
        <f t="shared" si="56"/>
        <v>7.0044869381570493E-3</v>
      </c>
      <c r="AF116" s="16">
        <f t="shared" si="57"/>
        <v>6.1257710189631387E-5</v>
      </c>
    </row>
    <row r="117" spans="1:32" x14ac:dyDescent="0.75">
      <c r="A117">
        <f t="shared" si="48"/>
        <v>1620</v>
      </c>
      <c r="B117" s="22">
        <f>'Raw Data'!C118*0.0254</f>
        <v>5.1779271599999996E-2</v>
      </c>
      <c r="C117">
        <f>'Raw Data'!D118*0.0254</f>
        <v>6.1198683799999994E-2</v>
      </c>
      <c r="E117" s="7">
        <f t="shared" si="31"/>
        <v>9.4194121999999977E-3</v>
      </c>
      <c r="F117">
        <f t="shared" si="49"/>
        <v>1.9044305607214402E-4</v>
      </c>
      <c r="H117" s="7">
        <f t="shared" si="32"/>
        <v>0.16987950000000002</v>
      </c>
      <c r="I117" s="7">
        <f t="shared" si="33"/>
        <v>5.1779271599999996E-2</v>
      </c>
      <c r="J117" s="7">
        <f t="shared" si="34"/>
        <v>1.6993134573910436</v>
      </c>
      <c r="K117" s="8">
        <f t="shared" si="35"/>
        <v>8.2168142898823432E-3</v>
      </c>
      <c r="L117" s="7">
        <f t="shared" si="36"/>
        <v>0.51795074181278999</v>
      </c>
      <c r="M117" s="8">
        <f t="shared" si="37"/>
        <v>1.5864084412977361E-2</v>
      </c>
      <c r="N117" s="8">
        <f t="shared" si="38"/>
        <v>0.20078308333333333</v>
      </c>
      <c r="O117" s="8">
        <f t="shared" si="39"/>
        <v>6.1198683799999994E-2</v>
      </c>
      <c r="P117" s="8">
        <f t="shared" si="40"/>
        <v>1.8585029849090651</v>
      </c>
      <c r="Q117" s="8">
        <f t="shared" si="41"/>
        <v>1.0447014709687417E-2</v>
      </c>
      <c r="R117" s="8">
        <f t="shared" si="42"/>
        <v>0.56647170980028294</v>
      </c>
      <c r="S117" s="8">
        <f t="shared" si="43"/>
        <v>1.8442253212204808E-2</v>
      </c>
      <c r="T117" s="8">
        <f t="shared" si="44"/>
        <v>9.3319144997848803E-3</v>
      </c>
      <c r="U117" s="8">
        <f t="shared" si="45"/>
        <v>1.7153168812591085E-2</v>
      </c>
      <c r="V117">
        <f t="shared" si="46"/>
        <v>-1224.4931416170593</v>
      </c>
      <c r="W117">
        <f t="shared" si="47"/>
        <v>176769.5663440745</v>
      </c>
      <c r="X117">
        <f t="shared" si="50"/>
        <v>3.6268557606097793E-8</v>
      </c>
      <c r="Y117">
        <f t="shared" si="51"/>
        <v>1.9044305607214402E-4</v>
      </c>
      <c r="AA117" s="5">
        <f t="shared" si="52"/>
        <v>2.7379425937941245E-5</v>
      </c>
      <c r="AB117" s="6">
        <f t="shared" si="53"/>
        <v>6.7654271599999996E-2</v>
      </c>
      <c r="AC117" s="5">
        <f t="shared" si="54"/>
        <v>1.6810886343849979E-5</v>
      </c>
      <c r="AD117" s="15">
        <f t="shared" si="55"/>
        <v>6.1198683799999994E-2</v>
      </c>
      <c r="AE117" s="5">
        <f t="shared" si="56"/>
        <v>6.4111771999549923E-3</v>
      </c>
      <c r="AF117" s="16">
        <f t="shared" si="57"/>
        <v>5.4979139639104238E-5</v>
      </c>
    </row>
    <row r="118" spans="1:32" x14ac:dyDescent="0.75">
      <c r="A118">
        <f t="shared" si="48"/>
        <v>1635</v>
      </c>
      <c r="B118" s="22">
        <f>'Raw Data'!C119*0.0254</f>
        <v>5.1964462999999995E-2</v>
      </c>
      <c r="C118">
        <f>'Raw Data'!D119*0.0254</f>
        <v>6.1359287999999991E-2</v>
      </c>
      <c r="E118" s="7">
        <f t="shared" si="31"/>
        <v>9.3948249999999955E-3</v>
      </c>
      <c r="F118">
        <f t="shared" si="49"/>
        <v>1.9198660115520182E-4</v>
      </c>
      <c r="H118" s="7">
        <f t="shared" si="32"/>
        <v>0.17048708333333334</v>
      </c>
      <c r="I118" s="7">
        <f t="shared" si="33"/>
        <v>5.1964462999999995E-2</v>
      </c>
      <c r="J118" s="7">
        <f t="shared" si="34"/>
        <v>1.7025470585898588</v>
      </c>
      <c r="K118" s="8">
        <f t="shared" si="35"/>
        <v>8.2592386437589944E-3</v>
      </c>
      <c r="L118" s="7">
        <f t="shared" si="36"/>
        <v>0.51893634345818884</v>
      </c>
      <c r="M118" s="8">
        <f t="shared" si="37"/>
        <v>1.591570671022861E-2</v>
      </c>
      <c r="N118" s="8">
        <f t="shared" si="38"/>
        <v>0.20130999999999999</v>
      </c>
      <c r="O118" s="8">
        <f t="shared" si="39"/>
        <v>6.1359287999999991E-2</v>
      </c>
      <c r="P118" s="8">
        <f t="shared" si="40"/>
        <v>1.8611324231270996</v>
      </c>
      <c r="Q118" s="8">
        <f t="shared" si="41"/>
        <v>1.0486253070106696E-2</v>
      </c>
      <c r="R118" s="8">
        <f t="shared" si="42"/>
        <v>0.56727316256913984</v>
      </c>
      <c r="S118" s="8">
        <f t="shared" si="43"/>
        <v>1.8485367829874411E-2</v>
      </c>
      <c r="T118" s="8">
        <f t="shared" si="44"/>
        <v>9.3727458569328459E-3</v>
      </c>
      <c r="U118" s="8">
        <f t="shared" si="45"/>
        <v>1.7200537270051511E-2</v>
      </c>
      <c r="V118">
        <f t="shared" si="46"/>
        <v>-1220.9029123268783</v>
      </c>
      <c r="W118">
        <f t="shared" si="47"/>
        <v>174589.63151512932</v>
      </c>
      <c r="X118">
        <f t="shared" si="50"/>
        <v>3.6858855023126537E-8</v>
      </c>
      <c r="Y118">
        <f t="shared" si="51"/>
        <v>1.9198660115520182E-4</v>
      </c>
      <c r="AA118" s="5">
        <f t="shared" si="52"/>
        <v>2.753992844116157E-5</v>
      </c>
      <c r="AB118" s="6">
        <f t="shared" si="53"/>
        <v>6.7839462999999989E-2</v>
      </c>
      <c r="AC118" s="5">
        <f t="shared" si="54"/>
        <v>1.6912595146187113E-5</v>
      </c>
      <c r="AD118" s="15">
        <f t="shared" si="55"/>
        <v>6.1359287999999991E-2</v>
      </c>
      <c r="AE118" s="5">
        <f t="shared" si="56"/>
        <v>6.4351739165572361E-3</v>
      </c>
      <c r="AF118" s="16">
        <f t="shared" si="57"/>
        <v>5.5628416737735741E-5</v>
      </c>
    </row>
    <row r="119" spans="1:32" x14ac:dyDescent="0.75">
      <c r="A119">
        <f t="shared" si="48"/>
        <v>1650</v>
      </c>
      <c r="B119" s="22">
        <f>'Raw Data'!C120*0.0254</f>
        <v>5.1818895599999998E-2</v>
      </c>
      <c r="C119">
        <f>'Raw Data'!D120*0.0254</f>
        <v>6.1576610399999995E-2</v>
      </c>
      <c r="E119" s="7">
        <f t="shared" si="31"/>
        <v>9.7577147999999975E-3</v>
      </c>
      <c r="F119">
        <f t="shared" si="49"/>
        <v>1.8681789705275804E-4</v>
      </c>
      <c r="H119" s="7">
        <f t="shared" si="32"/>
        <v>0.17000950000000001</v>
      </c>
      <c r="I119" s="7">
        <f t="shared" si="33"/>
        <v>5.1818895599999998E-2</v>
      </c>
      <c r="J119" s="7">
        <f t="shared" si="34"/>
        <v>1.7000057126001831</v>
      </c>
      <c r="K119" s="8">
        <f t="shared" si="35"/>
        <v>8.225886443431361E-3</v>
      </c>
      <c r="L119" s="7">
        <f t="shared" si="36"/>
        <v>0.51816174120053571</v>
      </c>
      <c r="M119" s="8">
        <f t="shared" si="37"/>
        <v>1.5875132780688705E-2</v>
      </c>
      <c r="N119" s="8">
        <f t="shared" si="38"/>
        <v>0.20202300000000001</v>
      </c>
      <c r="O119" s="8">
        <f t="shared" si="39"/>
        <v>6.1576610399999995E-2</v>
      </c>
      <c r="P119" s="8">
        <f t="shared" si="40"/>
        <v>1.8646863674526346</v>
      </c>
      <c r="Q119" s="8">
        <f t="shared" si="41"/>
        <v>1.0539409820000289E-2</v>
      </c>
      <c r="R119" s="8">
        <f t="shared" si="42"/>
        <v>0.56835640479956295</v>
      </c>
      <c r="S119" s="8">
        <f t="shared" si="43"/>
        <v>1.8543663326389587E-2</v>
      </c>
      <c r="T119" s="8">
        <f t="shared" si="44"/>
        <v>9.3826481317158261E-3</v>
      </c>
      <c r="U119" s="8">
        <f t="shared" si="45"/>
        <v>1.7209398053539146E-2</v>
      </c>
      <c r="V119">
        <f t="shared" si="46"/>
        <v>-1174.0096845535752</v>
      </c>
      <c r="W119">
        <f t="shared" si="47"/>
        <v>174101.71464595941</v>
      </c>
      <c r="X119">
        <f t="shared" si="50"/>
        <v>3.4900926659214904E-8</v>
      </c>
      <c r="Y119">
        <f t="shared" si="51"/>
        <v>1.8681789705275804E-4</v>
      </c>
      <c r="AA119" s="5">
        <f t="shared" si="52"/>
        <v>2.6288907319760895E-5</v>
      </c>
      <c r="AB119" s="6">
        <f t="shared" si="53"/>
        <v>6.7693895599999998E-2</v>
      </c>
      <c r="AC119" s="5">
        <f t="shared" si="54"/>
        <v>1.6283635255109085E-5</v>
      </c>
      <c r="AD119" s="15">
        <f t="shared" si="55"/>
        <v>6.1576610399999995E-2</v>
      </c>
      <c r="AE119" s="5">
        <f t="shared" si="56"/>
        <v>6.0763111741021884E-3</v>
      </c>
      <c r="AF119" s="16">
        <f t="shared" si="57"/>
        <v>5.0979297962470277E-5</v>
      </c>
    </row>
    <row r="120" spans="1:32" x14ac:dyDescent="0.75">
      <c r="A120">
        <f t="shared" si="48"/>
        <v>1665</v>
      </c>
      <c r="B120" s="22">
        <f>'Raw Data'!C121*0.0254</f>
        <v>5.2262404999999998E-2</v>
      </c>
      <c r="C120">
        <f>'Raw Data'!D121*0.0254</f>
        <v>6.1218495799999995E-2</v>
      </c>
      <c r="E120" s="7">
        <f t="shared" si="31"/>
        <v>8.9560907999999967E-3</v>
      </c>
      <c r="F120">
        <f t="shared" si="49"/>
        <v>1.9887687989517374E-4</v>
      </c>
      <c r="H120" s="7">
        <f t="shared" si="32"/>
        <v>0.17146458333333334</v>
      </c>
      <c r="I120" s="7">
        <f t="shared" si="33"/>
        <v>5.2262404999999998E-2</v>
      </c>
      <c r="J120" s="7">
        <f t="shared" si="34"/>
        <v>1.7077397941086405</v>
      </c>
      <c r="K120" s="8">
        <f t="shared" si="35"/>
        <v>8.3276183816673177E-3</v>
      </c>
      <c r="L120" s="7">
        <f t="shared" si="36"/>
        <v>0.52051908924431356</v>
      </c>
      <c r="M120" s="8">
        <f t="shared" si="37"/>
        <v>1.5998680074840874E-2</v>
      </c>
      <c r="N120" s="8">
        <f t="shared" si="38"/>
        <v>0.20084808333333334</v>
      </c>
      <c r="O120" s="8">
        <f t="shared" si="39"/>
        <v>6.1218495799999995E-2</v>
      </c>
      <c r="P120" s="8">
        <f t="shared" si="40"/>
        <v>1.8588274897235326</v>
      </c>
      <c r="Q120" s="8">
        <f t="shared" si="41"/>
        <v>1.045185303968414E-2</v>
      </c>
      <c r="R120" s="8">
        <f t="shared" si="42"/>
        <v>0.56657061886773263</v>
      </c>
      <c r="S120" s="8">
        <f t="shared" si="43"/>
        <v>1.8447573332644261E-2</v>
      </c>
      <c r="T120" s="8">
        <f t="shared" si="44"/>
        <v>9.3897357106757298E-3</v>
      </c>
      <c r="U120" s="8">
        <f t="shared" si="45"/>
        <v>1.7223126703742569E-2</v>
      </c>
      <c r="V120">
        <f t="shared" si="46"/>
        <v>-1277.6595411253963</v>
      </c>
      <c r="W120">
        <f t="shared" si="47"/>
        <v>173654.24942586981</v>
      </c>
      <c r="X120">
        <f t="shared" si="50"/>
        <v>3.9552013356839367E-8</v>
      </c>
      <c r="Y120">
        <f t="shared" si="51"/>
        <v>1.9887687989517374E-4</v>
      </c>
      <c r="AA120" s="5">
        <f t="shared" si="52"/>
        <v>2.9068857465087283E-5</v>
      </c>
      <c r="AB120" s="6">
        <f t="shared" si="53"/>
        <v>6.8137404999999998E-2</v>
      </c>
      <c r="AC120" s="5">
        <f t="shared" si="54"/>
        <v>1.8718837034197816E-5</v>
      </c>
      <c r="AD120" s="15">
        <f t="shared" si="55"/>
        <v>6.1218495799999995E-2</v>
      </c>
      <c r="AE120" s="5">
        <f t="shared" si="56"/>
        <v>6.8683751927639146E-3</v>
      </c>
      <c r="AF120" s="16">
        <f t="shared" si="57"/>
        <v>6.0884027666988257E-5</v>
      </c>
    </row>
    <row r="121" spans="1:32" x14ac:dyDescent="0.75">
      <c r="A121">
        <f t="shared" si="48"/>
        <v>1680</v>
      </c>
      <c r="B121" s="22">
        <f>'Raw Data'!C122*0.0254</f>
        <v>5.1741628800000002E-2</v>
      </c>
      <c r="C121">
        <f>'Raw Data'!D122*0.0254</f>
        <v>6.0914025999999996E-2</v>
      </c>
      <c r="E121" s="7">
        <f t="shared" si="31"/>
        <v>9.1723971999999945E-3</v>
      </c>
      <c r="F121">
        <f t="shared" si="49"/>
        <v>1.9290045352938177E-4</v>
      </c>
      <c r="H121" s="7">
        <f t="shared" si="32"/>
        <v>0.16975600000000002</v>
      </c>
      <c r="I121" s="7">
        <f t="shared" si="33"/>
        <v>5.1741628800000002E-2</v>
      </c>
      <c r="J121" s="7">
        <f t="shared" si="34"/>
        <v>1.6986556197850291</v>
      </c>
      <c r="K121" s="8">
        <f t="shared" si="35"/>
        <v>8.2081983008372456E-3</v>
      </c>
      <c r="L121" s="7">
        <f t="shared" si="36"/>
        <v>0.51775023291047684</v>
      </c>
      <c r="M121" s="8">
        <f t="shared" si="37"/>
        <v>1.5853586882415772E-2</v>
      </c>
      <c r="N121" s="8">
        <f t="shared" si="38"/>
        <v>0.19984916666666669</v>
      </c>
      <c r="O121" s="8">
        <f t="shared" si="39"/>
        <v>6.0914025999999996E-2</v>
      </c>
      <c r="P121" s="8">
        <f t="shared" si="40"/>
        <v>1.8538361626446227</v>
      </c>
      <c r="Q121" s="8">
        <f t="shared" si="41"/>
        <v>1.0377562667914828E-2</v>
      </c>
      <c r="R121" s="8">
        <f t="shared" si="42"/>
        <v>0.56504926237408093</v>
      </c>
      <c r="S121" s="8">
        <f t="shared" si="43"/>
        <v>1.8365766241890152E-2</v>
      </c>
      <c r="T121" s="8">
        <f t="shared" si="44"/>
        <v>9.2928804843760357E-3</v>
      </c>
      <c r="U121" s="8">
        <f t="shared" si="45"/>
        <v>1.710967656215296E-2</v>
      </c>
      <c r="V121">
        <f t="shared" si="46"/>
        <v>-1264.1195480035262</v>
      </c>
      <c r="W121">
        <f t="shared" si="47"/>
        <v>178862.12154904316</v>
      </c>
      <c r="X121">
        <f t="shared" si="50"/>
        <v>3.7210584971841175E-8</v>
      </c>
      <c r="Y121">
        <f t="shared" si="51"/>
        <v>1.9290045352938177E-4</v>
      </c>
      <c r="AA121" s="5">
        <f t="shared" si="52"/>
        <v>2.814957319651153E-5</v>
      </c>
      <c r="AB121" s="6">
        <f t="shared" si="53"/>
        <v>6.7616628799999995E-2</v>
      </c>
      <c r="AC121" s="5">
        <f t="shared" si="54"/>
        <v>1.8047675494483142E-5</v>
      </c>
      <c r="AD121" s="15">
        <f t="shared" si="55"/>
        <v>6.0914025999999996E-2</v>
      </c>
      <c r="AE121" s="5">
        <f t="shared" si="56"/>
        <v>6.6555641721444559E-3</v>
      </c>
      <c r="AF121" s="16">
        <f t="shared" si="57"/>
        <v>5.7140525557565144E-5</v>
      </c>
    </row>
    <row r="122" spans="1:32" x14ac:dyDescent="0.75">
      <c r="A122">
        <f t="shared" si="48"/>
        <v>1695</v>
      </c>
      <c r="B122" s="22">
        <f>'Raw Data'!C123*0.0254</f>
        <v>5.0941122399999997E-2</v>
      </c>
      <c r="C122">
        <f>'Raw Data'!D123*0.0254</f>
        <v>6.0394672199999999E-2</v>
      </c>
      <c r="E122" s="7">
        <f t="shared" si="31"/>
        <v>9.4535498000000023E-3</v>
      </c>
      <c r="F122">
        <f t="shared" si="49"/>
        <v>1.8439069048315645E-4</v>
      </c>
      <c r="H122" s="7">
        <f t="shared" si="32"/>
        <v>0.16712966666666668</v>
      </c>
      <c r="I122" s="7">
        <f t="shared" si="33"/>
        <v>5.0941122399999997E-2</v>
      </c>
      <c r="J122" s="7">
        <f t="shared" si="34"/>
        <v>1.6846206815322051</v>
      </c>
      <c r="K122" s="8">
        <f t="shared" si="35"/>
        <v>8.0255647761819197E-3</v>
      </c>
      <c r="L122" s="7">
        <f t="shared" si="36"/>
        <v>0.513472383731016</v>
      </c>
      <c r="M122" s="8">
        <f t="shared" si="37"/>
        <v>1.562998328725335E-2</v>
      </c>
      <c r="N122" s="8">
        <f t="shared" si="38"/>
        <v>0.19814525000000002</v>
      </c>
      <c r="O122" s="8">
        <f t="shared" si="39"/>
        <v>6.0394672199999999E-2</v>
      </c>
      <c r="P122" s="8">
        <f t="shared" si="40"/>
        <v>1.8453004707280738</v>
      </c>
      <c r="Q122" s="8">
        <f t="shared" si="41"/>
        <v>1.0251162322200557E-2</v>
      </c>
      <c r="R122" s="8">
        <f t="shared" si="42"/>
        <v>0.56244758347791679</v>
      </c>
      <c r="S122" s="8">
        <f t="shared" si="43"/>
        <v>1.8225986960086291E-2</v>
      </c>
      <c r="T122" s="8">
        <f t="shared" si="44"/>
        <v>9.1383635491912377E-3</v>
      </c>
      <c r="U122" s="8">
        <f t="shared" si="45"/>
        <v>1.692798512366982E-2</v>
      </c>
      <c r="V122">
        <f t="shared" si="46"/>
        <v>-1253.0140363378939</v>
      </c>
      <c r="W122">
        <f t="shared" si="47"/>
        <v>187613.57528602326</v>
      </c>
      <c r="X122">
        <f t="shared" si="50"/>
        <v>3.3999926736855199E-8</v>
      </c>
      <c r="Y122">
        <f t="shared" si="51"/>
        <v>1.8439069048315645E-4</v>
      </c>
      <c r="AA122" s="5">
        <f t="shared" si="52"/>
        <v>2.6904676185500223E-5</v>
      </c>
      <c r="AB122" s="6">
        <f t="shared" si="53"/>
        <v>6.6816122399999997E-2</v>
      </c>
      <c r="AC122" s="5">
        <f t="shared" si="54"/>
        <v>1.764983404358954E-5</v>
      </c>
      <c r="AD122" s="15">
        <f t="shared" si="55"/>
        <v>6.0394672199999999E-2</v>
      </c>
      <c r="AE122" s="5">
        <f t="shared" si="56"/>
        <v>6.3788478145642589E-3</v>
      </c>
      <c r="AF122" s="16">
        <f t="shared" si="57"/>
        <v>5.185722757765094E-5</v>
      </c>
    </row>
    <row r="123" spans="1:32" x14ac:dyDescent="0.75">
      <c r="A123">
        <f t="shared" si="48"/>
        <v>1710</v>
      </c>
      <c r="B123" s="22">
        <f>'Raw Data'!C124*0.0254</f>
        <v>5.1109041799999991E-2</v>
      </c>
      <c r="C123">
        <f>'Raw Data'!D124*0.0254</f>
        <v>5.8979231800000004E-2</v>
      </c>
      <c r="E123" s="7">
        <f t="shared" si="31"/>
        <v>7.870190000000013E-3</v>
      </c>
      <c r="F123">
        <f t="shared" si="49"/>
        <v>2.0099252605034488E-4</v>
      </c>
      <c r="H123" s="7">
        <f t="shared" si="32"/>
        <v>0.16768058333333333</v>
      </c>
      <c r="I123" s="7">
        <f t="shared" si="33"/>
        <v>5.1109041799999991E-2</v>
      </c>
      <c r="J123" s="7">
        <f t="shared" si="34"/>
        <v>1.6875719913232006</v>
      </c>
      <c r="K123" s="8">
        <f t="shared" si="35"/>
        <v>8.0637809323350317E-3</v>
      </c>
      <c r="L123" s="7">
        <f t="shared" si="36"/>
        <v>0.51437194295531141</v>
      </c>
      <c r="M123" s="8">
        <f t="shared" si="37"/>
        <v>1.5676945530902747E-2</v>
      </c>
      <c r="N123" s="8">
        <f t="shared" si="38"/>
        <v>0.1935014166666667</v>
      </c>
      <c r="O123" s="8">
        <f t="shared" si="39"/>
        <v>5.8979231800000004E-2</v>
      </c>
      <c r="P123" s="8">
        <f t="shared" si="40"/>
        <v>1.8218956395354784</v>
      </c>
      <c r="Q123" s="8">
        <f t="shared" si="41"/>
        <v>9.9087569540440134E-3</v>
      </c>
      <c r="R123" s="8">
        <f t="shared" si="42"/>
        <v>0.55531379093041378</v>
      </c>
      <c r="S123" s="8">
        <f t="shared" si="43"/>
        <v>1.7843527598048931E-2</v>
      </c>
      <c r="T123" s="8">
        <f t="shared" si="44"/>
        <v>8.9862689431895217E-3</v>
      </c>
      <c r="U123" s="8">
        <f t="shared" si="45"/>
        <v>1.6760236564475839E-2</v>
      </c>
      <c r="V123">
        <f t="shared" si="46"/>
        <v>-1537.095541891915</v>
      </c>
      <c r="W123">
        <f t="shared" si="47"/>
        <v>196611.59711867076</v>
      </c>
      <c r="X123">
        <f t="shared" si="50"/>
        <v>4.0397995528098563E-8</v>
      </c>
      <c r="Y123">
        <f t="shared" si="51"/>
        <v>2.0099252605034488E-4</v>
      </c>
      <c r="AA123" s="5">
        <f t="shared" si="52"/>
        <v>3.1665282874517446E-5</v>
      </c>
      <c r="AB123" s="6">
        <f t="shared" si="53"/>
        <v>6.6984041799999991E-2</v>
      </c>
      <c r="AC123" s="5">
        <f t="shared" si="54"/>
        <v>2.179936327965909E-5</v>
      </c>
      <c r="AD123" s="15">
        <f t="shared" si="55"/>
        <v>5.8979231800000004E-2</v>
      </c>
      <c r="AE123" s="5">
        <f t="shared" si="56"/>
        <v>7.9427144211723782E-3</v>
      </c>
      <c r="AF123" s="16">
        <f t="shared" si="57"/>
        <v>7.1961498422465353E-5</v>
      </c>
    </row>
    <row r="124" spans="1:32" x14ac:dyDescent="0.75">
      <c r="A124">
        <f t="shared" si="48"/>
        <v>1725</v>
      </c>
      <c r="B124" s="22">
        <f>'Raw Data'!C125*0.0254</f>
        <v>4.8793349199999995E-2</v>
      </c>
      <c r="C124">
        <f>'Raw Data'!D125*0.0254</f>
        <v>5.8188021799999996E-2</v>
      </c>
      <c r="E124" s="7">
        <f t="shared" si="31"/>
        <v>9.3946726000000008E-3</v>
      </c>
      <c r="F124">
        <f t="shared" si="49"/>
        <v>1.7081425526696846E-4</v>
      </c>
      <c r="H124" s="7">
        <f t="shared" si="32"/>
        <v>0.16008316666666667</v>
      </c>
      <c r="I124" s="7">
        <f t="shared" si="33"/>
        <v>4.8793349199999995E-2</v>
      </c>
      <c r="J124" s="7">
        <f t="shared" si="34"/>
        <v>1.64652104791874</v>
      </c>
      <c r="K124" s="8">
        <f t="shared" si="35"/>
        <v>7.5412509217774835E-3</v>
      </c>
      <c r="L124" s="7">
        <f t="shared" si="36"/>
        <v>0.50185961540563184</v>
      </c>
      <c r="M124" s="8">
        <f t="shared" si="37"/>
        <v>1.5026614396303258E-2</v>
      </c>
      <c r="N124" s="8">
        <f t="shared" si="38"/>
        <v>0.19090558333333335</v>
      </c>
      <c r="O124" s="8">
        <f t="shared" si="39"/>
        <v>5.8188021799999996E-2</v>
      </c>
      <c r="P124" s="8">
        <f t="shared" si="40"/>
        <v>1.8087198273929641</v>
      </c>
      <c r="Q124" s="8">
        <f t="shared" si="41"/>
        <v>9.718707296720629E-3</v>
      </c>
      <c r="R124" s="8">
        <f t="shared" si="42"/>
        <v>0.5512978033893754</v>
      </c>
      <c r="S124" s="8">
        <f t="shared" si="43"/>
        <v>1.762877928584166E-2</v>
      </c>
      <c r="T124" s="8">
        <f t="shared" si="44"/>
        <v>8.6299791092490571E-3</v>
      </c>
      <c r="U124" s="8">
        <f t="shared" si="45"/>
        <v>1.6327696841072457E-2</v>
      </c>
      <c r="V124">
        <f t="shared" si="46"/>
        <v>-1356.1626962833977</v>
      </c>
      <c r="W124">
        <f t="shared" si="47"/>
        <v>220743.92205683514</v>
      </c>
      <c r="X124">
        <f t="shared" si="50"/>
        <v>2.9177509802409059E-8</v>
      </c>
      <c r="Y124">
        <f t="shared" si="51"/>
        <v>1.7081425526696846E-4</v>
      </c>
      <c r="AA124" s="5">
        <f t="shared" si="52"/>
        <v>2.6149442712506083E-5</v>
      </c>
      <c r="AB124" s="6">
        <f t="shared" si="53"/>
        <v>6.4668349200000003E-2</v>
      </c>
      <c r="AC124" s="5">
        <f t="shared" si="54"/>
        <v>1.6923800737242229E-5</v>
      </c>
      <c r="AD124" s="15">
        <f t="shared" si="55"/>
        <v>5.8188021799999996E-2</v>
      </c>
      <c r="AE124" s="5">
        <f t="shared" si="56"/>
        <v>6.4407579496355265E-3</v>
      </c>
      <c r="AF124" s="16">
        <f t="shared" si="57"/>
        <v>4.8795092339746007E-5</v>
      </c>
    </row>
    <row r="125" spans="1:32" x14ac:dyDescent="0.75">
      <c r="A125">
        <f t="shared" si="48"/>
        <v>1740</v>
      </c>
      <c r="B125" s="22">
        <f>'Raw Data'!C126*0.0254</f>
        <v>4.7906228799999999E-2</v>
      </c>
      <c r="C125">
        <f>'Raw Data'!D126*0.0254</f>
        <v>5.6742380799999999E-2</v>
      </c>
      <c r="E125" s="7">
        <f t="shared" si="31"/>
        <v>8.8361519999999999E-3</v>
      </c>
      <c r="F125">
        <f t="shared" si="49"/>
        <v>1.7014675683195988E-4</v>
      </c>
      <c r="H125" s="7">
        <f t="shared" si="32"/>
        <v>0.15717266666666668</v>
      </c>
      <c r="I125" s="7">
        <f t="shared" si="33"/>
        <v>4.7906228799999999E-2</v>
      </c>
      <c r="J125" s="7">
        <f t="shared" si="34"/>
        <v>1.6305873016479315</v>
      </c>
      <c r="K125" s="8">
        <f t="shared" si="35"/>
        <v>7.3436862749283616E-3</v>
      </c>
      <c r="L125" s="7">
        <f t="shared" si="36"/>
        <v>0.49700300954228949</v>
      </c>
      <c r="M125" s="8">
        <f t="shared" si="37"/>
        <v>1.4775939247714948E-2</v>
      </c>
      <c r="N125" s="8">
        <f t="shared" si="38"/>
        <v>0.1861626666666667</v>
      </c>
      <c r="O125" s="8">
        <f t="shared" si="39"/>
        <v>5.6742380799999999E-2</v>
      </c>
      <c r="P125" s="8">
        <f t="shared" si="40"/>
        <v>1.7844675181526959</v>
      </c>
      <c r="Q125" s="8">
        <f t="shared" si="41"/>
        <v>9.374015313813858E-3</v>
      </c>
      <c r="R125" s="8">
        <f t="shared" si="42"/>
        <v>0.54390569953294166</v>
      </c>
      <c r="S125" s="8">
        <f t="shared" si="43"/>
        <v>1.723463335990676E-2</v>
      </c>
      <c r="T125" s="8">
        <f t="shared" si="44"/>
        <v>8.3588507943711098E-3</v>
      </c>
      <c r="U125" s="8">
        <f t="shared" si="45"/>
        <v>1.6005286303810852E-2</v>
      </c>
      <c r="V125">
        <f t="shared" si="46"/>
        <v>-1501.6129394866939</v>
      </c>
      <c r="W125">
        <f t="shared" si="47"/>
        <v>241637.16869005383</v>
      </c>
      <c r="X125">
        <f t="shared" si="50"/>
        <v>2.8949918860434089E-8</v>
      </c>
      <c r="Y125">
        <f t="shared" si="51"/>
        <v>1.7014675683195988E-4</v>
      </c>
      <c r="AA125" s="5">
        <f t="shared" si="52"/>
        <v>2.7360253509544973E-5</v>
      </c>
      <c r="AB125" s="6">
        <f t="shared" si="53"/>
        <v>6.3781228800000006E-2</v>
      </c>
      <c r="AC125" s="5">
        <f t="shared" si="54"/>
        <v>1.7940891163246991E-5</v>
      </c>
      <c r="AD125" s="15">
        <f t="shared" si="55"/>
        <v>5.6742380799999999E-2</v>
      </c>
      <c r="AE125" s="5">
        <f t="shared" si="56"/>
        <v>6.9953764272420813E-3</v>
      </c>
      <c r="AF125" s="16">
        <f t="shared" si="57"/>
        <v>5.2890935104228307E-5</v>
      </c>
    </row>
    <row r="126" spans="1:32" x14ac:dyDescent="0.75">
      <c r="A126">
        <f t="shared" si="48"/>
        <v>1755</v>
      </c>
      <c r="B126" s="22">
        <f>'Raw Data'!C127*0.0254</f>
        <v>4.6302320399999999E-2</v>
      </c>
      <c r="C126">
        <f>'Raw Data'!D127*0.0254</f>
        <v>5.5450562199999998E-2</v>
      </c>
      <c r="E126" s="7">
        <f t="shared" si="31"/>
        <v>9.1482417999999982E-3</v>
      </c>
      <c r="F126">
        <f t="shared" si="49"/>
        <v>1.571194020042624E-4</v>
      </c>
      <c r="H126" s="7">
        <f t="shared" si="32"/>
        <v>0.15191050000000003</v>
      </c>
      <c r="I126" s="7">
        <f t="shared" si="33"/>
        <v>4.6302320399999999E-2</v>
      </c>
      <c r="J126" s="7">
        <f t="shared" si="34"/>
        <v>1.6014707368446732</v>
      </c>
      <c r="K126" s="8">
        <f t="shared" si="35"/>
        <v>6.9902704543440492E-3</v>
      </c>
      <c r="L126" s="7">
        <f t="shared" si="36"/>
        <v>0.48812828059025631</v>
      </c>
      <c r="M126" s="8">
        <f t="shared" si="37"/>
        <v>1.4320560254962585E-2</v>
      </c>
      <c r="N126" s="8">
        <f t="shared" si="38"/>
        <v>0.18192441666666667</v>
      </c>
      <c r="O126" s="8">
        <f t="shared" si="39"/>
        <v>5.5450562199999998E-2</v>
      </c>
      <c r="P126" s="8">
        <f t="shared" si="40"/>
        <v>1.7625934649200159</v>
      </c>
      <c r="Q126" s="8">
        <f t="shared" si="41"/>
        <v>9.0688489440598537E-3</v>
      </c>
      <c r="R126" s="8">
        <f t="shared" si="42"/>
        <v>0.53723848810762076</v>
      </c>
      <c r="S126" s="8">
        <f t="shared" si="43"/>
        <v>1.6880490033400516E-2</v>
      </c>
      <c r="T126" s="8">
        <f t="shared" si="44"/>
        <v>8.0295596992019519E-3</v>
      </c>
      <c r="U126" s="8">
        <f t="shared" si="45"/>
        <v>1.5600525144181551E-2</v>
      </c>
      <c r="V126">
        <f t="shared" si="46"/>
        <v>-1526.9078970427574</v>
      </c>
      <c r="W126">
        <f t="shared" si="47"/>
        <v>270960.33948915947</v>
      </c>
      <c r="X126">
        <f t="shared" si="50"/>
        <v>2.4686506486177016E-8</v>
      </c>
      <c r="Y126">
        <f t="shared" si="51"/>
        <v>1.571194020042624E-4</v>
      </c>
      <c r="AA126" s="5">
        <f t="shared" si="52"/>
        <v>2.5749729672182136E-5</v>
      </c>
      <c r="AB126" s="6">
        <f t="shared" si="53"/>
        <v>6.21773204E-2</v>
      </c>
      <c r="AC126" s="5">
        <f t="shared" si="54"/>
        <v>1.6238492128113772E-5</v>
      </c>
      <c r="AD126" s="15">
        <f t="shared" si="55"/>
        <v>5.5450562199999998E-2</v>
      </c>
      <c r="AE126" s="5">
        <f t="shared" si="56"/>
        <v>6.6890641782958605E-3</v>
      </c>
      <c r="AF126" s="16">
        <f t="shared" si="57"/>
        <v>4.7205259248212991E-5</v>
      </c>
    </row>
    <row r="127" spans="1:32" x14ac:dyDescent="0.75">
      <c r="A127">
        <f t="shared" si="48"/>
        <v>1770</v>
      </c>
      <c r="B127" s="22">
        <f>'Raw Data'!C128*0.0254</f>
        <v>4.5223506199999999E-2</v>
      </c>
      <c r="C127">
        <f>'Raw Data'!D128*0.0254</f>
        <v>5.43135566E-2</v>
      </c>
      <c r="E127" s="7">
        <f t="shared" si="31"/>
        <v>9.0900504000000007E-3</v>
      </c>
      <c r="F127">
        <f t="shared" si="49"/>
        <v>1.5085484620798217E-4</v>
      </c>
      <c r="H127" s="7">
        <f t="shared" si="32"/>
        <v>0.14837108333333335</v>
      </c>
      <c r="I127" s="7">
        <f t="shared" si="33"/>
        <v>4.5223506199999999E-2</v>
      </c>
      <c r="J127" s="7">
        <f t="shared" si="34"/>
        <v>1.5816533798011903</v>
      </c>
      <c r="K127" s="8">
        <f t="shared" si="35"/>
        <v>6.75535533210122E-3</v>
      </c>
      <c r="L127" s="7">
        <f t="shared" si="36"/>
        <v>0.48208795016340272</v>
      </c>
      <c r="M127" s="8">
        <f t="shared" si="37"/>
        <v>1.401270313811309E-2</v>
      </c>
      <c r="N127" s="8">
        <f t="shared" si="38"/>
        <v>0.17819408333333336</v>
      </c>
      <c r="O127" s="8">
        <f t="shared" si="39"/>
        <v>5.43135566E-2</v>
      </c>
      <c r="P127" s="8">
        <f t="shared" si="40"/>
        <v>1.7431763841924497</v>
      </c>
      <c r="Q127" s="8">
        <f t="shared" si="41"/>
        <v>8.8025290387724314E-3</v>
      </c>
      <c r="R127" s="8">
        <f t="shared" si="42"/>
        <v>0.5313201619018586</v>
      </c>
      <c r="S127" s="8">
        <f t="shared" si="43"/>
        <v>1.6567278394374892E-2</v>
      </c>
      <c r="T127" s="8">
        <f t="shared" si="44"/>
        <v>7.7789421854368261E-3</v>
      </c>
      <c r="U127" s="8">
        <f t="shared" si="45"/>
        <v>1.5289990766243992E-2</v>
      </c>
      <c r="V127">
        <f t="shared" si="46"/>
        <v>-1600.2792079600229</v>
      </c>
      <c r="W127">
        <f t="shared" si="47"/>
        <v>296545.10705019464</v>
      </c>
      <c r="X127">
        <f t="shared" si="50"/>
        <v>2.2757184624433955E-8</v>
      </c>
      <c r="Y127">
        <f t="shared" si="51"/>
        <v>1.5085484620798217E-4</v>
      </c>
      <c r="AA127" s="5">
        <f t="shared" si="52"/>
        <v>2.5416932412531589E-5</v>
      </c>
      <c r="AB127" s="6">
        <f t="shared" si="53"/>
        <v>6.10985062E-2</v>
      </c>
      <c r="AC127" s="5">
        <f t="shared" si="54"/>
        <v>1.612222110288048E-5</v>
      </c>
      <c r="AD127" s="15">
        <f t="shared" si="55"/>
        <v>5.43135566E-2</v>
      </c>
      <c r="AE127" s="5">
        <f t="shared" si="56"/>
        <v>6.7485317506138093E-3</v>
      </c>
      <c r="AF127" s="16">
        <f t="shared" si="57"/>
        <v>4.5712560695840287E-5</v>
      </c>
    </row>
    <row r="128" spans="1:32" x14ac:dyDescent="0.75">
      <c r="A128">
        <f t="shared" si="48"/>
        <v>1785</v>
      </c>
      <c r="B128" s="22">
        <f>'Raw Data'!C129*0.0254</f>
        <v>4.3683504200000001E-2</v>
      </c>
      <c r="C128">
        <f>'Raw Data'!D129*0.0254</f>
        <v>5.29325332E-2</v>
      </c>
      <c r="E128" s="7">
        <f t="shared" si="31"/>
        <v>9.2490289999999989E-3</v>
      </c>
      <c r="F128">
        <f t="shared" si="49"/>
        <v>1.4028375591417465E-4</v>
      </c>
      <c r="H128" s="7">
        <f t="shared" si="32"/>
        <v>0.14331858333333336</v>
      </c>
      <c r="I128" s="7">
        <f t="shared" si="33"/>
        <v>4.3683504200000001E-2</v>
      </c>
      <c r="J128" s="7">
        <f t="shared" si="34"/>
        <v>1.5530223270012291</v>
      </c>
      <c r="K128" s="8">
        <f t="shared" si="35"/>
        <v>6.424016214386488E-3</v>
      </c>
      <c r="L128" s="7">
        <f t="shared" si="36"/>
        <v>0.47336120526997455</v>
      </c>
      <c r="M128" s="8">
        <f t="shared" si="37"/>
        <v>1.3571066117939777E-2</v>
      </c>
      <c r="N128" s="8">
        <f t="shared" si="38"/>
        <v>0.1736631666666667</v>
      </c>
      <c r="O128" s="8">
        <f t="shared" si="39"/>
        <v>5.29325332E-2</v>
      </c>
      <c r="P128" s="8">
        <f t="shared" si="40"/>
        <v>1.7193765718230434</v>
      </c>
      <c r="Q128" s="8">
        <f t="shared" si="41"/>
        <v>8.4819816484594177E-3</v>
      </c>
      <c r="R128" s="8">
        <f t="shared" si="42"/>
        <v>0.52406597909166353</v>
      </c>
      <c r="S128" s="8">
        <f t="shared" si="43"/>
        <v>1.6184949962141787E-2</v>
      </c>
      <c r="T128" s="8">
        <f t="shared" si="44"/>
        <v>7.4529989314229533E-3</v>
      </c>
      <c r="U128" s="8">
        <f t="shared" si="45"/>
        <v>1.4878008040040781E-2</v>
      </c>
      <c r="V128">
        <f t="shared" si="46"/>
        <v>-1661.5058178529007</v>
      </c>
      <c r="W128">
        <f t="shared" si="47"/>
        <v>335032.01624463696</v>
      </c>
      <c r="X128">
        <f t="shared" si="50"/>
        <v>1.9679532173387728E-8</v>
      </c>
      <c r="Y128">
        <f t="shared" si="51"/>
        <v>1.4028375591417465E-4</v>
      </c>
      <c r="AA128" s="5">
        <f t="shared" si="52"/>
        <v>2.4305385302040946E-5</v>
      </c>
      <c r="AB128" s="6">
        <f t="shared" si="53"/>
        <v>5.9558504200000001E-2</v>
      </c>
      <c r="AC128" s="5">
        <f t="shared" si="54"/>
        <v>1.5255484388488852E-5</v>
      </c>
      <c r="AD128" s="15">
        <f t="shared" si="55"/>
        <v>5.29325332E-2</v>
      </c>
      <c r="AE128" s="5">
        <f t="shared" si="56"/>
        <v>6.593273342801291E-3</v>
      </c>
      <c r="AF128" s="16">
        <f t="shared" si="57"/>
        <v>4.1747558112266436E-5</v>
      </c>
    </row>
    <row r="129" spans="1:32" x14ac:dyDescent="0.75">
      <c r="A129">
        <f t="shared" si="48"/>
        <v>1800</v>
      </c>
      <c r="B129" s="22">
        <f>'Raw Data'!C130*0.0254</f>
        <v>4.1993769199999996E-2</v>
      </c>
      <c r="C129">
        <f>'Raw Data'!D130*0.0254</f>
        <v>5.1305612400000006E-2</v>
      </c>
      <c r="E129" s="7">
        <f t="shared" si="31"/>
        <v>9.3118432000000098E-3</v>
      </c>
      <c r="F129">
        <f t="shared" si="49"/>
        <v>1.2998017525908293E-4</v>
      </c>
      <c r="H129" s="7">
        <f t="shared" si="32"/>
        <v>0.13777483333333335</v>
      </c>
      <c r="I129" s="7">
        <f t="shared" si="33"/>
        <v>4.1993769199999996E-2</v>
      </c>
      <c r="J129" s="7">
        <f t="shared" si="34"/>
        <v>1.5211193261956435</v>
      </c>
      <c r="K129" s="8">
        <f t="shared" si="35"/>
        <v>6.0660224123504332E-3</v>
      </c>
      <c r="L129" s="7">
        <f t="shared" si="36"/>
        <v>0.46363717062443205</v>
      </c>
      <c r="M129" s="8">
        <f t="shared" si="37"/>
        <v>1.3083554979383216E-2</v>
      </c>
      <c r="N129" s="8">
        <f t="shared" si="38"/>
        <v>0.16832550000000004</v>
      </c>
      <c r="O129" s="8">
        <f t="shared" si="39"/>
        <v>5.1305612400000006E-2</v>
      </c>
      <c r="P129" s="8">
        <f t="shared" si="40"/>
        <v>1.6910219535169164</v>
      </c>
      <c r="Q129" s="8">
        <f t="shared" si="41"/>
        <v>8.1085814329435266E-3</v>
      </c>
      <c r="R129" s="8">
        <f t="shared" si="42"/>
        <v>0.51542349143195609</v>
      </c>
      <c r="S129" s="8">
        <f t="shared" si="43"/>
        <v>1.5731881778256095E-2</v>
      </c>
      <c r="T129" s="8">
        <f t="shared" si="44"/>
        <v>7.0873019226469804E-3</v>
      </c>
      <c r="U129" s="8">
        <f t="shared" si="45"/>
        <v>1.4407718378819656E-2</v>
      </c>
      <c r="V129">
        <f t="shared" si="46"/>
        <v>-1760.4165892129215</v>
      </c>
      <c r="W129">
        <f t="shared" si="47"/>
        <v>386710.5298396842</v>
      </c>
      <c r="X129">
        <f t="shared" si="50"/>
        <v>1.6894845960381914E-8</v>
      </c>
      <c r="Y129">
        <f t="shared" si="51"/>
        <v>1.2998017525908293E-4</v>
      </c>
      <c r="AA129" s="5">
        <f t="shared" si="52"/>
        <v>2.3401689473596239E-5</v>
      </c>
      <c r="AB129" s="6">
        <f t="shared" si="53"/>
        <v>5.7868769199999996E-2</v>
      </c>
      <c r="AC129" s="5">
        <f t="shared" si="54"/>
        <v>1.4407833430598336E-5</v>
      </c>
      <c r="AD129" s="15">
        <f t="shared" si="55"/>
        <v>5.1305612400000006E-2</v>
      </c>
      <c r="AE129" s="5">
        <f t="shared" si="56"/>
        <v>6.5334148328991381E-3</v>
      </c>
      <c r="AF129" s="16">
        <f t="shared" si="57"/>
        <v>3.8735823143851503E-5</v>
      </c>
    </row>
    <row r="130" spans="1:32" x14ac:dyDescent="0.75">
      <c r="A130">
        <f t="shared" si="48"/>
        <v>1815</v>
      </c>
      <c r="B130" s="22">
        <f>'Raw Data'!C131*0.0254</f>
        <v>4.0182749199999999E-2</v>
      </c>
      <c r="C130">
        <f>'Raw Data'!D131*0.0254</f>
        <v>4.9638686600000002E-2</v>
      </c>
      <c r="E130" s="7">
        <f t="shared" si="31"/>
        <v>9.4559374000000029E-3</v>
      </c>
      <c r="F130">
        <f t="shared" si="49"/>
        <v>1.1891434005881193E-4</v>
      </c>
      <c r="H130" s="7">
        <f t="shared" si="32"/>
        <v>0.1318331666666667</v>
      </c>
      <c r="I130" s="7">
        <f t="shared" si="33"/>
        <v>4.0182749199999999E-2</v>
      </c>
      <c r="J130" s="7">
        <f t="shared" si="34"/>
        <v>1.486321356113258</v>
      </c>
      <c r="K130" s="8">
        <f t="shared" si="35"/>
        <v>5.6890017916987187E-3</v>
      </c>
      <c r="L130" s="7">
        <f t="shared" si="36"/>
        <v>0.45303074934332099</v>
      </c>
      <c r="M130" s="8">
        <f t="shared" si="37"/>
        <v>1.2557650446344016E-2</v>
      </c>
      <c r="N130" s="8">
        <f t="shared" si="38"/>
        <v>0.16285658333333336</v>
      </c>
      <c r="O130" s="8">
        <f t="shared" si="39"/>
        <v>4.9638686600000002E-2</v>
      </c>
      <c r="P130" s="8">
        <f t="shared" si="40"/>
        <v>1.6615955739418655</v>
      </c>
      <c r="Q130" s="8">
        <f t="shared" si="41"/>
        <v>7.7308683418631612E-3</v>
      </c>
      <c r="R130" s="8">
        <f t="shared" si="42"/>
        <v>0.50645433093748049</v>
      </c>
      <c r="S130" s="8">
        <f t="shared" si="43"/>
        <v>1.5264689962375901E-2</v>
      </c>
      <c r="T130" s="8">
        <f t="shared" si="44"/>
        <v>6.7099350667809404E-3</v>
      </c>
      <c r="U130" s="8">
        <f t="shared" si="45"/>
        <v>1.3911170204359958E-2</v>
      </c>
      <c r="V130">
        <f t="shared" si="46"/>
        <v>-1860.053043516484</v>
      </c>
      <c r="W130">
        <f t="shared" si="47"/>
        <v>452084.85720074619</v>
      </c>
      <c r="X130">
        <f t="shared" si="50"/>
        <v>1.4140620271622764E-8</v>
      </c>
      <c r="Y130">
        <f t="shared" si="51"/>
        <v>1.1891434005881193E-4</v>
      </c>
      <c r="AA130" s="5">
        <f t="shared" si="52"/>
        <v>2.2268825691875567E-5</v>
      </c>
      <c r="AB130" s="6">
        <f t="shared" si="53"/>
        <v>5.60577492E-2</v>
      </c>
      <c r="AC130" s="5">
        <f t="shared" si="54"/>
        <v>1.3953985488350508E-5</v>
      </c>
      <c r="AD130" s="15">
        <f t="shared" si="55"/>
        <v>4.9638686600000002E-2</v>
      </c>
      <c r="AE130" s="5">
        <f t="shared" si="56"/>
        <v>6.3927602962265519E-3</v>
      </c>
      <c r="AF130" s="16">
        <f t="shared" si="57"/>
        <v>3.4617143976972513E-5</v>
      </c>
    </row>
    <row r="131" spans="1:32" x14ac:dyDescent="0.75">
      <c r="A131">
        <f t="shared" si="48"/>
        <v>1830</v>
      </c>
      <c r="B131" s="22">
        <f>'Raw Data'!C132*0.0254</f>
        <v>3.7419254599999993E-2</v>
      </c>
      <c r="C131">
        <f>'Raw Data'!D132*0.0254</f>
        <v>4.7196984599999998E-2</v>
      </c>
      <c r="E131" s="7">
        <f t="shared" si="31"/>
        <v>9.7777300000000053E-3</v>
      </c>
      <c r="F131">
        <f t="shared" si="49"/>
        <v>1.025253814456721E-4</v>
      </c>
      <c r="H131" s="7">
        <f t="shared" si="32"/>
        <v>0.12276658333333333</v>
      </c>
      <c r="I131" s="7">
        <f t="shared" si="33"/>
        <v>3.7419254599999993E-2</v>
      </c>
      <c r="J131" s="7">
        <f t="shared" si="34"/>
        <v>1.4319098446182636</v>
      </c>
      <c r="K131" s="8">
        <f t="shared" si="35"/>
        <v>5.1275403349490658E-3</v>
      </c>
      <c r="L131" s="7">
        <f t="shared" si="36"/>
        <v>0.43644612063964672</v>
      </c>
      <c r="M131" s="8">
        <f t="shared" si="37"/>
        <v>1.1748392510475852E-2</v>
      </c>
      <c r="N131" s="8">
        <f t="shared" si="38"/>
        <v>0.15484575</v>
      </c>
      <c r="O131" s="8">
        <f t="shared" si="39"/>
        <v>4.7196984599999998E-2</v>
      </c>
      <c r="P131" s="8">
        <f t="shared" si="40"/>
        <v>1.6177619404276402</v>
      </c>
      <c r="Q131" s="8">
        <f t="shared" si="41"/>
        <v>7.186800593259551E-3</v>
      </c>
      <c r="R131" s="8">
        <f t="shared" si="42"/>
        <v>0.49309383944234469</v>
      </c>
      <c r="S131" s="8">
        <f t="shared" si="43"/>
        <v>1.4574914587023292E-2</v>
      </c>
      <c r="T131" s="8">
        <f t="shared" si="44"/>
        <v>6.1571704641043088E-3</v>
      </c>
      <c r="U131" s="8">
        <f t="shared" si="45"/>
        <v>1.3161653548749572E-2</v>
      </c>
      <c r="V131">
        <f t="shared" si="46"/>
        <v>-2009.9191394019965</v>
      </c>
      <c r="W131">
        <f t="shared" si="47"/>
        <v>578049.70843189047</v>
      </c>
      <c r="X131">
        <f t="shared" si="50"/>
        <v>1.0511453840580566E-8</v>
      </c>
      <c r="Y131">
        <f t="shared" si="51"/>
        <v>1.025253814456721E-4</v>
      </c>
      <c r="AA131" s="5">
        <f t="shared" si="52"/>
        <v>2.0377251880707692E-5</v>
      </c>
      <c r="AB131" s="6">
        <f t="shared" si="53"/>
        <v>5.3294254599999993E-2</v>
      </c>
      <c r="AC131" s="5">
        <f t="shared" si="54"/>
        <v>1.3057690444935228E-5</v>
      </c>
      <c r="AD131" s="15">
        <f t="shared" si="55"/>
        <v>4.7196984599999998E-2</v>
      </c>
      <c r="AE131" s="5">
        <f t="shared" si="56"/>
        <v>6.0761428277428687E-3</v>
      </c>
      <c r="AF131" s="16">
        <f t="shared" si="57"/>
        <v>2.8446733692897783E-5</v>
      </c>
    </row>
    <row r="132" spans="1:32" x14ac:dyDescent="0.75">
      <c r="A132">
        <f t="shared" si="48"/>
        <v>1845</v>
      </c>
      <c r="B132" s="22">
        <f>'Raw Data'!C133*0.0254</f>
        <v>3.4603385200000003E-2</v>
      </c>
      <c r="C132">
        <f>'Raw Data'!D133*0.0254</f>
        <v>4.3596483799999995E-2</v>
      </c>
      <c r="E132" s="7">
        <f t="shared" si="31"/>
        <v>8.9930985999999921E-3</v>
      </c>
      <c r="F132">
        <f t="shared" si="49"/>
        <v>9.249053555420804E-5</v>
      </c>
      <c r="H132" s="7">
        <f t="shared" si="32"/>
        <v>0.11352816666666669</v>
      </c>
      <c r="I132" s="7">
        <f t="shared" si="33"/>
        <v>3.4603385200000003E-2</v>
      </c>
      <c r="J132" s="7">
        <f t="shared" si="34"/>
        <v>1.3746573254159833</v>
      </c>
      <c r="K132" s="8">
        <f t="shared" si="35"/>
        <v>4.5735120566193395E-3</v>
      </c>
      <c r="L132" s="7">
        <f t="shared" si="36"/>
        <v>0.41899555278679163</v>
      </c>
      <c r="M132" s="8">
        <f t="shared" si="37"/>
        <v>1.0915419092637955E-2</v>
      </c>
      <c r="N132" s="8">
        <f t="shared" si="38"/>
        <v>0.14303308333333334</v>
      </c>
      <c r="O132" s="8">
        <f t="shared" si="39"/>
        <v>4.3596483799999995E-2</v>
      </c>
      <c r="P132" s="8">
        <f t="shared" si="40"/>
        <v>1.5513920723636578</v>
      </c>
      <c r="Q132" s="8">
        <f t="shared" si="41"/>
        <v>6.4054361710562981E-3</v>
      </c>
      <c r="R132" s="8">
        <f t="shared" si="42"/>
        <v>0.47286430365644283</v>
      </c>
      <c r="S132" s="8">
        <f t="shared" si="43"/>
        <v>1.3546034499804694E-2</v>
      </c>
      <c r="T132" s="8">
        <f t="shared" si="44"/>
        <v>5.4894741138378188E-3</v>
      </c>
      <c r="U132" s="8">
        <f t="shared" si="45"/>
        <v>1.2230726796221326E-2</v>
      </c>
      <c r="V132">
        <f t="shared" si="46"/>
        <v>-2534.1526987234788</v>
      </c>
      <c r="W132">
        <f t="shared" si="47"/>
        <v>801943.26503999333</v>
      </c>
      <c r="X132">
        <f t="shared" si="50"/>
        <v>8.5544991671042218E-9</v>
      </c>
      <c r="Y132">
        <f t="shared" si="51"/>
        <v>9.249053555420804E-5</v>
      </c>
      <c r="AA132" s="5">
        <f t="shared" si="52"/>
        <v>2.0844713421318931E-5</v>
      </c>
      <c r="AB132" s="6">
        <f t="shared" si="53"/>
        <v>5.0478385200000003E-2</v>
      </c>
      <c r="AC132" s="5">
        <f t="shared" si="54"/>
        <v>1.3695057275834075E-5</v>
      </c>
      <c r="AD132" s="15">
        <f t="shared" si="55"/>
        <v>4.3596483799999995E-2</v>
      </c>
      <c r="AE132" s="5">
        <f t="shared" si="56"/>
        <v>6.8602229928494615E-3</v>
      </c>
      <c r="AF132" s="16">
        <f t="shared" si="57"/>
        <v>2.8828063296036655E-5</v>
      </c>
    </row>
    <row r="133" spans="1:32" x14ac:dyDescent="0.75">
      <c r="A133">
        <f t="shared" si="48"/>
        <v>1860</v>
      </c>
      <c r="B133" s="22">
        <f>'Raw Data'!C134*0.0254</f>
        <v>3.0491175999999998E-2</v>
      </c>
      <c r="C133">
        <f>'Raw Data'!D134*0.0254</f>
        <v>3.9956638400000001E-2</v>
      </c>
      <c r="E133" s="7">
        <f t="shared" si="31"/>
        <v>9.4654624000000027E-3</v>
      </c>
      <c r="F133">
        <f t="shared" si="49"/>
        <v>7.1931921815904628E-5</v>
      </c>
      <c r="H133" s="7">
        <f t="shared" si="32"/>
        <v>0.10003666666666668</v>
      </c>
      <c r="I133" s="7">
        <f t="shared" si="33"/>
        <v>3.0491175999999998E-2</v>
      </c>
      <c r="J133" s="7">
        <f t="shared" si="34"/>
        <v>1.2872466421171711</v>
      </c>
      <c r="K133" s="8">
        <f t="shared" si="35"/>
        <v>3.7994815459698778E-3</v>
      </c>
      <c r="L133" s="7">
        <f t="shared" si="36"/>
        <v>0.39235277651731371</v>
      </c>
      <c r="M133" s="8">
        <f t="shared" si="37"/>
        <v>9.6838400882380774E-3</v>
      </c>
      <c r="N133" s="8">
        <f t="shared" si="38"/>
        <v>0.13109133333333337</v>
      </c>
      <c r="O133" s="8">
        <f t="shared" si="39"/>
        <v>3.9956638400000001E-2</v>
      </c>
      <c r="P133" s="8">
        <f t="shared" si="40"/>
        <v>1.4819305742881903</v>
      </c>
      <c r="Q133" s="8">
        <f t="shared" si="41"/>
        <v>5.642425924037779E-3</v>
      </c>
      <c r="R133" s="8">
        <f t="shared" si="42"/>
        <v>0.45169243904304035</v>
      </c>
      <c r="S133" s="8">
        <f t="shared" si="43"/>
        <v>1.2491743133871962E-2</v>
      </c>
      <c r="T133" s="8">
        <f t="shared" si="44"/>
        <v>4.7209537350038286E-3</v>
      </c>
      <c r="U133" s="8">
        <f t="shared" si="45"/>
        <v>1.1087791611055019E-2</v>
      </c>
      <c r="V133">
        <f t="shared" si="46"/>
        <v>-2929.0651317986444</v>
      </c>
      <c r="W133">
        <f t="shared" si="47"/>
        <v>1235820.0932542016</v>
      </c>
      <c r="X133">
        <f t="shared" si="50"/>
        <v>5.1742013761294157E-9</v>
      </c>
      <c r="Y133">
        <f t="shared" si="51"/>
        <v>7.1931921815904628E-5</v>
      </c>
      <c r="AA133" s="5">
        <f t="shared" si="52"/>
        <v>1.8268195267787381E-5</v>
      </c>
      <c r="AB133" s="6">
        <f t="shared" si="53"/>
        <v>4.6366175999999995E-2</v>
      </c>
      <c r="AC133" s="5">
        <f t="shared" si="54"/>
        <v>9.3821424430994055E-6</v>
      </c>
      <c r="AD133" s="15">
        <f t="shared" si="55"/>
        <v>3.9956638400000001E-2</v>
      </c>
      <c r="AE133" s="5">
        <f t="shared" si="56"/>
        <v>6.3943820271642722E-3</v>
      </c>
      <c r="AF133" s="16">
        <f t="shared" si="57"/>
        <v>2.4041625660410453E-5</v>
      </c>
    </row>
    <row r="134" spans="1:32" x14ac:dyDescent="0.75">
      <c r="A134">
        <f t="shared" si="48"/>
        <v>1875</v>
      </c>
      <c r="B134" s="22">
        <f>'Raw Data'!C135*0.0254</f>
        <v>2.79721564E-2</v>
      </c>
      <c r="C134">
        <f>'Raw Data'!D135*0.0254</f>
        <v>3.8285902599999998E-2</v>
      </c>
      <c r="E134" s="7">
        <f t="shared" si="31"/>
        <v>1.0313746199999998E-2</v>
      </c>
      <c r="F134">
        <f t="shared" si="49"/>
        <v>5.9058838118068758E-5</v>
      </c>
      <c r="H134" s="7">
        <f t="shared" si="32"/>
        <v>9.1772166666666682E-2</v>
      </c>
      <c r="I134" s="7">
        <f t="shared" si="33"/>
        <v>2.79721564E-2</v>
      </c>
      <c r="J134" s="7">
        <f t="shared" si="34"/>
        <v>1.2311011413973409</v>
      </c>
      <c r="K134" s="8">
        <f t="shared" si="35"/>
        <v>3.3473530619071517E-3</v>
      </c>
      <c r="L134" s="7">
        <f t="shared" si="36"/>
        <v>0.37523962789790949</v>
      </c>
      <c r="M134" s="8">
        <f t="shared" si="37"/>
        <v>8.9205745157008246E-3</v>
      </c>
      <c r="N134" s="8">
        <f t="shared" si="38"/>
        <v>0.12560991666666668</v>
      </c>
      <c r="O134" s="8">
        <f t="shared" si="39"/>
        <v>3.8285902599999998E-2</v>
      </c>
      <c r="P134" s="8">
        <f t="shared" si="40"/>
        <v>1.4491530785389921</v>
      </c>
      <c r="Q134" s="8">
        <f t="shared" si="41"/>
        <v>5.3017732661835779E-3</v>
      </c>
      <c r="R134" s="8">
        <f t="shared" si="42"/>
        <v>0.44170185833868475</v>
      </c>
      <c r="S134" s="8">
        <f t="shared" si="43"/>
        <v>1.2003058547510853E-2</v>
      </c>
      <c r="T134" s="8">
        <f t="shared" si="44"/>
        <v>4.324563164045365E-3</v>
      </c>
      <c r="U134" s="8">
        <f t="shared" si="45"/>
        <v>1.0461816531605838E-2</v>
      </c>
      <c r="V134">
        <f t="shared" si="46"/>
        <v>-3015.1631237727765</v>
      </c>
      <c r="W134">
        <f t="shared" si="47"/>
        <v>1591405.5149021354</v>
      </c>
      <c r="X134">
        <f t="shared" si="50"/>
        <v>3.4879463598562514E-9</v>
      </c>
      <c r="Y134">
        <f t="shared" si="51"/>
        <v>5.9058838118068758E-5</v>
      </c>
      <c r="AA134" s="5">
        <f t="shared" si="52"/>
        <v>1.5866010978033844E-5</v>
      </c>
      <c r="AB134" s="6">
        <f t="shared" si="53"/>
        <v>4.3847156400000004E-2</v>
      </c>
      <c r="AC134" s="5">
        <f t="shared" si="54"/>
        <v>6.6032290944297062E-6</v>
      </c>
      <c r="AD134" s="15">
        <f t="shared" si="55"/>
        <v>3.8285902599999998E-2</v>
      </c>
      <c r="AE134" s="5">
        <f t="shared" si="56"/>
        <v>5.5507370727580652E-3</v>
      </c>
      <c r="AF134" s="16">
        <f t="shared" si="57"/>
        <v>1.977950912554309E-5</v>
      </c>
    </row>
    <row r="135" spans="1:32" x14ac:dyDescent="0.75">
      <c r="A135">
        <f t="shared" si="48"/>
        <v>1890</v>
      </c>
      <c r="B135" s="22">
        <f>'Raw Data'!C136*0.0254</f>
        <v>2.7438172199999999E-2</v>
      </c>
      <c r="C135">
        <f>'Raw Data'!D136*0.0254</f>
        <v>3.7724359399999997E-2</v>
      </c>
      <c r="E135" s="7">
        <f t="shared" si="31"/>
        <v>1.0286187199999998E-2</v>
      </c>
      <c r="F135">
        <f t="shared" si="49"/>
        <v>5.7187460435080301E-5</v>
      </c>
      <c r="H135" s="7">
        <f t="shared" si="32"/>
        <v>9.002025000000001E-2</v>
      </c>
      <c r="I135" s="7">
        <f t="shared" si="33"/>
        <v>2.7438172199999999E-2</v>
      </c>
      <c r="J135" s="7">
        <f t="shared" si="34"/>
        <v>1.2189121273422734</v>
      </c>
      <c r="K135" s="8">
        <f t="shared" si="35"/>
        <v>3.2537799764471146E-3</v>
      </c>
      <c r="L135" s="7">
        <f t="shared" si="36"/>
        <v>0.37152441641392486</v>
      </c>
      <c r="M135" s="8">
        <f t="shared" si="37"/>
        <v>8.7579169300732989E-3</v>
      </c>
      <c r="N135" s="8">
        <f t="shared" si="38"/>
        <v>0.12376758333333335</v>
      </c>
      <c r="O135" s="8">
        <f t="shared" si="39"/>
        <v>3.7724359399999997E-2</v>
      </c>
      <c r="P135" s="8">
        <f t="shared" si="40"/>
        <v>1.4379997099043844</v>
      </c>
      <c r="Q135" s="8">
        <f t="shared" si="41"/>
        <v>5.1886839097672012E-3</v>
      </c>
      <c r="R135" s="8">
        <f t="shared" si="42"/>
        <v>0.4383023115788563</v>
      </c>
      <c r="S135" s="8">
        <f t="shared" si="43"/>
        <v>1.1838139504846506E-2</v>
      </c>
      <c r="T135" s="8">
        <f t="shared" si="44"/>
        <v>4.2212319431071581E-3</v>
      </c>
      <c r="U135" s="8">
        <f t="shared" si="45"/>
        <v>1.0298028217459902E-2</v>
      </c>
      <c r="V135">
        <f t="shared" si="46"/>
        <v>-3120.1277634531011</v>
      </c>
      <c r="W135">
        <f t="shared" si="47"/>
        <v>1705784.9533066847</v>
      </c>
      <c r="X135">
        <f t="shared" si="50"/>
        <v>3.2704056310138751E-9</v>
      </c>
      <c r="Y135">
        <f t="shared" si="51"/>
        <v>5.7187460435080301E-5</v>
      </c>
      <c r="AA135" s="5">
        <f t="shared" si="52"/>
        <v>1.5744405060237166E-5</v>
      </c>
      <c r="AB135" s="6">
        <f t="shared" si="53"/>
        <v>4.33131722E-2</v>
      </c>
      <c r="AC135" s="5">
        <f t="shared" si="54"/>
        <v>6.6347021192064803E-6</v>
      </c>
      <c r="AD135" s="15">
        <f t="shared" si="55"/>
        <v>3.7724359399999997E-2</v>
      </c>
      <c r="AE135" s="5">
        <f t="shared" si="56"/>
        <v>5.5786087165929209E-3</v>
      </c>
      <c r="AF135" s="16">
        <f t="shared" si="57"/>
        <v>1.9313786348113329E-5</v>
      </c>
    </row>
    <row r="136" spans="1:32" x14ac:dyDescent="0.75">
      <c r="A136">
        <f t="shared" si="48"/>
        <v>1905</v>
      </c>
      <c r="B136" s="22">
        <f>'Raw Data'!C137*0.0254</f>
        <v>2.6124636600000001E-2</v>
      </c>
      <c r="C136">
        <f>'Raw Data'!D137*0.0254</f>
        <v>3.68414808E-2</v>
      </c>
      <c r="E136" s="7">
        <f t="shared" si="31"/>
        <v>1.0716844199999999E-2</v>
      </c>
      <c r="F136">
        <f t="shared" si="49"/>
        <v>5.1196391150470828E-5</v>
      </c>
      <c r="H136" s="7">
        <f t="shared" si="32"/>
        <v>8.5710750000000016E-2</v>
      </c>
      <c r="I136" s="7">
        <f t="shared" si="33"/>
        <v>2.6124636600000001E-2</v>
      </c>
      <c r="J136" s="7">
        <f t="shared" si="34"/>
        <v>1.1884648047893556</v>
      </c>
      <c r="K136" s="8">
        <f t="shared" si="35"/>
        <v>3.0271004179898858E-3</v>
      </c>
      <c r="L136" s="7">
        <f t="shared" si="36"/>
        <v>0.36224407249979551</v>
      </c>
      <c r="M136" s="8">
        <f t="shared" si="37"/>
        <v>8.3565216046194782E-3</v>
      </c>
      <c r="N136" s="8">
        <f t="shared" si="38"/>
        <v>0.12087100000000002</v>
      </c>
      <c r="O136" s="8">
        <f t="shared" si="39"/>
        <v>3.68414808E-2</v>
      </c>
      <c r="P136" s="8">
        <f t="shared" si="40"/>
        <v>1.4203186897269315</v>
      </c>
      <c r="Q136" s="8">
        <f t="shared" si="41"/>
        <v>5.0123408345317567E-3</v>
      </c>
      <c r="R136" s="8">
        <f t="shared" si="42"/>
        <v>0.43291313662876868</v>
      </c>
      <c r="S136" s="8">
        <f t="shared" si="43"/>
        <v>1.1578167559350214E-2</v>
      </c>
      <c r="T136" s="8">
        <f t="shared" si="44"/>
        <v>4.019720626260821E-3</v>
      </c>
      <c r="U136" s="8">
        <f t="shared" si="45"/>
        <v>9.9673445819848452E-3</v>
      </c>
      <c r="V136">
        <f t="shared" si="46"/>
        <v>-3193.4639856780277</v>
      </c>
      <c r="W136">
        <f t="shared" si="47"/>
        <v>1964764.2331740158</v>
      </c>
      <c r="X136">
        <f t="shared" si="50"/>
        <v>2.621070466832008E-9</v>
      </c>
      <c r="Y136">
        <f t="shared" si="51"/>
        <v>5.1196391150470828E-5</v>
      </c>
      <c r="AA136" s="5">
        <f t="shared" si="52"/>
        <v>1.4578942996314024E-5</v>
      </c>
      <c r="AB136" s="6">
        <f t="shared" si="53"/>
        <v>4.1999636600000001E-2</v>
      </c>
      <c r="AC136" s="5">
        <f t="shared" si="54"/>
        <v>5.5534447457933904E-6</v>
      </c>
      <c r="AD136" s="15">
        <f t="shared" si="55"/>
        <v>3.68414808E-2</v>
      </c>
      <c r="AE136" s="5">
        <f t="shared" si="56"/>
        <v>5.1497855058602474E-3</v>
      </c>
      <c r="AF136" s="16">
        <f t="shared" si="57"/>
        <v>1.7395792390273966E-5</v>
      </c>
    </row>
    <row r="137" spans="1:32" x14ac:dyDescent="0.75">
      <c r="A137">
        <f t="shared" si="48"/>
        <v>1920</v>
      </c>
      <c r="B137" s="22">
        <f>'Raw Data'!C138*0.0254</f>
        <v>2.53149862E-2</v>
      </c>
      <c r="C137">
        <f>'Raw Data'!D138*0.0254</f>
        <v>3.6297844599999997E-2</v>
      </c>
      <c r="E137" s="7">
        <f t="shared" si="31"/>
        <v>1.0982858399999997E-2</v>
      </c>
      <c r="F137">
        <f t="shared" si="49"/>
        <v>4.767969083742862E-5</v>
      </c>
      <c r="H137" s="7">
        <f t="shared" si="32"/>
        <v>8.3054416666666672E-2</v>
      </c>
      <c r="I137" s="7">
        <f t="shared" si="33"/>
        <v>2.53149862E-2</v>
      </c>
      <c r="J137" s="7">
        <f t="shared" si="34"/>
        <v>1.1693512319927497</v>
      </c>
      <c r="K137" s="8">
        <f t="shared" si="35"/>
        <v>2.889911011745531E-3</v>
      </c>
      <c r="L137" s="7">
        <f t="shared" si="36"/>
        <v>0.35641825551139006</v>
      </c>
      <c r="M137" s="8">
        <f t="shared" si="37"/>
        <v>8.1082014376594631E-3</v>
      </c>
      <c r="N137" s="8">
        <f t="shared" si="38"/>
        <v>0.11908741666666667</v>
      </c>
      <c r="O137" s="8">
        <f t="shared" si="39"/>
        <v>3.6297844599999997E-2</v>
      </c>
      <c r="P137" s="8">
        <f t="shared" si="40"/>
        <v>1.4093406013916356</v>
      </c>
      <c r="Q137" s="8">
        <f t="shared" si="41"/>
        <v>4.9046567555214157E-3</v>
      </c>
      <c r="R137" s="8">
        <f t="shared" si="42"/>
        <v>0.42956701530417046</v>
      </c>
      <c r="S137" s="8">
        <f t="shared" si="43"/>
        <v>1.1417675428474171E-2</v>
      </c>
      <c r="T137" s="8">
        <f t="shared" si="44"/>
        <v>3.8972838836334733E-3</v>
      </c>
      <c r="U137" s="8">
        <f t="shared" si="45"/>
        <v>9.7629384330668173E-3</v>
      </c>
      <c r="V137">
        <f t="shared" si="46"/>
        <v>-3245.5530536189685</v>
      </c>
      <c r="W137">
        <f t="shared" si="47"/>
        <v>2148704.353406461</v>
      </c>
      <c r="X137">
        <f t="shared" si="50"/>
        <v>2.2733529183527749E-9</v>
      </c>
      <c r="Y137">
        <f t="shared" si="51"/>
        <v>4.767969083742862E-5</v>
      </c>
      <c r="AA137" s="5">
        <f t="shared" si="52"/>
        <v>1.3873911462099114E-5</v>
      </c>
      <c r="AB137" s="6">
        <f t="shared" si="53"/>
        <v>4.1189986200000001E-2</v>
      </c>
      <c r="AC137" s="5">
        <f t="shared" si="54"/>
        <v>5.1465836476470049E-6</v>
      </c>
      <c r="AD137" s="15">
        <f t="shared" si="55"/>
        <v>3.6297844599999997E-2</v>
      </c>
      <c r="AE137" s="5">
        <f t="shared" si="56"/>
        <v>4.8847633124938887E-3</v>
      </c>
      <c r="AF137" s="16">
        <f t="shared" si="57"/>
        <v>1.6105615320564232E-5</v>
      </c>
    </row>
    <row r="138" spans="1:32" x14ac:dyDescent="0.75">
      <c r="A138">
        <f t="shared" si="48"/>
        <v>1935</v>
      </c>
      <c r="B138" s="22">
        <f>'Raw Data'!C139*0.0254</f>
        <v>2.5002591599999999E-2</v>
      </c>
      <c r="C138">
        <f>'Raw Data'!D139*0.0254</f>
        <v>3.5484612800000002E-2</v>
      </c>
      <c r="E138" s="7">
        <f t="shared" ref="E138:E201" si="58">C138-B138</f>
        <v>1.0482021200000004E-2</v>
      </c>
      <c r="F138">
        <f t="shared" si="49"/>
        <v>4.8136516921959557E-5</v>
      </c>
      <c r="H138" s="7">
        <f t="shared" ref="H138:H201" si="59">B138/(2*$B$2)</f>
        <v>8.2029500000000005E-2</v>
      </c>
      <c r="I138" s="7">
        <f t="shared" ref="I138:I201" si="60">IF(H138&gt;1, 0, IF(H138 &gt; 0.5, 2*$B$2-B138, B138))</f>
        <v>2.5002591599999999E-2</v>
      </c>
      <c r="J138" s="7">
        <f t="shared" ref="J138:J201" si="61">2*ACOS(($B$2-I138)/$B$2)</f>
        <v>1.1619023679938607</v>
      </c>
      <c r="K138" s="8">
        <f t="shared" ref="K138:K201" si="62">IF(H138&gt;0.5,(PI()*$B$2^2)-$B$2^2*(J138-SIN(J138))/2,$B$2^2*(J138-SIN(J138))/2)</f>
        <v>2.8375053586256194E-3</v>
      </c>
      <c r="L138" s="7">
        <f t="shared" ref="L138:L201" si="63">IF(H138&gt;0.5,2*PI()*$B$2 - $B$2*J138,2*$B$2*J138)</f>
        <v>0.35414784176452868</v>
      </c>
      <c r="M138" s="8">
        <f t="shared" ref="M138:M201" si="64">IF(L138&gt;0, K138/L138, 0.00000000001)</f>
        <v>8.0122057062040879E-3</v>
      </c>
      <c r="N138" s="8">
        <f t="shared" ref="N138:N201" si="65">C138/(2*$B$2)</f>
        <v>0.11641933333333336</v>
      </c>
      <c r="O138" s="8">
        <f t="shared" ref="O138:O201" si="66">IF(N138 &gt; 0.5, 2*$B$2-C138, C138)</f>
        <v>3.5484612800000002E-2</v>
      </c>
      <c r="P138" s="8">
        <f t="shared" ref="P138:P201" si="67">2*ACOS(($B$2-O138)/$B$2)</f>
        <v>1.3927846488380384</v>
      </c>
      <c r="Q138" s="8">
        <f t="shared" ref="Q138:Q201" si="68">IF(N138&gt;0.5,(PI()*$B$2^2)-$B$2^2*(P138-SIN(P138))/2,$B$2^2*(P138-SIN(P138))/2)</f>
        <v>4.7448710179971796E-3</v>
      </c>
      <c r="R138" s="8">
        <f t="shared" ref="R138:R201" si="69">IF(N138&gt;0.5,2*PI()*$B$2 - $B$2*P138,2* $B$2*P138)</f>
        <v>0.42452076096583408</v>
      </c>
      <c r="S138" s="8">
        <f t="shared" ref="S138:S201" si="70">IF(R138&gt;0, Q138/R138, 0.00000000001)</f>
        <v>1.1177005824643408E-2</v>
      </c>
      <c r="T138" s="8">
        <f t="shared" ref="T138:T201" si="71">(K138+Q138)/2</f>
        <v>3.7911881883113995E-3</v>
      </c>
      <c r="U138" s="8">
        <f t="shared" ref="U138:U201" si="72">(M138+S138)/2</f>
        <v>9.5946057654237478E-3</v>
      </c>
      <c r="V138">
        <f t="shared" ref="V138:V201" si="73">1/(2*$B$5*(K138^2 - Q138^2))</f>
        <v>-3524.2093529364824</v>
      </c>
      <c r="W138">
        <f t="shared" ref="W138:W201" si="74">($B$4^2*$B$3)/(T138^2*U138^(4/3))</f>
        <v>2323920.5849942379</v>
      </c>
      <c r="X138">
        <f t="shared" si="50"/>
        <v>2.3171242613780985E-9</v>
      </c>
      <c r="Y138">
        <f t="shared" si="51"/>
        <v>4.8136516921959557E-5</v>
      </c>
      <c r="AA138" s="5">
        <f t="shared" si="52"/>
        <v>1.4668203979320879E-5</v>
      </c>
      <c r="AB138" s="6">
        <f t="shared" si="53"/>
        <v>4.0877591599999999E-2</v>
      </c>
      <c r="AC138" s="5">
        <f t="shared" si="54"/>
        <v>5.6894906651713402E-6</v>
      </c>
      <c r="AD138" s="15">
        <f t="shared" si="55"/>
        <v>3.5484612800000002E-2</v>
      </c>
      <c r="AE138" s="5">
        <f t="shared" si="56"/>
        <v>5.3848127690061314E-3</v>
      </c>
      <c r="AF138" s="16">
        <f t="shared" si="57"/>
        <v>1.7144744308015582E-5</v>
      </c>
    </row>
    <row r="139" spans="1:32" x14ac:dyDescent="0.75">
      <c r="A139">
        <f t="shared" ref="A139:A202" si="75">A138+15</f>
        <v>1950</v>
      </c>
      <c r="B139" s="22">
        <f>'Raw Data'!C140*0.0254</f>
        <v>2.3790986199999999E-2</v>
      </c>
      <c r="C139">
        <f>'Raw Data'!D140*0.0254</f>
        <v>3.4513037400000002E-2</v>
      </c>
      <c r="E139" s="7">
        <f t="shared" si="58"/>
        <v>1.0722051200000002E-2</v>
      </c>
      <c r="F139">
        <f t="shared" ref="F139:F202" si="76">Y139</f>
        <v>4.3608746344287377E-5</v>
      </c>
      <c r="H139" s="7">
        <f t="shared" si="59"/>
        <v>7.8054416666666668E-2</v>
      </c>
      <c r="I139" s="7">
        <f t="shared" si="60"/>
        <v>2.3790986199999999E-2</v>
      </c>
      <c r="J139" s="7">
        <f t="shared" si="61"/>
        <v>1.1326025338195467</v>
      </c>
      <c r="K139" s="8">
        <f t="shared" si="62"/>
        <v>2.6370877682459922E-3</v>
      </c>
      <c r="L139" s="7">
        <f t="shared" si="63"/>
        <v>0.34521725230819778</v>
      </c>
      <c r="M139" s="8">
        <f t="shared" si="64"/>
        <v>7.6389223036040311E-3</v>
      </c>
      <c r="N139" s="8">
        <f t="shared" si="65"/>
        <v>0.11323175000000002</v>
      </c>
      <c r="O139" s="8">
        <f t="shared" si="66"/>
        <v>3.4513037400000002E-2</v>
      </c>
      <c r="P139" s="8">
        <f t="shared" si="67"/>
        <v>1.3727875227158957</v>
      </c>
      <c r="Q139" s="8">
        <f t="shared" si="68"/>
        <v>4.5560498380686557E-3</v>
      </c>
      <c r="R139" s="8">
        <f t="shared" si="69"/>
        <v>0.41842563692380497</v>
      </c>
      <c r="S139" s="8">
        <f t="shared" si="70"/>
        <v>1.0888553272127323E-2</v>
      </c>
      <c r="T139" s="8">
        <f t="shared" si="71"/>
        <v>3.5965688031573241E-3</v>
      </c>
      <c r="U139" s="8">
        <f t="shared" si="72"/>
        <v>9.2637377878656765E-3</v>
      </c>
      <c r="V139">
        <f t="shared" si="73"/>
        <v>-3692.4637283703923</v>
      </c>
      <c r="W139">
        <f t="shared" si="74"/>
        <v>2705928.9987485562</v>
      </c>
      <c r="X139">
        <f t="shared" ref="X139:X202" si="77">1/(V139-W139)*(E139-$E$5)</f>
        <v>1.9017227577203976E-9</v>
      </c>
      <c r="Y139">
        <f t="shared" ref="Y139:Y202" si="78">ABS(X139)^0.5</f>
        <v>4.3608746344287377E-5</v>
      </c>
      <c r="AA139" s="5">
        <f t="shared" ref="AA139:AA202" si="79">(F139/K139)^2*(1/(2*$B$5))</f>
        <v>1.3937954163558754E-5</v>
      </c>
      <c r="AB139" s="6">
        <f t="shared" ref="AB139:AB202" si="80">B139+$E$5</f>
        <v>3.9665986200000003E-2</v>
      </c>
      <c r="AC139" s="5">
        <f t="shared" ref="AC139:AC202" si="81">(F139/Q140)^2*(1/(2*$B$5))</f>
        <v>4.5550296245983673E-6</v>
      </c>
      <c r="AD139" s="15">
        <f t="shared" ref="AD139:AD202" si="82">C139</f>
        <v>3.4513037400000002E-2</v>
      </c>
      <c r="AE139" s="5">
        <f t="shared" si="56"/>
        <v>5.1459267576956982E-3</v>
      </c>
      <c r="AF139" s="16">
        <f t="shared" si="57"/>
        <v>1.6404966843264548E-5</v>
      </c>
    </row>
    <row r="140" spans="1:32" x14ac:dyDescent="0.75">
      <c r="A140">
        <f t="shared" si="75"/>
        <v>1965</v>
      </c>
      <c r="B140" s="22">
        <f>'Raw Data'!C141*0.0254</f>
        <v>2.3716030799999999E-2</v>
      </c>
      <c r="C140">
        <f>'Raw Data'!D141*0.0254</f>
        <v>3.4807042399999995E-2</v>
      </c>
      <c r="E140" s="7">
        <f t="shared" si="58"/>
        <v>1.1091011599999995E-2</v>
      </c>
      <c r="F140">
        <f t="shared" si="76"/>
        <v>4.237772489898832E-5</v>
      </c>
      <c r="H140" s="7">
        <f t="shared" si="59"/>
        <v>7.7808500000000003E-2</v>
      </c>
      <c r="I140" s="7">
        <f t="shared" si="60"/>
        <v>2.3716030799999999E-2</v>
      </c>
      <c r="J140" s="7">
        <f t="shared" si="61"/>
        <v>1.130767770355904</v>
      </c>
      <c r="K140" s="8">
        <f t="shared" si="62"/>
        <v>2.6248391856307156E-3</v>
      </c>
      <c r="L140" s="7">
        <f t="shared" si="63"/>
        <v>0.34465801640447952</v>
      </c>
      <c r="M140" s="8">
        <f t="shared" si="64"/>
        <v>7.6157787159962329E-3</v>
      </c>
      <c r="N140" s="8">
        <f t="shared" si="65"/>
        <v>0.11419633333333333</v>
      </c>
      <c r="O140" s="8">
        <f t="shared" si="66"/>
        <v>3.4807042399999995E-2</v>
      </c>
      <c r="P140" s="8">
        <f t="shared" si="67"/>
        <v>1.3788643469667041</v>
      </c>
      <c r="Q140" s="8">
        <f t="shared" si="68"/>
        <v>4.6129473456588653E-3</v>
      </c>
      <c r="R140" s="8">
        <f t="shared" si="69"/>
        <v>0.42027785295545134</v>
      </c>
      <c r="S140" s="8">
        <f t="shared" si="70"/>
        <v>1.0975946777161795E-2</v>
      </c>
      <c r="T140" s="8">
        <f t="shared" si="71"/>
        <v>3.6188932656447906E-3</v>
      </c>
      <c r="U140" s="8">
        <f t="shared" si="72"/>
        <v>9.2958627465790141E-3</v>
      </c>
      <c r="V140">
        <f t="shared" si="73"/>
        <v>-3542.0543359227859</v>
      </c>
      <c r="W140">
        <f t="shared" si="74"/>
        <v>2660339.0863155401</v>
      </c>
      <c r="X140">
        <f t="shared" si="77"/>
        <v>1.7958715676143347E-9</v>
      </c>
      <c r="Y140">
        <f t="shared" si="78"/>
        <v>4.237772489898832E-5</v>
      </c>
      <c r="AA140" s="5">
        <f t="shared" si="79"/>
        <v>1.3285284828391611E-5</v>
      </c>
      <c r="AB140" s="6">
        <f t="shared" si="80"/>
        <v>3.9591030799999996E-2</v>
      </c>
      <c r="AC140" s="5">
        <f t="shared" si="81"/>
        <v>4.6316231733588785E-6</v>
      </c>
      <c r="AD140" s="15">
        <f t="shared" si="82"/>
        <v>3.4807042399999995E-2</v>
      </c>
      <c r="AE140" s="5">
        <f t="shared" si="56"/>
        <v>4.7776273253271771E-3</v>
      </c>
      <c r="AF140" s="16">
        <f t="shared" si="57"/>
        <v>1.5014736327857887E-5</v>
      </c>
    </row>
    <row r="141" spans="1:32" x14ac:dyDescent="0.75">
      <c r="A141">
        <f t="shared" si="75"/>
        <v>1980</v>
      </c>
      <c r="B141" s="22">
        <f>'Raw Data'!C142*0.0254</f>
        <v>2.3389056599999999E-2</v>
      </c>
      <c r="C141">
        <f>'Raw Data'!D142*0.0254</f>
        <v>3.3938692600000001E-2</v>
      </c>
      <c r="E141" s="7">
        <f t="shared" si="58"/>
        <v>1.0549636000000001E-2</v>
      </c>
      <c r="F141">
        <f t="shared" si="76"/>
        <v>4.2787617486590108E-5</v>
      </c>
      <c r="H141" s="7">
        <f t="shared" si="59"/>
        <v>7.6735750000000005E-2</v>
      </c>
      <c r="I141" s="7">
        <f t="shared" si="60"/>
        <v>2.3389056599999999E-2</v>
      </c>
      <c r="J141" s="7">
        <f t="shared" si="61"/>
        <v>1.1227328281215767</v>
      </c>
      <c r="K141" s="8">
        <f t="shared" si="62"/>
        <v>2.571615411397533E-3</v>
      </c>
      <c r="L141" s="7">
        <f t="shared" si="63"/>
        <v>0.34220896601145656</v>
      </c>
      <c r="M141" s="8">
        <f t="shared" si="64"/>
        <v>7.5147517067435336E-3</v>
      </c>
      <c r="N141" s="8">
        <f t="shared" si="65"/>
        <v>0.11134741666666668</v>
      </c>
      <c r="O141" s="8">
        <f t="shared" si="66"/>
        <v>3.3938692600000001E-2</v>
      </c>
      <c r="P141" s="8">
        <f t="shared" si="67"/>
        <v>1.3608507783289909</v>
      </c>
      <c r="Q141" s="8">
        <f t="shared" si="68"/>
        <v>4.4455093371451992E-3</v>
      </c>
      <c r="R141" s="8">
        <f t="shared" si="69"/>
        <v>0.41478731723467638</v>
      </c>
      <c r="S141" s="8">
        <f t="shared" si="70"/>
        <v>1.0717563320842909E-2</v>
      </c>
      <c r="T141" s="8">
        <f t="shared" si="71"/>
        <v>3.5085623742713663E-3</v>
      </c>
      <c r="U141" s="8">
        <f t="shared" si="72"/>
        <v>9.1161575137932212E-3</v>
      </c>
      <c r="V141">
        <f t="shared" si="73"/>
        <v>-3876.1162723168641</v>
      </c>
      <c r="W141">
        <f t="shared" si="74"/>
        <v>2904918.7081375713</v>
      </c>
      <c r="X141">
        <f t="shared" si="77"/>
        <v>1.8307802101787513E-9</v>
      </c>
      <c r="Y141">
        <f t="shared" si="78"/>
        <v>4.2787617486590108E-5</v>
      </c>
      <c r="AA141" s="5">
        <f t="shared" si="79"/>
        <v>1.4109939989679937E-5</v>
      </c>
      <c r="AB141" s="6">
        <f t="shared" si="80"/>
        <v>3.92640566E-2</v>
      </c>
      <c r="AC141" s="5">
        <f t="shared" si="81"/>
        <v>4.8447043541345756E-6</v>
      </c>
      <c r="AD141" s="15">
        <f t="shared" si="82"/>
        <v>3.3938692600000001E-2</v>
      </c>
      <c r="AE141" s="5">
        <f t="shared" si="56"/>
        <v>5.3182676830362905E-3</v>
      </c>
      <c r="AF141" s="16">
        <f t="shared" si="57"/>
        <v>1.6361552599255744E-5</v>
      </c>
    </row>
    <row r="142" spans="1:32" x14ac:dyDescent="0.75">
      <c r="A142">
        <f t="shared" si="75"/>
        <v>1995</v>
      </c>
      <c r="B142" s="22">
        <f>'Raw Data'!C143*0.0254</f>
        <v>2.2973461800000001E-2</v>
      </c>
      <c r="C142">
        <f>'Raw Data'!D143*0.0254</f>
        <v>3.3641817399999996E-2</v>
      </c>
      <c r="E142" s="7">
        <f t="shared" si="58"/>
        <v>1.0668355599999995E-2</v>
      </c>
      <c r="F142">
        <f t="shared" si="76"/>
        <v>4.1231000010994527E-5</v>
      </c>
      <c r="H142" s="7">
        <f t="shared" si="59"/>
        <v>7.5372250000000016E-2</v>
      </c>
      <c r="I142" s="7">
        <f t="shared" si="60"/>
        <v>2.2973461800000001E-2</v>
      </c>
      <c r="J142" s="7">
        <f t="shared" si="61"/>
        <v>1.1124454437844795</v>
      </c>
      <c r="K142" s="8">
        <f t="shared" si="62"/>
        <v>2.5044574220946612E-3</v>
      </c>
      <c r="L142" s="7">
        <f t="shared" si="63"/>
        <v>0.33907337126550929</v>
      </c>
      <c r="M142" s="8">
        <f t="shared" si="64"/>
        <v>7.3861813823579833E-3</v>
      </c>
      <c r="N142" s="8">
        <f t="shared" si="65"/>
        <v>0.11037341666666667</v>
      </c>
      <c r="O142" s="8">
        <f t="shared" si="66"/>
        <v>3.3641817399999996E-2</v>
      </c>
      <c r="P142" s="8">
        <f t="shared" si="67"/>
        <v>1.3546461366814793</v>
      </c>
      <c r="Q142" s="8">
        <f t="shared" si="68"/>
        <v>4.3886905888748714E-3</v>
      </c>
      <c r="R142" s="8">
        <f t="shared" si="69"/>
        <v>0.41289614246051481</v>
      </c>
      <c r="S142" s="8">
        <f t="shared" si="70"/>
        <v>1.0629042360923876E-2</v>
      </c>
      <c r="T142" s="8">
        <f t="shared" si="71"/>
        <v>3.4465740054847663E-3</v>
      </c>
      <c r="U142" s="8">
        <f t="shared" si="72"/>
        <v>9.00761187164093E-3</v>
      </c>
      <c r="V142">
        <f t="shared" si="73"/>
        <v>-3924.1784548752216</v>
      </c>
      <c r="W142">
        <f t="shared" si="74"/>
        <v>3058816.1775896796</v>
      </c>
      <c r="X142">
        <f t="shared" si="77"/>
        <v>1.6999953619066308E-9</v>
      </c>
      <c r="Y142">
        <f t="shared" si="78"/>
        <v>4.1231000010994527E-5</v>
      </c>
      <c r="AA142" s="5">
        <f t="shared" si="79"/>
        <v>1.3814062863879939E-5</v>
      </c>
      <c r="AB142" s="6">
        <f t="shared" si="80"/>
        <v>3.8848461799999998E-2</v>
      </c>
      <c r="AC142" s="5">
        <f t="shared" si="81"/>
        <v>4.0730670948768657E-6</v>
      </c>
      <c r="AD142" s="15">
        <f t="shared" si="82"/>
        <v>3.3641817399999996E-2</v>
      </c>
      <c r="AE142" s="5">
        <f t="shared" si="56"/>
        <v>5.1999733148274246E-3</v>
      </c>
      <c r="AF142" s="16">
        <f t="shared" si="57"/>
        <v>1.6412080941580198E-5</v>
      </c>
    </row>
    <row r="143" spans="1:32" x14ac:dyDescent="0.75">
      <c r="A143">
        <f t="shared" si="75"/>
        <v>2010</v>
      </c>
      <c r="B143" s="22">
        <f>'Raw Data'!C144*0.0254</f>
        <v>2.4176100999999998E-2</v>
      </c>
      <c r="C143">
        <f>'Raw Data'!D144*0.0254</f>
        <v>3.48034864E-2</v>
      </c>
      <c r="E143" s="7">
        <f t="shared" si="58"/>
        <v>1.0627385400000001E-2</v>
      </c>
      <c r="F143">
        <f t="shared" si="76"/>
        <v>4.506665566827917E-5</v>
      </c>
      <c r="H143" s="7">
        <f t="shared" si="59"/>
        <v>7.9317916666666669E-2</v>
      </c>
      <c r="I143" s="7">
        <f t="shared" si="60"/>
        <v>2.4176100999999998E-2</v>
      </c>
      <c r="J143" s="7">
        <f t="shared" si="61"/>
        <v>1.1419879941283859</v>
      </c>
      <c r="K143" s="8">
        <f t="shared" si="62"/>
        <v>2.70029791276476E-3</v>
      </c>
      <c r="L143" s="7">
        <f t="shared" si="63"/>
        <v>0.34807794061033198</v>
      </c>
      <c r="M143" s="8">
        <f t="shared" si="64"/>
        <v>7.757739281121819E-3</v>
      </c>
      <c r="N143" s="8">
        <f t="shared" si="65"/>
        <v>0.11418466666666668</v>
      </c>
      <c r="O143" s="8">
        <f t="shared" si="66"/>
        <v>3.48034864E-2</v>
      </c>
      <c r="P143" s="8">
        <f t="shared" si="67"/>
        <v>1.3787909815089991</v>
      </c>
      <c r="Q143" s="8">
        <f t="shared" si="68"/>
        <v>4.6122579129804593E-3</v>
      </c>
      <c r="R143" s="8">
        <f t="shared" si="69"/>
        <v>0.4202554911639429</v>
      </c>
      <c r="S143" s="8">
        <f t="shared" si="70"/>
        <v>1.0974890298771144E-2</v>
      </c>
      <c r="T143" s="8">
        <f t="shared" si="71"/>
        <v>3.6562779128726094E-3</v>
      </c>
      <c r="U143" s="8">
        <f t="shared" si="72"/>
        <v>9.3663147899464821E-3</v>
      </c>
      <c r="V143">
        <f t="shared" si="73"/>
        <v>-3645.465563824358</v>
      </c>
      <c r="W143">
        <f t="shared" si="74"/>
        <v>2580109.1764730047</v>
      </c>
      <c r="X143">
        <f t="shared" si="77"/>
        <v>2.0310034531232392E-9</v>
      </c>
      <c r="Y143">
        <f t="shared" si="78"/>
        <v>4.506665566827917E-5</v>
      </c>
      <c r="AA143" s="5">
        <f t="shared" si="79"/>
        <v>1.4196729166409467E-5</v>
      </c>
      <c r="AB143" s="6">
        <f t="shared" si="80"/>
        <v>4.0051100999999999E-2</v>
      </c>
      <c r="AC143" s="5">
        <f t="shared" si="81"/>
        <v>4.5940105200371606E-6</v>
      </c>
      <c r="AD143" s="15">
        <f t="shared" si="82"/>
        <v>3.48034864E-2</v>
      </c>
      <c r="AE143" s="5">
        <f t="shared" si="56"/>
        <v>5.2402106468516273E-3</v>
      </c>
      <c r="AF143" s="16">
        <f t="shared" si="57"/>
        <v>1.7006671794740462E-5</v>
      </c>
    </row>
    <row r="144" spans="1:32" x14ac:dyDescent="0.75">
      <c r="A144">
        <f t="shared" si="75"/>
        <v>2025</v>
      </c>
      <c r="B144" s="22">
        <f>'Raw Data'!C145*0.0254</f>
        <v>2.55339342E-2</v>
      </c>
      <c r="C144">
        <f>'Raw Data'!D145*0.0254</f>
        <v>3.5494975999999998E-2</v>
      </c>
      <c r="E144" s="7">
        <f t="shared" si="58"/>
        <v>9.9610417999999971E-3</v>
      </c>
      <c r="F144">
        <f t="shared" si="76"/>
        <v>5.1306676517615819E-5</v>
      </c>
      <c r="H144" s="7">
        <f t="shared" si="59"/>
        <v>8.3772750000000007E-2</v>
      </c>
      <c r="I144" s="7">
        <f t="shared" si="60"/>
        <v>2.55339342E-2</v>
      </c>
      <c r="J144" s="7">
        <f t="shared" si="61"/>
        <v>1.1745470253650101</v>
      </c>
      <c r="K144" s="8">
        <f t="shared" si="62"/>
        <v>2.9268164731207332E-3</v>
      </c>
      <c r="L144" s="7">
        <f t="shared" si="63"/>
        <v>0.35800193333125502</v>
      </c>
      <c r="M144" s="8">
        <f t="shared" si="64"/>
        <v>8.1754208584471078E-3</v>
      </c>
      <c r="N144" s="8">
        <f t="shared" si="65"/>
        <v>0.11645333333333334</v>
      </c>
      <c r="O144" s="8">
        <f t="shared" si="66"/>
        <v>3.5494975999999998E-2</v>
      </c>
      <c r="P144" s="8">
        <f t="shared" si="67"/>
        <v>1.3929966536551845</v>
      </c>
      <c r="Q144" s="8">
        <f t="shared" si="68"/>
        <v>4.746897309962232E-3</v>
      </c>
      <c r="R144" s="8">
        <f t="shared" si="69"/>
        <v>0.42458538003410018</v>
      </c>
      <c r="S144" s="8">
        <f t="shared" si="70"/>
        <v>1.1180077160407618E-2</v>
      </c>
      <c r="T144" s="8">
        <f t="shared" si="71"/>
        <v>3.8368568915414826E-3</v>
      </c>
      <c r="U144" s="8">
        <f t="shared" si="72"/>
        <v>9.6777490094273628E-3</v>
      </c>
      <c r="V144">
        <f t="shared" si="73"/>
        <v>-3649.2592972200259</v>
      </c>
      <c r="W144">
        <f t="shared" si="74"/>
        <v>2242975.2056058636</v>
      </c>
      <c r="X144">
        <f t="shared" si="77"/>
        <v>2.6323750552832709E-9</v>
      </c>
      <c r="Y144">
        <f t="shared" si="78"/>
        <v>5.1306676517615819E-5</v>
      </c>
      <c r="AA144" s="5">
        <f t="shared" si="79"/>
        <v>1.5662380924306668E-5</v>
      </c>
      <c r="AB144" s="6">
        <f t="shared" si="80"/>
        <v>4.1408934199999997E-2</v>
      </c>
      <c r="AC144" s="5">
        <f t="shared" si="81"/>
        <v>5.6873792428535278E-6</v>
      </c>
      <c r="AD144" s="15">
        <f t="shared" si="82"/>
        <v>3.5494975999999998E-2</v>
      </c>
      <c r="AE144" s="5">
        <f t="shared" si="56"/>
        <v>5.9043519808557416E-3</v>
      </c>
      <c r="AF144" s="16">
        <f t="shared" si="57"/>
        <v>1.9581220825706964E-5</v>
      </c>
    </row>
    <row r="145" spans="1:32" x14ac:dyDescent="0.75">
      <c r="A145">
        <f t="shared" si="75"/>
        <v>2040</v>
      </c>
      <c r="B145" s="22">
        <f>'Raw Data'!C146*0.0254</f>
        <v>2.4989891599999998E-2</v>
      </c>
      <c r="C145">
        <f>'Raw Data'!D146*0.0254</f>
        <v>3.6056138199999997E-2</v>
      </c>
      <c r="E145" s="7">
        <f t="shared" si="58"/>
        <v>1.1066246599999999E-2</v>
      </c>
      <c r="F145">
        <f t="shared" si="76"/>
        <v>4.6379503201121252E-5</v>
      </c>
      <c r="H145" s="7">
        <f t="shared" si="59"/>
        <v>8.1987833333333343E-2</v>
      </c>
      <c r="I145" s="7">
        <f t="shared" si="60"/>
        <v>2.4989891599999998E-2</v>
      </c>
      <c r="J145" s="7">
        <f t="shared" si="61"/>
        <v>1.1615986506513283</v>
      </c>
      <c r="K145" s="8">
        <f t="shared" si="62"/>
        <v>2.835381146693898E-3</v>
      </c>
      <c r="L145" s="7">
        <f t="shared" si="63"/>
        <v>0.35405526871852483</v>
      </c>
      <c r="M145" s="8">
        <f t="shared" si="64"/>
        <v>8.0083009552614111E-3</v>
      </c>
      <c r="N145" s="8">
        <f t="shared" si="65"/>
        <v>0.11829441666666668</v>
      </c>
      <c r="O145" s="8">
        <f t="shared" si="66"/>
        <v>3.6056138199999997E-2</v>
      </c>
      <c r="P145" s="8">
        <f t="shared" si="67"/>
        <v>1.4044368224954371</v>
      </c>
      <c r="Q145" s="8">
        <f t="shared" si="68"/>
        <v>4.8570020584234744E-3</v>
      </c>
      <c r="R145" s="8">
        <f t="shared" si="69"/>
        <v>0.42807234349660916</v>
      </c>
      <c r="S145" s="8">
        <f t="shared" si="70"/>
        <v>1.1346217834934594E-2</v>
      </c>
      <c r="T145" s="8">
        <f t="shared" si="71"/>
        <v>3.8461916025586862E-3</v>
      </c>
      <c r="U145" s="8">
        <f t="shared" si="72"/>
        <v>9.6772593950980035E-3</v>
      </c>
      <c r="V145">
        <f t="shared" si="73"/>
        <v>-3277.4823731910428</v>
      </c>
      <c r="W145">
        <f t="shared" si="74"/>
        <v>2232251.5879394617</v>
      </c>
      <c r="X145">
        <f t="shared" si="77"/>
        <v>2.1510583171828166E-9</v>
      </c>
      <c r="Y145">
        <f t="shared" si="78"/>
        <v>4.6379503201121252E-5</v>
      </c>
      <c r="AA145" s="5">
        <f t="shared" si="79"/>
        <v>1.3637359431132408E-5</v>
      </c>
      <c r="AB145" s="6">
        <f t="shared" si="80"/>
        <v>4.0864891599999995E-2</v>
      </c>
      <c r="AC145" s="5">
        <f t="shared" si="81"/>
        <v>1.6707450765900637E-6</v>
      </c>
      <c r="AD145" s="15">
        <f t="shared" si="82"/>
        <v>3.6056138199999997E-2</v>
      </c>
      <c r="AE145" s="5">
        <f t="shared" si="56"/>
        <v>4.8017033442817273E-3</v>
      </c>
      <c r="AF145" s="16">
        <f t="shared" si="57"/>
        <v>1.9016670072811645E-5</v>
      </c>
    </row>
    <row r="146" spans="1:32" x14ac:dyDescent="0.75">
      <c r="A146">
        <f t="shared" si="75"/>
        <v>2055</v>
      </c>
      <c r="B146" s="22">
        <f>'Raw Data'!C147*0.0254</f>
        <v>4.1619119199999999E-2</v>
      </c>
      <c r="C146">
        <f>'Raw Data'!D147*0.0254</f>
        <v>5.1270966799999998E-2</v>
      </c>
      <c r="E146" s="7">
        <f t="shared" si="58"/>
        <v>9.6518475999999992E-3</v>
      </c>
      <c r="F146">
        <f t="shared" si="76"/>
        <v>1.2546495306545424E-4</v>
      </c>
      <c r="H146" s="7">
        <f t="shared" si="59"/>
        <v>0.13654566666666668</v>
      </c>
      <c r="I146" s="7">
        <f t="shared" si="60"/>
        <v>4.1619119199999999E-2</v>
      </c>
      <c r="J146" s="7">
        <f t="shared" si="61"/>
        <v>1.5139733335364551</v>
      </c>
      <c r="K146" s="8">
        <f t="shared" si="62"/>
        <v>5.9874537401954642E-3</v>
      </c>
      <c r="L146" s="7">
        <f t="shared" si="63"/>
        <v>0.46145907206191145</v>
      </c>
      <c r="M146" s="8">
        <f t="shared" si="64"/>
        <v>1.2975048282054709E-2</v>
      </c>
      <c r="N146" s="8">
        <f t="shared" si="65"/>
        <v>0.16821183333333334</v>
      </c>
      <c r="O146" s="8">
        <f t="shared" si="66"/>
        <v>5.1270966799999998E-2</v>
      </c>
      <c r="P146" s="8">
        <f t="shared" si="67"/>
        <v>1.6904142804789091</v>
      </c>
      <c r="Q146" s="8">
        <f t="shared" si="68"/>
        <v>8.1006803576510883E-3</v>
      </c>
      <c r="R146" s="8">
        <f t="shared" si="69"/>
        <v>0.51523827268997147</v>
      </c>
      <c r="S146" s="8">
        <f t="shared" si="70"/>
        <v>1.5722202303332034E-2</v>
      </c>
      <c r="T146" s="8">
        <f t="shared" si="71"/>
        <v>7.0440670489232762E-3</v>
      </c>
      <c r="U146" s="8">
        <f t="shared" si="72"/>
        <v>1.4348625292693372E-2</v>
      </c>
      <c r="V146">
        <f t="shared" si="73"/>
        <v>-1711.9908842343186</v>
      </c>
      <c r="W146">
        <f t="shared" si="74"/>
        <v>393623.29536072235</v>
      </c>
      <c r="X146">
        <f t="shared" si="77"/>
        <v>1.5741454447716633E-8</v>
      </c>
      <c r="Y146">
        <f t="shared" si="78"/>
        <v>1.2546495306545424E-4</v>
      </c>
      <c r="AA146" s="5">
        <f t="shared" si="79"/>
        <v>2.2380073673964305E-5</v>
      </c>
      <c r="AB146" s="6">
        <f t="shared" si="80"/>
        <v>5.7494119199999999E-2</v>
      </c>
      <c r="AC146" s="5">
        <f t="shared" si="81"/>
        <v>8.9007817224529872E-6</v>
      </c>
      <c r="AD146" s="15">
        <f t="shared" si="82"/>
        <v>5.1270966799999998E-2</v>
      </c>
      <c r="AE146" s="5">
        <f t="shared" si="56"/>
        <v>6.1962031734809206E-3</v>
      </c>
      <c r="AF146" s="16">
        <f t="shared" si="57"/>
        <v>4.0428518470595788E-5</v>
      </c>
    </row>
    <row r="147" spans="1:32" x14ac:dyDescent="0.75">
      <c r="A147">
        <f t="shared" si="75"/>
        <v>2070</v>
      </c>
      <c r="B147" s="22">
        <f>'Raw Data'!C148*0.0254</f>
        <v>4.8664647399999997E-2</v>
      </c>
      <c r="C147">
        <f>'Raw Data'!D148*0.0254</f>
        <v>5.7248069400000004E-2</v>
      </c>
      <c r="E147" s="7">
        <f t="shared" si="58"/>
        <v>8.5834220000000072E-3</v>
      </c>
      <c r="F147">
        <f t="shared" si="76"/>
        <v>1.7742750615416651E-4</v>
      </c>
      <c r="H147" s="7">
        <f t="shared" si="59"/>
        <v>0.15966091666666668</v>
      </c>
      <c r="I147" s="7">
        <f t="shared" si="60"/>
        <v>4.8664647399999997E-2</v>
      </c>
      <c r="J147" s="7">
        <f t="shared" si="61"/>
        <v>1.644216738682734</v>
      </c>
      <c r="K147" s="8">
        <f t="shared" si="62"/>
        <v>7.5124975675962408E-3</v>
      </c>
      <c r="L147" s="7">
        <f t="shared" si="63"/>
        <v>0.50115726195049726</v>
      </c>
      <c r="M147" s="8">
        <f t="shared" si="64"/>
        <v>1.4990299728188518E-2</v>
      </c>
      <c r="N147" s="8">
        <f t="shared" si="65"/>
        <v>0.18782175000000004</v>
      </c>
      <c r="O147" s="8">
        <f t="shared" si="66"/>
        <v>5.7248069400000004E-2</v>
      </c>
      <c r="P147" s="8">
        <f t="shared" si="67"/>
        <v>1.7929777236683142</v>
      </c>
      <c r="Q147" s="8">
        <f t="shared" si="68"/>
        <v>9.4942103941126049E-3</v>
      </c>
      <c r="R147" s="8">
        <f t="shared" si="69"/>
        <v>0.54649961017410209</v>
      </c>
      <c r="S147" s="8">
        <f t="shared" si="70"/>
        <v>1.7372767001769627E-2</v>
      </c>
      <c r="T147" s="8">
        <f t="shared" si="71"/>
        <v>8.5033539808544237E-3</v>
      </c>
      <c r="U147" s="8">
        <f t="shared" si="72"/>
        <v>1.6181533364979073E-2</v>
      </c>
      <c r="V147">
        <f t="shared" si="73"/>
        <v>-1512.3072094664153</v>
      </c>
      <c r="W147">
        <f t="shared" si="74"/>
        <v>230109.5978250503</v>
      </c>
      <c r="X147">
        <f t="shared" si="77"/>
        <v>3.1480519940086794E-8</v>
      </c>
      <c r="Y147">
        <f t="shared" si="78"/>
        <v>1.7742750615416651E-4</v>
      </c>
      <c r="AA147" s="5">
        <f t="shared" si="79"/>
        <v>2.8429826206667116E-5</v>
      </c>
      <c r="AB147" s="6">
        <f t="shared" si="80"/>
        <v>6.4539647399999997E-2</v>
      </c>
      <c r="AC147" s="5">
        <f t="shared" si="81"/>
        <v>1.5561161895572329E-5</v>
      </c>
      <c r="AD147" s="15">
        <f t="shared" si="82"/>
        <v>5.7248069400000004E-2</v>
      </c>
      <c r="AE147" s="5">
        <f t="shared" si="56"/>
        <v>7.243969782736847E-3</v>
      </c>
      <c r="AF147" s="16">
        <f t="shared" si="57"/>
        <v>6.0476881574237501E-5</v>
      </c>
    </row>
    <row r="148" spans="1:32" x14ac:dyDescent="0.75">
      <c r="A148">
        <f t="shared" si="75"/>
        <v>2085</v>
      </c>
      <c r="B148" s="22">
        <f>'Raw Data'!C149*0.0254</f>
        <v>5.0533503199999996E-2</v>
      </c>
      <c r="C148">
        <f>'Raw Data'!D149*0.0254</f>
        <v>5.9995587399999994E-2</v>
      </c>
      <c r="E148" s="7">
        <f t="shared" si="58"/>
        <v>9.4620841999999983E-3</v>
      </c>
      <c r="F148">
        <f t="shared" si="76"/>
        <v>1.8157165013395508E-4</v>
      </c>
      <c r="H148" s="7">
        <f t="shared" si="59"/>
        <v>0.16579233333333335</v>
      </c>
      <c r="I148" s="7">
        <f t="shared" si="60"/>
        <v>5.0533503199999996E-2</v>
      </c>
      <c r="J148" s="7">
        <f t="shared" si="61"/>
        <v>1.6774402383898905</v>
      </c>
      <c r="K148" s="8">
        <f t="shared" si="62"/>
        <v>7.9330058340599634E-3</v>
      </c>
      <c r="L148" s="7">
        <f t="shared" si="63"/>
        <v>0.51128378466123858</v>
      </c>
      <c r="M148" s="8">
        <f t="shared" si="64"/>
        <v>1.5515856500937413E-2</v>
      </c>
      <c r="N148" s="8">
        <f t="shared" si="65"/>
        <v>0.19683591666666667</v>
      </c>
      <c r="O148" s="8">
        <f t="shared" si="66"/>
        <v>5.9995587399999994E-2</v>
      </c>
      <c r="P148" s="8">
        <f t="shared" si="67"/>
        <v>1.8387226430790191</v>
      </c>
      <c r="Q148" s="8">
        <f t="shared" si="68"/>
        <v>1.0154310431889507E-2</v>
      </c>
      <c r="R148" s="8">
        <f t="shared" si="69"/>
        <v>0.56044266161048495</v>
      </c>
      <c r="S148" s="8">
        <f t="shared" si="70"/>
        <v>1.8118375219170747E-2</v>
      </c>
      <c r="T148" s="8">
        <f t="shared" si="71"/>
        <v>9.0436581329747349E-3</v>
      </c>
      <c r="U148" s="8">
        <f t="shared" si="72"/>
        <v>1.6817115860054081E-2</v>
      </c>
      <c r="V148">
        <f t="shared" si="73"/>
        <v>-1268.5825959770423</v>
      </c>
      <c r="W148">
        <f t="shared" si="74"/>
        <v>193249.26566719456</v>
      </c>
      <c r="X148">
        <f t="shared" si="77"/>
        <v>3.2968264132367386E-8</v>
      </c>
      <c r="Y148">
        <f t="shared" si="78"/>
        <v>1.8157165013395508E-4</v>
      </c>
      <c r="AA148" s="5">
        <f t="shared" si="79"/>
        <v>2.6700631349012301E-5</v>
      </c>
      <c r="AB148" s="6">
        <f t="shared" si="80"/>
        <v>6.6408503199999996E-2</v>
      </c>
      <c r="AC148" s="5">
        <f t="shared" si="81"/>
        <v>1.5361522981197269E-5</v>
      </c>
      <c r="AD148" s="15">
        <f t="shared" si="82"/>
        <v>5.9995587399999994E-2</v>
      </c>
      <c r="AE148" s="5">
        <f t="shared" si="56"/>
        <v>6.3710928339021072E-3</v>
      </c>
      <c r="AF148" s="16">
        <f t="shared" si="57"/>
        <v>5.3162074465722478E-5</v>
      </c>
    </row>
    <row r="149" spans="1:32" x14ac:dyDescent="0.75">
      <c r="A149">
        <f t="shared" si="75"/>
        <v>2100</v>
      </c>
      <c r="B149" s="22">
        <f>'Raw Data'!C150*0.0254</f>
        <v>5.1621181999999995E-2</v>
      </c>
      <c r="C149">
        <f>'Raw Data'!D150*0.0254</f>
        <v>6.1246892999999997E-2</v>
      </c>
      <c r="E149" s="7">
        <f t="shared" si="58"/>
        <v>9.6257110000000021E-3</v>
      </c>
      <c r="F149">
        <f t="shared" si="76"/>
        <v>1.8703231181691396E-4</v>
      </c>
      <c r="H149" s="7">
        <f t="shared" si="59"/>
        <v>0.16936083333333335</v>
      </c>
      <c r="I149" s="7">
        <f t="shared" si="60"/>
        <v>5.1621181999999995E-2</v>
      </c>
      <c r="J149" s="7">
        <f t="shared" si="61"/>
        <v>1.6965494365773708</v>
      </c>
      <c r="K149" s="8">
        <f t="shared" si="62"/>
        <v>8.180646219675106E-3</v>
      </c>
      <c r="L149" s="7">
        <f t="shared" si="63"/>
        <v>0.51710826826878253</v>
      </c>
      <c r="M149" s="8">
        <f t="shared" si="64"/>
        <v>1.5819987267004922E-2</v>
      </c>
      <c r="N149" s="8">
        <f t="shared" si="65"/>
        <v>0.20094125000000002</v>
      </c>
      <c r="O149" s="8">
        <f t="shared" si="66"/>
        <v>6.1246892999999997E-2</v>
      </c>
      <c r="P149" s="8">
        <f t="shared" si="67"/>
        <v>1.8592925447444264</v>
      </c>
      <c r="Q149" s="8">
        <f t="shared" si="68"/>
        <v>1.0458789001526383E-2</v>
      </c>
      <c r="R149" s="8">
        <f t="shared" si="69"/>
        <v>0.56671236763810107</v>
      </c>
      <c r="S149" s="8">
        <f t="shared" si="70"/>
        <v>1.8455198084198682E-2</v>
      </c>
      <c r="T149" s="8">
        <f t="shared" si="71"/>
        <v>9.3197176106007452E-3</v>
      </c>
      <c r="U149" s="8">
        <f t="shared" si="72"/>
        <v>1.7137592675601804E-2</v>
      </c>
      <c r="V149">
        <f t="shared" si="73"/>
        <v>-1200.2930960480535</v>
      </c>
      <c r="W149">
        <f t="shared" si="74"/>
        <v>177447.36410078002</v>
      </c>
      <c r="X149">
        <f t="shared" si="77"/>
        <v>3.4981085663579333E-8</v>
      </c>
      <c r="Y149">
        <f t="shared" si="78"/>
        <v>1.8703231181691396E-4</v>
      </c>
      <c r="AA149" s="5">
        <f t="shared" si="79"/>
        <v>2.6641523586951825E-5</v>
      </c>
      <c r="AB149" s="6">
        <f t="shared" si="80"/>
        <v>6.7496181999999988E-2</v>
      </c>
      <c r="AC149" s="5">
        <f t="shared" si="81"/>
        <v>1.6368983976660188E-5</v>
      </c>
      <c r="AD149" s="15">
        <f t="shared" si="82"/>
        <v>6.1246892999999997E-2</v>
      </c>
      <c r="AE149" s="5">
        <f t="shared" si="56"/>
        <v>6.2073014443857349E-3</v>
      </c>
      <c r="AF149" s="16">
        <f t="shared" si="57"/>
        <v>5.2260095224535008E-5</v>
      </c>
    </row>
    <row r="150" spans="1:32" x14ac:dyDescent="0.75">
      <c r="A150">
        <f t="shared" si="75"/>
        <v>2115</v>
      </c>
      <c r="B150" s="22">
        <f>'Raw Data'!C151*0.0254</f>
        <v>5.2003883800000004E-2</v>
      </c>
      <c r="C150">
        <f>'Raw Data'!D151*0.0254</f>
        <v>6.1155757799999995E-2</v>
      </c>
      <c r="E150" s="7">
        <f t="shared" si="58"/>
        <v>9.1518739999999904E-3</v>
      </c>
      <c r="F150">
        <f t="shared" si="76"/>
        <v>1.9494724019704371E-4</v>
      </c>
      <c r="H150" s="7">
        <f t="shared" si="59"/>
        <v>0.17061641666666671</v>
      </c>
      <c r="I150" s="7">
        <f t="shared" si="60"/>
        <v>5.2003883800000004E-2</v>
      </c>
      <c r="J150" s="7">
        <f t="shared" si="61"/>
        <v>1.703234788220203</v>
      </c>
      <c r="K150" s="8">
        <f t="shared" si="62"/>
        <v>8.268277076397771E-3</v>
      </c>
      <c r="L150" s="7">
        <f t="shared" si="63"/>
        <v>0.5191459634495178</v>
      </c>
      <c r="M150" s="8">
        <f t="shared" si="64"/>
        <v>1.5926690485000342E-2</v>
      </c>
      <c r="N150" s="8">
        <f t="shared" si="65"/>
        <v>0.20064225000000002</v>
      </c>
      <c r="O150" s="8">
        <f t="shared" si="66"/>
        <v>6.1155757799999995E-2</v>
      </c>
      <c r="P150" s="8">
        <f t="shared" si="67"/>
        <v>1.8577997561804365</v>
      </c>
      <c r="Q150" s="8">
        <f t="shared" si="68"/>
        <v>1.0436533673224679E-2</v>
      </c>
      <c r="R150" s="8">
        <f t="shared" si="69"/>
        <v>0.56625736568379692</v>
      </c>
      <c r="S150" s="8">
        <f t="shared" si="70"/>
        <v>1.8430724800589226E-2</v>
      </c>
      <c r="T150" s="8">
        <f t="shared" si="71"/>
        <v>9.3524053748112249E-3</v>
      </c>
      <c r="U150" s="8">
        <f t="shared" si="72"/>
        <v>1.7178707642794784E-2</v>
      </c>
      <c r="V150">
        <f t="shared" si="73"/>
        <v>-1256.7155882650898</v>
      </c>
      <c r="W150">
        <f t="shared" si="74"/>
        <v>175647.04605638541</v>
      </c>
      <c r="X150">
        <f t="shared" si="77"/>
        <v>3.8004426460443858E-8</v>
      </c>
      <c r="Y150">
        <f t="shared" si="78"/>
        <v>1.9494724019704371E-4</v>
      </c>
      <c r="AA150" s="5">
        <f t="shared" si="79"/>
        <v>2.8333820371885358E-5</v>
      </c>
      <c r="AB150" s="6">
        <f t="shared" si="80"/>
        <v>6.7878883800000012E-2</v>
      </c>
      <c r="AC150" s="5">
        <f t="shared" si="81"/>
        <v>1.8165724200874507E-5</v>
      </c>
      <c r="AD150" s="15">
        <f t="shared" si="82"/>
        <v>6.1155757799999995E-2</v>
      </c>
      <c r="AE150" s="5">
        <f t="shared" si="56"/>
        <v>6.675365244844092E-3</v>
      </c>
      <c r="AF150" s="16">
        <f t="shared" si="57"/>
        <v>5.7928851326931319E-5</v>
      </c>
    </row>
    <row r="151" spans="1:32" x14ac:dyDescent="0.75">
      <c r="A151">
        <f t="shared" si="75"/>
        <v>2130</v>
      </c>
      <c r="B151" s="22">
        <f>'Raw Data'!C152*0.0254</f>
        <v>5.1241274199999999E-2</v>
      </c>
      <c r="C151">
        <f>'Raw Data'!D152*0.0254</f>
        <v>6.0703256800000001E-2</v>
      </c>
      <c r="E151" s="7">
        <f t="shared" si="58"/>
        <v>9.4619826000000018E-3</v>
      </c>
      <c r="F151">
        <f t="shared" si="76"/>
        <v>1.8631855248121162E-4</v>
      </c>
      <c r="H151" s="7">
        <f t="shared" si="59"/>
        <v>0.16811441666666668</v>
      </c>
      <c r="I151" s="7">
        <f t="shared" si="60"/>
        <v>5.1241274199999999E-2</v>
      </c>
      <c r="J151" s="7">
        <f t="shared" si="61"/>
        <v>1.689893351166101</v>
      </c>
      <c r="K151" s="8">
        <f t="shared" si="62"/>
        <v>8.0939105293691589E-3</v>
      </c>
      <c r="L151" s="7">
        <f t="shared" si="63"/>
        <v>0.51507949343542747</v>
      </c>
      <c r="M151" s="8">
        <f t="shared" si="64"/>
        <v>1.571390558646623E-2</v>
      </c>
      <c r="N151" s="8">
        <f t="shared" si="65"/>
        <v>0.19915766666666671</v>
      </c>
      <c r="O151" s="8">
        <f t="shared" si="66"/>
        <v>6.0703256800000001E-2</v>
      </c>
      <c r="P151" s="8">
        <f t="shared" si="67"/>
        <v>1.8503754350489001</v>
      </c>
      <c r="Q151" s="8">
        <f t="shared" si="68"/>
        <v>1.032621663075107E-2</v>
      </c>
      <c r="R151" s="8">
        <f t="shared" si="69"/>
        <v>0.56399443260290472</v>
      </c>
      <c r="S151" s="8">
        <f t="shared" si="70"/>
        <v>1.8309075469228112E-2</v>
      </c>
      <c r="T151" s="8">
        <f t="shared" si="71"/>
        <v>9.2100635800601155E-3</v>
      </c>
      <c r="U151" s="8">
        <f t="shared" si="72"/>
        <v>1.7011490527847173E-2</v>
      </c>
      <c r="V151">
        <f t="shared" si="73"/>
        <v>-1239.5231055661761</v>
      </c>
      <c r="W151">
        <f t="shared" si="74"/>
        <v>183495.91518365353</v>
      </c>
      <c r="X151">
        <f t="shared" si="77"/>
        <v>3.4714602998694007E-8</v>
      </c>
      <c r="Y151">
        <f t="shared" si="78"/>
        <v>1.8631855248121162E-4</v>
      </c>
      <c r="AA151" s="5">
        <f t="shared" si="79"/>
        <v>2.7008247277190789E-5</v>
      </c>
      <c r="AB151" s="6">
        <f t="shared" si="80"/>
        <v>6.7116274199999992E-2</v>
      </c>
      <c r="AC151" s="5">
        <f t="shared" si="81"/>
        <v>1.6946975312118462E-5</v>
      </c>
      <c r="AD151" s="15">
        <f t="shared" si="82"/>
        <v>6.0703256800000001E-2</v>
      </c>
      <c r="AE151" s="5">
        <f t="shared" si="56"/>
        <v>6.3699878474825595E-3</v>
      </c>
      <c r="AF151" s="16">
        <f t="shared" si="57"/>
        <v>5.3090824482513073E-5</v>
      </c>
    </row>
    <row r="152" spans="1:32" x14ac:dyDescent="0.75">
      <c r="A152">
        <f t="shared" si="75"/>
        <v>2145</v>
      </c>
      <c r="B152" s="22">
        <f>'Raw Data'!C153*0.0254</f>
        <v>5.0534925600000002E-2</v>
      </c>
      <c r="C152">
        <f>'Raw Data'!D153*0.0254</f>
        <v>6.0257613799999998E-2</v>
      </c>
      <c r="E152" s="7">
        <f t="shared" si="58"/>
        <v>9.7226881999999959E-3</v>
      </c>
      <c r="F152">
        <f t="shared" si="76"/>
        <v>1.7873610501367129E-4</v>
      </c>
      <c r="H152" s="7">
        <f t="shared" si="59"/>
        <v>0.16579700000000003</v>
      </c>
      <c r="I152" s="7">
        <f t="shared" si="60"/>
        <v>5.0534925600000002E-2</v>
      </c>
      <c r="J152" s="7">
        <f t="shared" si="61"/>
        <v>1.6774653349973372</v>
      </c>
      <c r="K152" s="8">
        <f t="shared" si="62"/>
        <v>7.9333283034238953E-3</v>
      </c>
      <c r="L152" s="7">
        <f t="shared" si="63"/>
        <v>0.51129143410718836</v>
      </c>
      <c r="M152" s="8">
        <f t="shared" si="64"/>
        <v>1.551625506356661E-2</v>
      </c>
      <c r="N152" s="8">
        <f t="shared" si="65"/>
        <v>0.19769558333333334</v>
      </c>
      <c r="O152" s="8">
        <f t="shared" si="66"/>
        <v>6.0257613799999998E-2</v>
      </c>
      <c r="P152" s="8">
        <f t="shared" si="67"/>
        <v>1.8430432879693417</v>
      </c>
      <c r="Q152" s="8">
        <f t="shared" si="68"/>
        <v>1.021787302635771E-2</v>
      </c>
      <c r="R152" s="8">
        <f t="shared" si="69"/>
        <v>0.56175959417305532</v>
      </c>
      <c r="S152" s="8">
        <f t="shared" si="70"/>
        <v>1.8189049430297755E-2</v>
      </c>
      <c r="T152" s="8">
        <f t="shared" si="71"/>
        <v>9.0756006648908018E-3</v>
      </c>
      <c r="U152" s="8">
        <f t="shared" si="72"/>
        <v>1.6852652246932182E-2</v>
      </c>
      <c r="V152">
        <f t="shared" si="73"/>
        <v>-1229.1247353993585</v>
      </c>
      <c r="W152">
        <f t="shared" si="74"/>
        <v>191352.01746943369</v>
      </c>
      <c r="X152">
        <f t="shared" si="77"/>
        <v>3.1946595235458134E-8</v>
      </c>
      <c r="Y152">
        <f t="shared" si="78"/>
        <v>1.7873610501367129E-4</v>
      </c>
      <c r="AA152" s="5">
        <f t="shared" si="79"/>
        <v>2.5871089729899828E-5</v>
      </c>
      <c r="AB152" s="6">
        <f t="shared" si="80"/>
        <v>6.6409925600000003E-2</v>
      </c>
      <c r="AC152" s="5">
        <f t="shared" si="81"/>
        <v>1.6008410788399339E-5</v>
      </c>
      <c r="AD152" s="15">
        <f t="shared" si="82"/>
        <v>6.0257613799999998E-2</v>
      </c>
      <c r="AE152" s="5">
        <f t="shared" si="56"/>
        <v>6.1130454495843091E-3</v>
      </c>
      <c r="AF152" s="16">
        <f t="shared" si="57"/>
        <v>4.9129029357194813E-5</v>
      </c>
    </row>
    <row r="153" spans="1:32" x14ac:dyDescent="0.75">
      <c r="A153">
        <f t="shared" si="75"/>
        <v>2160</v>
      </c>
      <c r="B153" s="22">
        <f>'Raw Data'!C154*0.0254</f>
        <v>4.9914479799999995E-2</v>
      </c>
      <c r="C153">
        <f>'Raw Data'!D154*0.0254</f>
        <v>5.9710599400000001E-2</v>
      </c>
      <c r="E153" s="7">
        <f t="shared" si="58"/>
        <v>9.796119600000007E-3</v>
      </c>
      <c r="F153">
        <f t="shared" si="76"/>
        <v>1.73897044453773E-4</v>
      </c>
      <c r="H153" s="7">
        <f t="shared" si="59"/>
        <v>0.16376141666666666</v>
      </c>
      <c r="I153" s="7">
        <f t="shared" si="60"/>
        <v>4.9914479799999995E-2</v>
      </c>
      <c r="J153" s="7">
        <f t="shared" si="61"/>
        <v>1.666491235159451</v>
      </c>
      <c r="K153" s="8">
        <f t="shared" si="62"/>
        <v>7.7930147341847859E-3</v>
      </c>
      <c r="L153" s="7">
        <f t="shared" si="63"/>
        <v>0.5079465284766006</v>
      </c>
      <c r="M153" s="8">
        <f t="shared" si="64"/>
        <v>1.53421950880481E-2</v>
      </c>
      <c r="N153" s="8">
        <f t="shared" si="65"/>
        <v>0.1959009166666667</v>
      </c>
      <c r="O153" s="8">
        <f t="shared" si="66"/>
        <v>5.9710599400000001E-2</v>
      </c>
      <c r="P153" s="8">
        <f t="shared" si="67"/>
        <v>1.8340152814276958</v>
      </c>
      <c r="Q153" s="8">
        <f t="shared" si="68"/>
        <v>1.0085296671686346E-2</v>
      </c>
      <c r="R153" s="8">
        <f t="shared" si="69"/>
        <v>0.55900785777916162</v>
      </c>
      <c r="S153" s="8">
        <f t="shared" si="70"/>
        <v>1.8041422014626822E-2</v>
      </c>
      <c r="T153" s="8">
        <f t="shared" si="71"/>
        <v>8.9391557029355664E-3</v>
      </c>
      <c r="U153" s="8">
        <f t="shared" si="72"/>
        <v>1.6691808551337461E-2</v>
      </c>
      <c r="V153">
        <f t="shared" si="73"/>
        <v>-1243.673747760856</v>
      </c>
      <c r="W153">
        <f t="shared" si="74"/>
        <v>199776.29319481057</v>
      </c>
      <c r="X153">
        <f t="shared" si="77"/>
        <v>3.0240182069757501E-8</v>
      </c>
      <c r="Y153">
        <f t="shared" si="78"/>
        <v>1.73897044453773E-4</v>
      </c>
      <c r="AA153" s="5">
        <f t="shared" si="79"/>
        <v>2.5378994047299088E-5</v>
      </c>
      <c r="AB153" s="6">
        <f t="shared" si="80"/>
        <v>6.5789479799999995E-2</v>
      </c>
      <c r="AC153" s="5">
        <f t="shared" si="81"/>
        <v>1.5910917410436069E-5</v>
      </c>
      <c r="AD153" s="15">
        <f t="shared" si="82"/>
        <v>5.9710599400000001E-2</v>
      </c>
      <c r="AE153" s="5">
        <f t="shared" si="56"/>
        <v>6.0412714794323263E-3</v>
      </c>
      <c r="AF153" s="16">
        <f t="shared" si="57"/>
        <v>4.7076997204529084E-5</v>
      </c>
    </row>
    <row r="154" spans="1:32" x14ac:dyDescent="0.75">
      <c r="A154">
        <f t="shared" si="75"/>
        <v>2175</v>
      </c>
      <c r="B154" s="22">
        <f>'Raw Data'!C155*0.0254</f>
        <v>4.8881792E-2</v>
      </c>
      <c r="C154">
        <f>'Raw Data'!D155*0.0254</f>
        <v>5.8702879799999996E-2</v>
      </c>
      <c r="E154" s="7">
        <f t="shared" si="58"/>
        <v>9.821087799999996E-3</v>
      </c>
      <c r="F154">
        <f t="shared" si="76"/>
        <v>1.6704511831645971E-4</v>
      </c>
      <c r="H154" s="7">
        <f t="shared" si="59"/>
        <v>0.16037333333333337</v>
      </c>
      <c r="I154" s="7">
        <f t="shared" si="60"/>
        <v>4.8881792E-2</v>
      </c>
      <c r="J154" s="7">
        <f t="shared" si="61"/>
        <v>1.6481031240622235</v>
      </c>
      <c r="K154" s="8">
        <f t="shared" si="62"/>
        <v>7.5610277934634968E-3</v>
      </c>
      <c r="L154" s="7">
        <f t="shared" si="63"/>
        <v>0.50234183221416562</v>
      </c>
      <c r="M154" s="8">
        <f t="shared" si="64"/>
        <v>1.5051559134816331E-2</v>
      </c>
      <c r="N154" s="8">
        <f t="shared" si="65"/>
        <v>0.19259475000000001</v>
      </c>
      <c r="O154" s="8">
        <f t="shared" si="66"/>
        <v>5.8702879799999996E-2</v>
      </c>
      <c r="P154" s="8">
        <f t="shared" si="67"/>
        <v>1.8173013185105089</v>
      </c>
      <c r="Q154" s="8">
        <f t="shared" si="68"/>
        <v>9.8422657813104896E-3</v>
      </c>
      <c r="R154" s="8">
        <f t="shared" si="69"/>
        <v>0.55391344188200309</v>
      </c>
      <c r="S154" s="8">
        <f t="shared" si="70"/>
        <v>1.7768598912981659E-2</v>
      </c>
      <c r="T154" s="8">
        <f t="shared" si="71"/>
        <v>8.7016467873869928E-3</v>
      </c>
      <c r="U154" s="8">
        <f t="shared" si="72"/>
        <v>1.6410079023898995E-2</v>
      </c>
      <c r="V154">
        <f t="shared" si="73"/>
        <v>-1283.8046833124556</v>
      </c>
      <c r="W154">
        <f t="shared" si="74"/>
        <v>215670.6346867024</v>
      </c>
      <c r="X154">
        <f t="shared" si="77"/>
        <v>2.7904071553360026E-8</v>
      </c>
      <c r="Y154">
        <f t="shared" si="78"/>
        <v>1.6704511831645971E-4</v>
      </c>
      <c r="AA154" s="5">
        <f t="shared" si="79"/>
        <v>2.4877509736944188E-5</v>
      </c>
      <c r="AB154" s="6">
        <f t="shared" si="80"/>
        <v>6.4756792000000007E-2</v>
      </c>
      <c r="AC154" s="5">
        <f t="shared" si="81"/>
        <v>1.5531462762298591E-5</v>
      </c>
      <c r="AD154" s="15">
        <f t="shared" si="82"/>
        <v>5.8702879799999996E-2</v>
      </c>
      <c r="AE154" s="5">
        <f t="shared" si="56"/>
        <v>6.0180888222563138E-3</v>
      </c>
      <c r="AF154" s="16">
        <f t="shared" si="57"/>
        <v>4.5169424718337174E-5</v>
      </c>
    </row>
    <row r="155" spans="1:32" x14ac:dyDescent="0.75">
      <c r="A155">
        <f t="shared" si="75"/>
        <v>2190</v>
      </c>
      <c r="B155" s="22">
        <f>'Raw Data'!C156*0.0254</f>
        <v>4.8180142400000001E-2</v>
      </c>
      <c r="C155">
        <f>'Raw Data'!D156*0.0254</f>
        <v>5.7562927799999997E-2</v>
      </c>
      <c r="E155" s="7">
        <f t="shared" si="58"/>
        <v>9.3827853999999961E-3</v>
      </c>
      <c r="F155">
        <f t="shared" si="76"/>
        <v>1.6696811351513366E-4</v>
      </c>
      <c r="H155" s="7">
        <f t="shared" si="59"/>
        <v>0.15807133333333337</v>
      </c>
      <c r="I155" s="7">
        <f t="shared" si="60"/>
        <v>4.8180142400000001E-2</v>
      </c>
      <c r="J155" s="7">
        <f t="shared" si="61"/>
        <v>1.6355198017789876</v>
      </c>
      <c r="K155" s="8">
        <f t="shared" si="62"/>
        <v>7.4045306271602511E-3</v>
      </c>
      <c r="L155" s="7">
        <f t="shared" si="63"/>
        <v>0.49850643558223534</v>
      </c>
      <c r="M155" s="8">
        <f t="shared" si="64"/>
        <v>1.4853430364468734E-2</v>
      </c>
      <c r="N155" s="8">
        <f t="shared" si="65"/>
        <v>0.18885475000000002</v>
      </c>
      <c r="O155" s="8">
        <f t="shared" si="66"/>
        <v>5.7562927799999997E-2</v>
      </c>
      <c r="P155" s="8">
        <f t="shared" si="67"/>
        <v>1.7982618583564287</v>
      </c>
      <c r="Q155" s="8">
        <f t="shared" si="68"/>
        <v>9.5692545438513365E-3</v>
      </c>
      <c r="R155" s="8">
        <f t="shared" si="69"/>
        <v>0.54811021442703944</v>
      </c>
      <c r="S155" s="8">
        <f t="shared" si="70"/>
        <v>1.7458632026871538E-2</v>
      </c>
      <c r="T155" s="8">
        <f t="shared" si="71"/>
        <v>8.4868925855057942E-3</v>
      </c>
      <c r="U155" s="8">
        <f t="shared" si="72"/>
        <v>1.6156031195670134E-2</v>
      </c>
      <c r="V155">
        <f t="shared" si="73"/>
        <v>-1387.1383549305797</v>
      </c>
      <c r="W155">
        <f t="shared" si="74"/>
        <v>231489.42655073642</v>
      </c>
      <c r="X155">
        <f t="shared" si="77"/>
        <v>2.7878350930802556E-8</v>
      </c>
      <c r="Y155">
        <f t="shared" si="78"/>
        <v>1.6696811351513366E-4</v>
      </c>
      <c r="AA155" s="5">
        <f t="shared" si="79"/>
        <v>2.5916300679765714E-5</v>
      </c>
      <c r="AB155" s="6">
        <f t="shared" si="80"/>
        <v>6.4055142400000001E-2</v>
      </c>
      <c r="AC155" s="5">
        <f t="shared" si="81"/>
        <v>1.6781079949587228E-5</v>
      </c>
      <c r="AD155" s="15">
        <f t="shared" si="82"/>
        <v>5.7562927799999997E-2</v>
      </c>
      <c r="AE155" s="5">
        <f t="shared" ref="AE155:AE218" si="83">((F155*$B$4)/(T155*U155^(2/3)))^2*$B$3</f>
        <v>6.4535434701516754E-3</v>
      </c>
      <c r="AF155" s="16">
        <f t="shared" ref="AF155:AF218" si="84">AA155+AB155-AC155-AD155-AE155</f>
        <v>4.7806350578506393E-5</v>
      </c>
    </row>
    <row r="156" spans="1:32" x14ac:dyDescent="0.75">
      <c r="A156">
        <f t="shared" si="75"/>
        <v>2205</v>
      </c>
      <c r="B156" s="22">
        <f>'Raw Data'!C157*0.0254</f>
        <v>4.6461959399999996E-2</v>
      </c>
      <c r="C156">
        <f>'Raw Data'!D157*0.0254</f>
        <v>5.6014899399999998E-2</v>
      </c>
      <c r="E156" s="7">
        <f t="shared" si="58"/>
        <v>9.5529400000000028E-3</v>
      </c>
      <c r="F156">
        <f t="shared" si="76"/>
        <v>1.5458246228045448E-4</v>
      </c>
      <c r="H156" s="7">
        <f t="shared" si="59"/>
        <v>0.15243424999999999</v>
      </c>
      <c r="I156" s="7">
        <f t="shared" si="60"/>
        <v>4.6461959399999996E-2</v>
      </c>
      <c r="J156" s="7">
        <f t="shared" si="61"/>
        <v>1.6043870387885804</v>
      </c>
      <c r="K156" s="8">
        <f t="shared" si="62"/>
        <v>7.0252251538854994E-3</v>
      </c>
      <c r="L156" s="7">
        <f t="shared" si="63"/>
        <v>0.48901716942275925</v>
      </c>
      <c r="M156" s="8">
        <f t="shared" si="64"/>
        <v>1.4366009197955453E-2</v>
      </c>
      <c r="N156" s="8">
        <f t="shared" si="65"/>
        <v>0.18377591666666668</v>
      </c>
      <c r="O156" s="8">
        <f t="shared" si="66"/>
        <v>5.6014899399999998E-2</v>
      </c>
      <c r="P156" s="8">
        <f t="shared" si="67"/>
        <v>1.7721732648072488</v>
      </c>
      <c r="Q156" s="8">
        <f t="shared" si="68"/>
        <v>9.2018274567469867E-3</v>
      </c>
      <c r="R156" s="8">
        <f t="shared" si="69"/>
        <v>0.54015841111324936</v>
      </c>
      <c r="S156" s="8">
        <f t="shared" si="70"/>
        <v>1.7035423807957209E-2</v>
      </c>
      <c r="T156" s="8">
        <f t="shared" si="71"/>
        <v>8.1135263053162439E-3</v>
      </c>
      <c r="U156" s="8">
        <f t="shared" si="72"/>
        <v>1.5700716502956333E-2</v>
      </c>
      <c r="V156">
        <f t="shared" si="73"/>
        <v>-1443.0529548103077</v>
      </c>
      <c r="W156">
        <f t="shared" si="74"/>
        <v>263125.46943208278</v>
      </c>
      <c r="X156">
        <f t="shared" si="77"/>
        <v>2.3895737644688135E-8</v>
      </c>
      <c r="Y156">
        <f t="shared" si="78"/>
        <v>1.5458246228045448E-4</v>
      </c>
      <c r="AA156" s="5">
        <f t="shared" si="79"/>
        <v>2.4677487640983465E-5</v>
      </c>
      <c r="AB156" s="6">
        <f t="shared" si="80"/>
        <v>6.2336959399999996E-2</v>
      </c>
      <c r="AC156" s="5">
        <f t="shared" si="81"/>
        <v>1.5451718902316944E-5</v>
      </c>
      <c r="AD156" s="15">
        <f t="shared" si="82"/>
        <v>5.6014899399999998E-2</v>
      </c>
      <c r="AE156" s="5">
        <f t="shared" si="83"/>
        <v>6.2875771851844554E-3</v>
      </c>
      <c r="AF156" s="16">
        <f t="shared" si="84"/>
        <v>4.3708583554206634E-5</v>
      </c>
    </row>
    <row r="157" spans="1:32" x14ac:dyDescent="0.75">
      <c r="A157">
        <f t="shared" si="75"/>
        <v>2220</v>
      </c>
      <c r="B157" s="22">
        <f>'Raw Data'!C158*0.0254</f>
        <v>4.5870367999999995E-2</v>
      </c>
      <c r="C157">
        <f>'Raw Data'!D158*0.0254</f>
        <v>5.4637330400000003E-2</v>
      </c>
      <c r="E157" s="7">
        <f t="shared" si="58"/>
        <v>8.7669624000000085E-3</v>
      </c>
      <c r="F157">
        <f t="shared" si="76"/>
        <v>1.5745929701169086E-4</v>
      </c>
      <c r="H157" s="7">
        <f t="shared" si="59"/>
        <v>0.15049333333333334</v>
      </c>
      <c r="I157" s="7">
        <f t="shared" si="60"/>
        <v>4.5870367999999995E-2</v>
      </c>
      <c r="J157" s="7">
        <f t="shared" si="61"/>
        <v>1.5935590120974441</v>
      </c>
      <c r="K157" s="8">
        <f t="shared" si="62"/>
        <v>6.895937998409608E-3</v>
      </c>
      <c r="L157" s="7">
        <f t="shared" si="63"/>
        <v>0.48571678688730091</v>
      </c>
      <c r="M157" s="8">
        <f t="shared" si="64"/>
        <v>1.4197446299111847E-2</v>
      </c>
      <c r="N157" s="8">
        <f t="shared" si="65"/>
        <v>0.17925633333333338</v>
      </c>
      <c r="O157" s="8">
        <f t="shared" si="66"/>
        <v>5.4637330400000003E-2</v>
      </c>
      <c r="P157" s="8">
        <f t="shared" si="67"/>
        <v>1.748721619957528</v>
      </c>
      <c r="Q157" s="8">
        <f t="shared" si="68"/>
        <v>8.8781467583656098E-3</v>
      </c>
      <c r="R157" s="8">
        <f t="shared" si="69"/>
        <v>0.5330103497630545</v>
      </c>
      <c r="S157" s="8">
        <f t="shared" si="70"/>
        <v>1.6656612319652552E-2</v>
      </c>
      <c r="T157" s="8">
        <f t="shared" si="71"/>
        <v>7.8870423783876098E-3</v>
      </c>
      <c r="U157" s="8">
        <f t="shared" si="72"/>
        <v>1.5427029309382199E-2</v>
      </c>
      <c r="V157">
        <f t="shared" si="73"/>
        <v>-1630.074433334006</v>
      </c>
      <c r="W157">
        <f t="shared" si="74"/>
        <v>285060.29225825873</v>
      </c>
      <c r="X157">
        <f t="shared" si="77"/>
        <v>2.4793430215415874E-8</v>
      </c>
      <c r="Y157">
        <f t="shared" si="78"/>
        <v>1.5745929701169086E-4</v>
      </c>
      <c r="AA157" s="5">
        <f t="shared" si="79"/>
        <v>2.6573632041426342E-5</v>
      </c>
      <c r="AB157" s="6">
        <f t="shared" si="80"/>
        <v>6.1745367999999995E-2</v>
      </c>
      <c r="AC157" s="5">
        <f t="shared" si="81"/>
        <v>1.7102361623609089E-5</v>
      </c>
      <c r="AD157" s="15">
        <f t="shared" si="82"/>
        <v>5.4637330400000003E-2</v>
      </c>
      <c r="AE157" s="5">
        <f t="shared" si="83"/>
        <v>7.0676224632911927E-3</v>
      </c>
      <c r="AF157" s="16">
        <f t="shared" si="84"/>
        <v>4.9886407126616128E-5</v>
      </c>
    </row>
    <row r="158" spans="1:32" x14ac:dyDescent="0.75">
      <c r="A158">
        <f t="shared" si="75"/>
        <v>2235</v>
      </c>
      <c r="B158" s="22">
        <f>'Raw Data'!C159*0.0254</f>
        <v>4.3960948399999998E-2</v>
      </c>
      <c r="C158">
        <f>'Raw Data'!D159*0.0254</f>
        <v>5.3424886800000002E-2</v>
      </c>
      <c r="E158" s="7">
        <f t="shared" si="58"/>
        <v>9.4639384000000035E-3</v>
      </c>
      <c r="F158">
        <f t="shared" si="76"/>
        <v>1.4027117369247948E-4</v>
      </c>
      <c r="H158" s="7">
        <f t="shared" si="59"/>
        <v>0.14422883333333333</v>
      </c>
      <c r="I158" s="7">
        <f t="shared" si="60"/>
        <v>4.3960948399999998E-2</v>
      </c>
      <c r="J158" s="7">
        <f t="shared" si="61"/>
        <v>1.558211010314859</v>
      </c>
      <c r="K158" s="8">
        <f t="shared" si="62"/>
        <v>6.4833571484662813E-3</v>
      </c>
      <c r="L158" s="7">
        <f t="shared" si="63"/>
        <v>0.47494271594396897</v>
      </c>
      <c r="M158" s="8">
        <f t="shared" si="64"/>
        <v>1.3650819205807444E-2</v>
      </c>
      <c r="N158" s="8">
        <f t="shared" si="65"/>
        <v>0.17527850000000003</v>
      </c>
      <c r="O158" s="8">
        <f t="shared" si="66"/>
        <v>5.3424886800000002E-2</v>
      </c>
      <c r="P158" s="8">
        <f t="shared" si="67"/>
        <v>1.7278892374235331</v>
      </c>
      <c r="Q158" s="8">
        <f t="shared" si="68"/>
        <v>8.5958883132199581E-3</v>
      </c>
      <c r="R158" s="8">
        <f t="shared" si="69"/>
        <v>0.52666063956669285</v>
      </c>
      <c r="S158" s="8">
        <f t="shared" si="70"/>
        <v>1.6321493704735898E-2</v>
      </c>
      <c r="T158" s="8">
        <f t="shared" si="71"/>
        <v>7.5396227308431197E-3</v>
      </c>
      <c r="U158" s="8">
        <f t="shared" si="72"/>
        <v>1.4986156455271672E-2</v>
      </c>
      <c r="V158">
        <f t="shared" si="73"/>
        <v>-1599.9936596636142</v>
      </c>
      <c r="W158">
        <f t="shared" si="74"/>
        <v>324231.52154922119</v>
      </c>
      <c r="X158">
        <f t="shared" si="77"/>
        <v>1.9676002169065749E-8</v>
      </c>
      <c r="Y158">
        <f t="shared" si="78"/>
        <v>1.4027117369247948E-4</v>
      </c>
      <c r="AA158" s="5">
        <f t="shared" si="79"/>
        <v>2.3858216006720551E-5</v>
      </c>
      <c r="AB158" s="6">
        <f t="shared" si="80"/>
        <v>5.9835948399999998E-2</v>
      </c>
      <c r="AC158" s="5">
        <f t="shared" si="81"/>
        <v>1.4537721301029999E-5</v>
      </c>
      <c r="AD158" s="15">
        <f t="shared" si="82"/>
        <v>5.3424886800000002E-2</v>
      </c>
      <c r="AE158" s="5">
        <f t="shared" si="83"/>
        <v>6.3795801212819621E-3</v>
      </c>
      <c r="AF158" s="16">
        <f t="shared" si="84"/>
        <v>4.080197342372794E-5</v>
      </c>
    </row>
    <row r="159" spans="1:32" x14ac:dyDescent="0.75">
      <c r="A159">
        <f t="shared" si="75"/>
        <v>2250</v>
      </c>
      <c r="B159" s="22">
        <f>'Raw Data'!C160*0.0254</f>
        <v>4.2594733199999998E-2</v>
      </c>
      <c r="C159">
        <f>'Raw Data'!D160*0.0254</f>
        <v>5.2166519999999994E-2</v>
      </c>
      <c r="E159" s="7">
        <f t="shared" si="58"/>
        <v>9.5717867999999956E-3</v>
      </c>
      <c r="F159">
        <f t="shared" si="76"/>
        <v>1.3153088343854048E-4</v>
      </c>
      <c r="H159" s="7">
        <f t="shared" si="59"/>
        <v>0.13974650000000002</v>
      </c>
      <c r="I159" s="7">
        <f t="shared" si="60"/>
        <v>4.2594733199999998E-2</v>
      </c>
      <c r="J159" s="7">
        <f t="shared" si="61"/>
        <v>1.5325263117081986</v>
      </c>
      <c r="K159" s="8">
        <f t="shared" si="62"/>
        <v>6.1926671943453096E-3</v>
      </c>
      <c r="L159" s="7">
        <f t="shared" si="63"/>
        <v>0.46711401980865891</v>
      </c>
      <c r="M159" s="8">
        <f t="shared" si="64"/>
        <v>1.3257292506189334E-2</v>
      </c>
      <c r="N159" s="8">
        <f t="shared" si="65"/>
        <v>0.17115</v>
      </c>
      <c r="O159" s="8">
        <f t="shared" si="66"/>
        <v>5.2166519999999994E-2</v>
      </c>
      <c r="P159" s="8">
        <f t="shared" si="67"/>
        <v>1.7060699302558415</v>
      </c>
      <c r="Q159" s="8">
        <f t="shared" si="68"/>
        <v>8.3055951883008339E-3</v>
      </c>
      <c r="R159" s="8">
        <f t="shared" si="69"/>
        <v>0.52001011474198044</v>
      </c>
      <c r="S159" s="8">
        <f t="shared" si="70"/>
        <v>1.5971987761087915E-2</v>
      </c>
      <c r="T159" s="8">
        <f t="shared" si="71"/>
        <v>7.2491311913230718E-3</v>
      </c>
      <c r="U159" s="8">
        <f t="shared" si="72"/>
        <v>1.4614640133638624E-2</v>
      </c>
      <c r="V159">
        <f t="shared" si="73"/>
        <v>-1663.7970301092289</v>
      </c>
      <c r="W159">
        <f t="shared" si="74"/>
        <v>362675.92508929141</v>
      </c>
      <c r="X159">
        <f t="shared" si="77"/>
        <v>1.7300373298122923E-8</v>
      </c>
      <c r="Y159">
        <f t="shared" si="78"/>
        <v>1.3153088343854048E-4</v>
      </c>
      <c r="AA159" s="5">
        <f t="shared" si="79"/>
        <v>2.2993283258196749E-5</v>
      </c>
      <c r="AB159" s="6">
        <f t="shared" si="80"/>
        <v>5.8469733199999999E-2</v>
      </c>
      <c r="AC159" s="5">
        <f t="shared" si="81"/>
        <v>1.4282544758444553E-5</v>
      </c>
      <c r="AD159" s="15">
        <f t="shared" si="82"/>
        <v>5.2166519999999994E-2</v>
      </c>
      <c r="AE159" s="5">
        <f t="shared" si="83"/>
        <v>6.2744288902868055E-3</v>
      </c>
      <c r="AF159" s="16">
        <f t="shared" si="84"/>
        <v>3.7495048212948627E-5</v>
      </c>
    </row>
    <row r="160" spans="1:32" x14ac:dyDescent="0.75">
      <c r="A160">
        <f t="shared" si="75"/>
        <v>2265</v>
      </c>
      <c r="B160" s="22">
        <f>'Raw Data'!C161*0.0254</f>
        <v>4.0564587399999998E-2</v>
      </c>
      <c r="C160">
        <f>'Raw Data'!D161*0.0254</f>
        <v>5.0199290000000001E-2</v>
      </c>
      <c r="E160" s="7">
        <f t="shared" si="58"/>
        <v>9.634702600000003E-3</v>
      </c>
      <c r="F160">
        <f t="shared" si="76"/>
        <v>1.1980494646117536E-4</v>
      </c>
      <c r="H160" s="7">
        <f t="shared" si="59"/>
        <v>0.13308591666666666</v>
      </c>
      <c r="I160" s="7">
        <f t="shared" si="60"/>
        <v>4.0564587399999998E-2</v>
      </c>
      <c r="J160" s="7">
        <f t="shared" si="61"/>
        <v>1.4937124553434411</v>
      </c>
      <c r="K160" s="8">
        <f t="shared" si="62"/>
        <v>5.7679078388249696E-3</v>
      </c>
      <c r="L160" s="7">
        <f t="shared" si="63"/>
        <v>0.45528355638868079</v>
      </c>
      <c r="M160" s="8">
        <f t="shared" si="64"/>
        <v>1.2668825302139489E-2</v>
      </c>
      <c r="N160" s="8">
        <f t="shared" si="65"/>
        <v>0.16469583333333335</v>
      </c>
      <c r="O160" s="8">
        <f t="shared" si="66"/>
        <v>5.0199290000000001E-2</v>
      </c>
      <c r="P160" s="8">
        <f t="shared" si="67"/>
        <v>1.6715355570927812</v>
      </c>
      <c r="Q160" s="8">
        <f t="shared" si="68"/>
        <v>7.8573380556672262E-3</v>
      </c>
      <c r="R160" s="8">
        <f t="shared" si="69"/>
        <v>0.50948403780187967</v>
      </c>
      <c r="S160" s="8">
        <f t="shared" si="70"/>
        <v>1.5422147648760424E-2</v>
      </c>
      <c r="T160" s="8">
        <f t="shared" si="71"/>
        <v>6.8126229472460983E-3</v>
      </c>
      <c r="U160" s="8">
        <f t="shared" si="72"/>
        <v>1.4045486475449957E-2</v>
      </c>
      <c r="V160">
        <f t="shared" si="73"/>
        <v>-1790.3122247355402</v>
      </c>
      <c r="W160">
        <f t="shared" si="74"/>
        <v>432975.90334982233</v>
      </c>
      <c r="X160">
        <f t="shared" si="77"/>
        <v>1.4353225196565096E-8</v>
      </c>
      <c r="Y160">
        <f t="shared" si="78"/>
        <v>1.1980494646117536E-4</v>
      </c>
      <c r="AA160" s="5">
        <f t="shared" si="79"/>
        <v>2.1989424879287551E-5</v>
      </c>
      <c r="AB160" s="6">
        <f t="shared" si="80"/>
        <v>5.6439587399999998E-2</v>
      </c>
      <c r="AC160" s="5">
        <f t="shared" si="81"/>
        <v>1.3410430015797405E-5</v>
      </c>
      <c r="AD160" s="15">
        <f t="shared" si="82"/>
        <v>5.0199290000000001E-2</v>
      </c>
      <c r="AE160" s="5">
        <f t="shared" si="83"/>
        <v>6.214600645466202E-3</v>
      </c>
      <c r="AF160" s="16">
        <f t="shared" si="84"/>
        <v>3.4275749397280619E-5</v>
      </c>
    </row>
    <row r="161" spans="1:32" x14ac:dyDescent="0.75">
      <c r="A161">
        <f t="shared" si="75"/>
        <v>2280</v>
      </c>
      <c r="B161" s="22">
        <f>'Raw Data'!C162*0.0254</f>
        <v>3.8760679399999998E-2</v>
      </c>
      <c r="C161">
        <f>'Raw Data'!D162*0.0254</f>
        <v>4.80963732E-2</v>
      </c>
      <c r="E161" s="7">
        <f t="shared" si="58"/>
        <v>9.3356938000000028E-3</v>
      </c>
      <c r="F161">
        <f t="shared" si="76"/>
        <v>1.1200693333994911E-4</v>
      </c>
      <c r="H161" s="7">
        <f t="shared" si="59"/>
        <v>0.12716758333333333</v>
      </c>
      <c r="I161" s="7">
        <f t="shared" si="60"/>
        <v>3.8760679399999998E-2</v>
      </c>
      <c r="J161" s="7">
        <f t="shared" si="61"/>
        <v>1.4585285498538101</v>
      </c>
      <c r="K161" s="8">
        <f t="shared" si="62"/>
        <v>5.3979448714697254E-3</v>
      </c>
      <c r="L161" s="7">
        <f t="shared" si="63"/>
        <v>0.44455950199544125</v>
      </c>
      <c r="M161" s="8">
        <f t="shared" si="64"/>
        <v>1.2142232585830724E-2</v>
      </c>
      <c r="N161" s="8">
        <f t="shared" si="65"/>
        <v>0.15779650000000003</v>
      </c>
      <c r="O161" s="8">
        <f t="shared" si="66"/>
        <v>4.80963732E-2</v>
      </c>
      <c r="P161" s="8">
        <f t="shared" si="67"/>
        <v>1.6340125401341232</v>
      </c>
      <c r="Q161" s="8">
        <f t="shared" si="68"/>
        <v>7.3859080364912285E-3</v>
      </c>
      <c r="R161" s="8">
        <f t="shared" si="69"/>
        <v>0.49804702223288072</v>
      </c>
      <c r="S161" s="8">
        <f t="shared" si="70"/>
        <v>1.4829740379489044E-2</v>
      </c>
      <c r="T161" s="8">
        <f t="shared" si="71"/>
        <v>6.3919264539804774E-3</v>
      </c>
      <c r="U161" s="8">
        <f t="shared" si="72"/>
        <v>1.3485986482659883E-2</v>
      </c>
      <c r="V161">
        <f t="shared" si="73"/>
        <v>-2005.538017030862</v>
      </c>
      <c r="W161">
        <f t="shared" si="74"/>
        <v>519239.41144203336</v>
      </c>
      <c r="X161">
        <f t="shared" si="77"/>
        <v>1.2545553116219804E-8</v>
      </c>
      <c r="Y161">
        <f t="shared" si="78"/>
        <v>1.1200693333994911E-4</v>
      </c>
      <c r="AA161" s="5">
        <f t="shared" si="79"/>
        <v>2.1944915897584444E-5</v>
      </c>
      <c r="AB161" s="6">
        <f t="shared" si="80"/>
        <v>5.4635679399999998E-2</v>
      </c>
      <c r="AC161" s="5">
        <f t="shared" si="81"/>
        <v>1.4046350492599154E-5</v>
      </c>
      <c r="AD161" s="15">
        <f t="shared" si="82"/>
        <v>4.80963732E-2</v>
      </c>
      <c r="AE161" s="5">
        <f t="shared" si="83"/>
        <v>6.5141456162807363E-3</v>
      </c>
      <c r="AF161" s="16">
        <f t="shared" si="84"/>
        <v>3.3059149124247018E-5</v>
      </c>
    </row>
    <row r="162" spans="1:32" x14ac:dyDescent="0.75">
      <c r="A162">
        <f t="shared" si="75"/>
        <v>2295</v>
      </c>
      <c r="B162" s="22">
        <f>'Raw Data'!C163*0.0254</f>
        <v>3.53167442E-2</v>
      </c>
      <c r="C162">
        <f>'Raw Data'!D163*0.0254</f>
        <v>4.5185152199999995E-2</v>
      </c>
      <c r="E162" s="7">
        <f t="shared" si="58"/>
        <v>9.8684079999999952E-3</v>
      </c>
      <c r="F162">
        <f t="shared" si="76"/>
        <v>9.1824982892092511E-5</v>
      </c>
      <c r="H162" s="7">
        <f t="shared" si="59"/>
        <v>0.11586858333333334</v>
      </c>
      <c r="I162" s="7">
        <f t="shared" si="60"/>
        <v>3.53167442E-2</v>
      </c>
      <c r="J162" s="7">
        <f t="shared" si="61"/>
        <v>1.3893467293159878</v>
      </c>
      <c r="K162" s="8">
        <f t="shared" si="62"/>
        <v>4.7120838900321779E-3</v>
      </c>
      <c r="L162" s="7">
        <f t="shared" si="63"/>
        <v>0.42347288309551301</v>
      </c>
      <c r="M162" s="8">
        <f t="shared" si="64"/>
        <v>1.1127238787021416E-2</v>
      </c>
      <c r="N162" s="8">
        <f t="shared" si="65"/>
        <v>0.14824525</v>
      </c>
      <c r="O162" s="8">
        <f t="shared" si="66"/>
        <v>4.5185152199999995E-2</v>
      </c>
      <c r="P162" s="8">
        <f t="shared" si="67"/>
        <v>1.5809452678386859</v>
      </c>
      <c r="Q162" s="8">
        <f t="shared" si="68"/>
        <v>6.7470457459965251E-3</v>
      </c>
      <c r="R162" s="8">
        <f t="shared" si="69"/>
        <v>0.48187211763723142</v>
      </c>
      <c r="S162" s="8">
        <f t="shared" si="70"/>
        <v>1.4001735105735906E-2</v>
      </c>
      <c r="T162" s="8">
        <f t="shared" si="71"/>
        <v>5.7295648180143519E-3</v>
      </c>
      <c r="U162" s="8">
        <f t="shared" si="72"/>
        <v>1.2564486946378661E-2</v>
      </c>
      <c r="V162">
        <f t="shared" si="73"/>
        <v>-2185.7127783783362</v>
      </c>
      <c r="W162">
        <f t="shared" si="74"/>
        <v>710185.59842497739</v>
      </c>
      <c r="X162">
        <f t="shared" si="77"/>
        <v>8.4318274831330828E-9</v>
      </c>
      <c r="Y162">
        <f t="shared" si="78"/>
        <v>9.1824982892092511E-5</v>
      </c>
      <c r="AA162" s="5">
        <f t="shared" si="79"/>
        <v>1.9355156258743727E-5</v>
      </c>
      <c r="AB162" s="6">
        <f t="shared" si="80"/>
        <v>5.11917442E-2</v>
      </c>
      <c r="AC162" s="5">
        <f t="shared" si="81"/>
        <v>1.1916440451391179E-5</v>
      </c>
      <c r="AD162" s="15">
        <f t="shared" si="82"/>
        <v>4.5185152199999995E-2</v>
      </c>
      <c r="AE162" s="5">
        <f t="shared" si="83"/>
        <v>5.9881624469250404E-3</v>
      </c>
      <c r="AF162" s="16">
        <f t="shared" si="84"/>
        <v>2.5868268882314055E-5</v>
      </c>
    </row>
    <row r="163" spans="1:32" x14ac:dyDescent="0.75">
      <c r="A163">
        <f t="shared" si="75"/>
        <v>2310</v>
      </c>
      <c r="B163" s="22">
        <f>'Raw Data'!C164*0.0254</f>
        <v>3.2309815999999998E-2</v>
      </c>
      <c r="C163">
        <f>'Raw Data'!D164*0.0254</f>
        <v>4.1704564799999996E-2</v>
      </c>
      <c r="E163" s="7">
        <f t="shared" si="58"/>
        <v>9.3947487999999982E-3</v>
      </c>
      <c r="F163">
        <f t="shared" si="76"/>
        <v>8.0121938529177064E-5</v>
      </c>
      <c r="H163" s="7">
        <f t="shared" si="59"/>
        <v>0.10600333333333334</v>
      </c>
      <c r="I163" s="7">
        <f t="shared" si="60"/>
        <v>3.2309815999999998E-2</v>
      </c>
      <c r="J163" s="7">
        <f t="shared" si="61"/>
        <v>1.3265068209196154</v>
      </c>
      <c r="K163" s="8">
        <f t="shared" si="62"/>
        <v>4.1364777319730043E-3</v>
      </c>
      <c r="L163" s="7">
        <f t="shared" si="63"/>
        <v>0.40431927901629872</v>
      </c>
      <c r="M163" s="8">
        <f t="shared" si="64"/>
        <v>1.0230720983765547E-2</v>
      </c>
      <c r="N163" s="8">
        <f t="shared" si="65"/>
        <v>0.136826</v>
      </c>
      <c r="O163" s="8">
        <f t="shared" si="66"/>
        <v>4.1704564799999996E-2</v>
      </c>
      <c r="P163" s="8">
        <f t="shared" si="67"/>
        <v>1.5156054780256683</v>
      </c>
      <c r="Q163" s="8">
        <f t="shared" si="68"/>
        <v>6.0053466438222047E-3</v>
      </c>
      <c r="R163" s="8">
        <f t="shared" si="69"/>
        <v>0.46195654970222361</v>
      </c>
      <c r="S163" s="8">
        <f t="shared" si="70"/>
        <v>1.2999808418547677E-2</v>
      </c>
      <c r="T163" s="8">
        <f t="shared" si="71"/>
        <v>5.0709121878976041E-3</v>
      </c>
      <c r="U163" s="8">
        <f t="shared" si="72"/>
        <v>1.1615264701156612E-2</v>
      </c>
      <c r="V163">
        <f t="shared" si="73"/>
        <v>-2689.0945441320773</v>
      </c>
      <c r="W163">
        <f t="shared" si="74"/>
        <v>1006770.5097113603</v>
      </c>
      <c r="X163">
        <f t="shared" si="77"/>
        <v>6.4195250336732271E-9</v>
      </c>
      <c r="Y163">
        <f t="shared" si="78"/>
        <v>8.0121938529177064E-5</v>
      </c>
      <c r="AA163" s="5">
        <f t="shared" si="79"/>
        <v>1.9122405011858653E-5</v>
      </c>
      <c r="AB163" s="6">
        <f t="shared" si="80"/>
        <v>4.8184815999999998E-2</v>
      </c>
      <c r="AC163" s="5">
        <f t="shared" si="81"/>
        <v>1.0692612386913088E-5</v>
      </c>
      <c r="AD163" s="15">
        <f t="shared" si="82"/>
        <v>4.1704564799999996E-2</v>
      </c>
      <c r="AE163" s="5">
        <f t="shared" si="83"/>
        <v>6.4629884902560313E-3</v>
      </c>
      <c r="AF163" s="16">
        <f t="shared" si="84"/>
        <v>2.5692502368919803E-5</v>
      </c>
    </row>
    <row r="164" spans="1:32" x14ac:dyDescent="0.75">
      <c r="A164">
        <f t="shared" si="75"/>
        <v>2325</v>
      </c>
      <c r="B164" s="22">
        <f>'Raw Data'!C165*0.0254</f>
        <v>2.9794301599999996E-2</v>
      </c>
      <c r="C164">
        <f>'Raw Data'!D165*0.0254</f>
        <v>3.9416989999999999E-2</v>
      </c>
      <c r="E164" s="7">
        <f t="shared" si="58"/>
        <v>9.6226884000000026E-3</v>
      </c>
      <c r="F164">
        <f t="shared" si="76"/>
        <v>6.8493101317288621E-5</v>
      </c>
      <c r="H164" s="7">
        <f t="shared" si="59"/>
        <v>9.7750333333333328E-2</v>
      </c>
      <c r="I164" s="7">
        <f t="shared" si="60"/>
        <v>2.9794301599999996E-2</v>
      </c>
      <c r="J164" s="7">
        <f t="shared" si="61"/>
        <v>1.2719285590671592</v>
      </c>
      <c r="K164" s="8">
        <f t="shared" si="62"/>
        <v>3.6726671883308172E-3</v>
      </c>
      <c r="L164" s="7">
        <f t="shared" si="63"/>
        <v>0.38768382480367009</v>
      </c>
      <c r="M164" s="8">
        <f t="shared" si="64"/>
        <v>9.4733567751781253E-3</v>
      </c>
      <c r="N164" s="8">
        <f t="shared" si="65"/>
        <v>0.12932083333333336</v>
      </c>
      <c r="O164" s="8">
        <f t="shared" si="66"/>
        <v>3.9416989999999999E-2</v>
      </c>
      <c r="P164" s="8">
        <f t="shared" si="67"/>
        <v>1.4714084259181941</v>
      </c>
      <c r="Q164" s="8">
        <f t="shared" si="68"/>
        <v>5.5317180356974456E-3</v>
      </c>
      <c r="R164" s="8">
        <f t="shared" si="69"/>
        <v>0.4484852882198655</v>
      </c>
      <c r="S164" s="8">
        <f t="shared" si="70"/>
        <v>1.2334224067090413E-2</v>
      </c>
      <c r="T164" s="8">
        <f t="shared" si="71"/>
        <v>4.6021926120141318E-3</v>
      </c>
      <c r="U164" s="8">
        <f t="shared" si="72"/>
        <v>1.090379042113427E-2</v>
      </c>
      <c r="V164">
        <f t="shared" si="73"/>
        <v>-2978.618907420238</v>
      </c>
      <c r="W164">
        <f t="shared" si="74"/>
        <v>1329766.0429461924</v>
      </c>
      <c r="X164">
        <f t="shared" si="77"/>
        <v>4.6913049280603644E-9</v>
      </c>
      <c r="Y164">
        <f t="shared" si="78"/>
        <v>6.8493101317288621E-5</v>
      </c>
      <c r="AA164" s="5">
        <f t="shared" si="79"/>
        <v>1.7726847530500038E-5</v>
      </c>
      <c r="AB164" s="6">
        <f t="shared" si="80"/>
        <v>4.5669301599999997E-2</v>
      </c>
      <c r="AC164" s="5">
        <f t="shared" si="81"/>
        <v>8.3466912678645621E-6</v>
      </c>
      <c r="AD164" s="15">
        <f t="shared" si="82"/>
        <v>3.9416989999999999E-2</v>
      </c>
      <c r="AE164" s="5">
        <f t="shared" si="83"/>
        <v>6.2383379904408023E-3</v>
      </c>
      <c r="AF164" s="16">
        <f t="shared" si="84"/>
        <v>2.3353765821833294E-5</v>
      </c>
    </row>
    <row r="165" spans="1:32" x14ac:dyDescent="0.75">
      <c r="A165">
        <f t="shared" si="75"/>
        <v>2340</v>
      </c>
      <c r="B165" s="22">
        <f>'Raw Data'!C166*0.0254</f>
        <v>2.8147543399999999E-2</v>
      </c>
      <c r="C165">
        <f>'Raw Data'!D166*0.0254</f>
        <v>3.8535635399999997E-2</v>
      </c>
      <c r="E165" s="7">
        <f t="shared" si="58"/>
        <v>1.0388091999999998E-2</v>
      </c>
      <c r="F165">
        <f t="shared" si="76"/>
        <v>5.9453256605863973E-5</v>
      </c>
      <c r="H165" s="7">
        <f t="shared" si="59"/>
        <v>9.2347583333333344E-2</v>
      </c>
      <c r="I165" s="7">
        <f t="shared" si="60"/>
        <v>2.8147543399999999E-2</v>
      </c>
      <c r="J165" s="7">
        <f t="shared" si="61"/>
        <v>1.235081746883157</v>
      </c>
      <c r="K165" s="8">
        <f t="shared" si="62"/>
        <v>3.3782635553943302E-3</v>
      </c>
      <c r="L165" s="7">
        <f t="shared" si="63"/>
        <v>0.37645291644998619</v>
      </c>
      <c r="M165" s="8">
        <f t="shared" si="64"/>
        <v>8.9739338115691052E-3</v>
      </c>
      <c r="N165" s="8">
        <f t="shared" si="65"/>
        <v>0.12642925000000002</v>
      </c>
      <c r="O165" s="8">
        <f t="shared" si="66"/>
        <v>3.8535635399999997E-2</v>
      </c>
      <c r="P165" s="8">
        <f t="shared" si="67"/>
        <v>1.4540907396510372</v>
      </c>
      <c r="Q165" s="8">
        <f t="shared" si="68"/>
        <v>5.3522963865088504E-3</v>
      </c>
      <c r="R165" s="8">
        <f t="shared" si="69"/>
        <v>0.44320685744563609</v>
      </c>
      <c r="S165" s="8">
        <f t="shared" si="70"/>
        <v>1.2076294165113103E-2</v>
      </c>
      <c r="T165" s="8">
        <f t="shared" si="71"/>
        <v>4.3652799709515905E-3</v>
      </c>
      <c r="U165" s="8">
        <f t="shared" si="72"/>
        <v>1.0525113988341104E-2</v>
      </c>
      <c r="V165">
        <f t="shared" si="73"/>
        <v>-2957.3622652474751</v>
      </c>
      <c r="W165">
        <f t="shared" si="74"/>
        <v>1549345.2252392094</v>
      </c>
      <c r="X165">
        <f t="shared" si="77"/>
        <v>3.5346897210427082E-9</v>
      </c>
      <c r="Y165">
        <f t="shared" si="78"/>
        <v>5.9453256605863973E-5</v>
      </c>
      <c r="AA165" s="5">
        <f t="shared" si="79"/>
        <v>1.5785750625852449E-5</v>
      </c>
      <c r="AB165" s="6">
        <f t="shared" si="80"/>
        <v>4.4022543400000003E-2</v>
      </c>
      <c r="AC165" s="5">
        <f t="shared" si="81"/>
        <v>6.9532981691705717E-6</v>
      </c>
      <c r="AD165" s="15">
        <f t="shared" si="82"/>
        <v>3.8535635399999997E-2</v>
      </c>
      <c r="AE165" s="5">
        <f t="shared" si="83"/>
        <v>5.4764546419996318E-3</v>
      </c>
      <c r="AF165" s="16">
        <f t="shared" si="84"/>
        <v>1.9285810457050391E-5</v>
      </c>
    </row>
    <row r="166" spans="1:32" x14ac:dyDescent="0.75">
      <c r="A166">
        <f t="shared" si="75"/>
        <v>2355</v>
      </c>
      <c r="B166" s="22">
        <f>'Raw Data'!C167*0.0254</f>
        <v>2.6855674E-2</v>
      </c>
      <c r="C166">
        <f>'Raw Data'!D167*0.0254</f>
        <v>3.7232158199999997E-2</v>
      </c>
      <c r="E166" s="7">
        <f t="shared" si="58"/>
        <v>1.0376484199999998E-2</v>
      </c>
      <c r="F166">
        <f t="shared" si="76"/>
        <v>5.4804437260767348E-5</v>
      </c>
      <c r="H166" s="7">
        <f t="shared" si="59"/>
        <v>8.8109166666666683E-2</v>
      </c>
      <c r="I166" s="7">
        <f t="shared" si="60"/>
        <v>2.6855674E-2</v>
      </c>
      <c r="J166" s="7">
        <f t="shared" si="61"/>
        <v>1.2054931650357159</v>
      </c>
      <c r="K166" s="8">
        <f t="shared" si="62"/>
        <v>3.1526374902549337E-3</v>
      </c>
      <c r="L166" s="7">
        <f t="shared" si="63"/>
        <v>0.36743431670288618</v>
      </c>
      <c r="M166" s="8">
        <f t="shared" si="64"/>
        <v>8.5801389444095169E-3</v>
      </c>
      <c r="N166" s="8">
        <f t="shared" si="65"/>
        <v>0.12215275</v>
      </c>
      <c r="O166" s="8">
        <f t="shared" si="66"/>
        <v>3.7232158199999997E-2</v>
      </c>
      <c r="P166" s="8">
        <f t="shared" si="67"/>
        <v>1.4281648542912391</v>
      </c>
      <c r="Q166" s="8">
        <f t="shared" si="68"/>
        <v>5.09015163868829E-3</v>
      </c>
      <c r="R166" s="8">
        <f t="shared" si="69"/>
        <v>0.43530464758796961</v>
      </c>
      <c r="S166" s="8">
        <f t="shared" si="70"/>
        <v>1.1693308736520287E-2</v>
      </c>
      <c r="T166" s="8">
        <f t="shared" si="71"/>
        <v>4.1213945644716123E-3</v>
      </c>
      <c r="U166" s="8">
        <f t="shared" si="72"/>
        <v>1.0136723840464903E-2</v>
      </c>
      <c r="V166">
        <f t="shared" si="73"/>
        <v>-3191.4050266020422</v>
      </c>
      <c r="W166">
        <f t="shared" si="74"/>
        <v>1827495.3182496938</v>
      </c>
      <c r="X166">
        <f t="shared" si="77"/>
        <v>3.0035263434693846E-9</v>
      </c>
      <c r="Y166">
        <f t="shared" si="78"/>
        <v>5.4804437260767348E-5</v>
      </c>
      <c r="AA166" s="5">
        <f t="shared" si="79"/>
        <v>1.5402257183765609E-5</v>
      </c>
      <c r="AB166" s="6">
        <f t="shared" si="80"/>
        <v>4.2730673999999996E-2</v>
      </c>
      <c r="AC166" s="5">
        <f t="shared" si="81"/>
        <v>6.3718042034519893E-6</v>
      </c>
      <c r="AD166" s="15">
        <f t="shared" si="82"/>
        <v>3.7232158199999997E-2</v>
      </c>
      <c r="AE166" s="5">
        <f t="shared" si="83"/>
        <v>5.4889303309299227E-3</v>
      </c>
      <c r="AF166" s="16">
        <f t="shared" si="84"/>
        <v>1.8615922050389637E-5</v>
      </c>
    </row>
    <row r="167" spans="1:32" x14ac:dyDescent="0.75">
      <c r="A167">
        <f t="shared" si="75"/>
        <v>2370</v>
      </c>
      <c r="B167" s="22">
        <f>'Raw Data'!C168*0.0254</f>
        <v>2.5873608399999998E-2</v>
      </c>
      <c r="C167">
        <f>'Raw Data'!D168*0.0254</f>
        <v>3.6282198199999997E-2</v>
      </c>
      <c r="E167" s="7">
        <f t="shared" si="58"/>
        <v>1.04085898E-2</v>
      </c>
      <c r="F167">
        <f t="shared" si="76"/>
        <v>5.1278275779828775E-5</v>
      </c>
      <c r="H167" s="7">
        <f t="shared" si="59"/>
        <v>8.4887166666666666E-2</v>
      </c>
      <c r="I167" s="7">
        <f t="shared" si="60"/>
        <v>2.5873608399999998E-2</v>
      </c>
      <c r="J167" s="7">
        <f t="shared" si="61"/>
        <v>1.1825678568739115</v>
      </c>
      <c r="K167" s="8">
        <f t="shared" si="62"/>
        <v>2.9843560975553129E-3</v>
      </c>
      <c r="L167" s="7">
        <f t="shared" si="63"/>
        <v>0.36044668277516817</v>
      </c>
      <c r="M167" s="8">
        <f t="shared" si="64"/>
        <v>8.2796048352505765E-3</v>
      </c>
      <c r="N167" s="8">
        <f t="shared" si="65"/>
        <v>0.11903608333333333</v>
      </c>
      <c r="O167" s="8">
        <f t="shared" si="66"/>
        <v>3.6282198199999997E-2</v>
      </c>
      <c r="P167" s="8">
        <f t="shared" si="67"/>
        <v>1.4090235931161095</v>
      </c>
      <c r="Q167" s="8">
        <f t="shared" si="68"/>
        <v>4.9015677530874907E-3</v>
      </c>
      <c r="R167" s="8">
        <f t="shared" si="69"/>
        <v>0.42947039118179009</v>
      </c>
      <c r="S167" s="8">
        <f t="shared" si="70"/>
        <v>1.1413051641580364E-2</v>
      </c>
      <c r="T167" s="8">
        <f t="shared" si="71"/>
        <v>3.942961925321402E-3</v>
      </c>
      <c r="U167" s="8">
        <f t="shared" si="72"/>
        <v>9.8463282384154693E-3</v>
      </c>
      <c r="V167">
        <f t="shared" si="73"/>
        <v>-3371.1521761569757</v>
      </c>
      <c r="W167">
        <f t="shared" si="74"/>
        <v>2075537.4231395691</v>
      </c>
      <c r="X167">
        <f t="shared" si="77"/>
        <v>2.6294615669521743E-9</v>
      </c>
      <c r="Y167">
        <f t="shared" si="78"/>
        <v>5.1278275779828775E-5</v>
      </c>
      <c r="AA167" s="5">
        <f t="shared" si="79"/>
        <v>1.5047575787132137E-5</v>
      </c>
      <c r="AB167" s="6">
        <f t="shared" si="80"/>
        <v>4.1748608399999998E-2</v>
      </c>
      <c r="AC167" s="5">
        <f t="shared" si="81"/>
        <v>6.0651939987880418E-6</v>
      </c>
      <c r="AD167" s="15">
        <f t="shared" si="82"/>
        <v>3.6282198199999997E-2</v>
      </c>
      <c r="AE167" s="5">
        <f t="shared" si="83"/>
        <v>5.4575458849164494E-3</v>
      </c>
      <c r="AF167" s="16">
        <f t="shared" si="84"/>
        <v>1.7846696871892838E-5</v>
      </c>
    </row>
    <row r="168" spans="1:32" x14ac:dyDescent="0.75">
      <c r="A168">
        <f t="shared" si="75"/>
        <v>2385</v>
      </c>
      <c r="B168" s="22">
        <f>'Raw Data'!C169*0.0254</f>
        <v>2.4724715599999999E-2</v>
      </c>
      <c r="C168">
        <f>'Raw Data'!D169*0.0254</f>
        <v>3.5258324199999996E-2</v>
      </c>
      <c r="E168" s="7">
        <f t="shared" si="58"/>
        <v>1.0533608599999997E-2</v>
      </c>
      <c r="F168">
        <f t="shared" si="76"/>
        <v>4.7083270604317406E-5</v>
      </c>
      <c r="H168" s="7">
        <f t="shared" si="59"/>
        <v>8.1117833333333333E-2</v>
      </c>
      <c r="I168" s="7">
        <f t="shared" si="60"/>
        <v>2.4724715599999999E-2</v>
      </c>
      <c r="J168" s="7">
        <f t="shared" si="61"/>
        <v>1.1552408911264143</v>
      </c>
      <c r="K168" s="8">
        <f t="shared" si="62"/>
        <v>2.7911401217671126E-3</v>
      </c>
      <c r="L168" s="7">
        <f t="shared" si="63"/>
        <v>0.35211742361533099</v>
      </c>
      <c r="M168" s="8">
        <f t="shared" si="64"/>
        <v>7.9267310691682226E-3</v>
      </c>
      <c r="N168" s="8">
        <f t="shared" si="65"/>
        <v>0.11567691666666667</v>
      </c>
      <c r="O168" s="8">
        <f t="shared" si="66"/>
        <v>3.5258324199999996E-2</v>
      </c>
      <c r="P168" s="8">
        <f t="shared" si="67"/>
        <v>1.3881486336473097</v>
      </c>
      <c r="Q168" s="8">
        <f t="shared" si="68"/>
        <v>4.7006894859410514E-3</v>
      </c>
      <c r="R168" s="8">
        <f t="shared" si="69"/>
        <v>0.42310770353569993</v>
      </c>
      <c r="S168" s="8">
        <f t="shared" si="70"/>
        <v>1.1109912314665356E-2</v>
      </c>
      <c r="T168" s="8">
        <f t="shared" si="71"/>
        <v>3.7459148038540818E-3</v>
      </c>
      <c r="U168" s="8">
        <f t="shared" si="72"/>
        <v>9.5183216919167892E-3</v>
      </c>
      <c r="V168">
        <f t="shared" si="73"/>
        <v>-3562.7242982295943</v>
      </c>
      <c r="W168">
        <f t="shared" si="74"/>
        <v>2405905.2406331887</v>
      </c>
      <c r="X168">
        <f t="shared" si="77"/>
        <v>2.2168343707993798E-9</v>
      </c>
      <c r="Y168">
        <f t="shared" si="78"/>
        <v>4.7083270604317406E-5</v>
      </c>
      <c r="AA168" s="5">
        <f t="shared" si="79"/>
        <v>1.4503438042093724E-5</v>
      </c>
      <c r="AB168" s="6">
        <f t="shared" si="80"/>
        <v>4.0599715600000003E-2</v>
      </c>
      <c r="AC168" s="5">
        <f t="shared" si="81"/>
        <v>5.4877747598067242E-6</v>
      </c>
      <c r="AD168" s="15">
        <f t="shared" si="82"/>
        <v>3.5258324199999996E-2</v>
      </c>
      <c r="AE168" s="5">
        <f t="shared" si="83"/>
        <v>5.3334934303220045E-3</v>
      </c>
      <c r="AF168" s="16">
        <f t="shared" si="84"/>
        <v>1.691363296029303E-5</v>
      </c>
    </row>
    <row r="169" spans="1:32" x14ac:dyDescent="0.75">
      <c r="A169">
        <f t="shared" si="75"/>
        <v>2400</v>
      </c>
      <c r="B169" s="22">
        <f>'Raw Data'!C170*0.0254</f>
        <v>2.4183441599999998E-2</v>
      </c>
      <c r="C169">
        <f>'Raw Data'!D170*0.0254</f>
        <v>3.4417076200000001E-2</v>
      </c>
      <c r="E169" s="7">
        <f t="shared" si="58"/>
        <v>1.0233634600000003E-2</v>
      </c>
      <c r="F169">
        <f t="shared" si="76"/>
        <v>4.6070715901894736E-5</v>
      </c>
      <c r="H169" s="7">
        <f t="shared" si="59"/>
        <v>7.9341999999999996E-2</v>
      </c>
      <c r="I169" s="7">
        <f t="shared" si="60"/>
        <v>2.4183441599999998E-2</v>
      </c>
      <c r="J169" s="7">
        <f t="shared" si="61"/>
        <v>1.1421662221452251</v>
      </c>
      <c r="K169" s="8">
        <f t="shared" si="62"/>
        <v>2.701507249195731E-3</v>
      </c>
      <c r="L169" s="7">
        <f t="shared" si="63"/>
        <v>0.34813226450986456</v>
      </c>
      <c r="M169" s="8">
        <f t="shared" si="64"/>
        <v>7.7600025180061469E-3</v>
      </c>
      <c r="N169" s="8">
        <f t="shared" si="65"/>
        <v>0.11291691666666669</v>
      </c>
      <c r="O169" s="8">
        <f t="shared" si="66"/>
        <v>3.4417076200000001E-2</v>
      </c>
      <c r="P169" s="8">
        <f t="shared" si="67"/>
        <v>1.3707992077945945</v>
      </c>
      <c r="Q169" s="8">
        <f t="shared" si="68"/>
        <v>4.5375244969589768E-3</v>
      </c>
      <c r="R169" s="8">
        <f t="shared" si="69"/>
        <v>0.41781959853579237</v>
      </c>
      <c r="S169" s="8">
        <f t="shared" si="70"/>
        <v>1.0860008752246866E-2</v>
      </c>
      <c r="T169" s="8">
        <f t="shared" si="71"/>
        <v>3.6195158730773537E-3</v>
      </c>
      <c r="U169" s="8">
        <f t="shared" si="72"/>
        <v>9.3100056351265066E-3</v>
      </c>
      <c r="V169">
        <f t="shared" si="73"/>
        <v>-3834.8091863832028</v>
      </c>
      <c r="W169">
        <f t="shared" si="74"/>
        <v>2654038.7011197344</v>
      </c>
      <c r="X169">
        <f t="shared" si="77"/>
        <v>2.1225108637130968E-9</v>
      </c>
      <c r="Y169">
        <f t="shared" si="78"/>
        <v>4.6070715901894736E-5</v>
      </c>
      <c r="AA169" s="5">
        <f t="shared" si="79"/>
        <v>1.4823086543905389E-5</v>
      </c>
      <c r="AB169" s="6">
        <f t="shared" si="80"/>
        <v>4.0058441599999994E-2</v>
      </c>
      <c r="AC169" s="5">
        <f t="shared" si="81"/>
        <v>5.6020062914287977E-6</v>
      </c>
      <c r="AD169" s="15">
        <f t="shared" si="82"/>
        <v>3.4417076200000001E-2</v>
      </c>
      <c r="AE169" s="5">
        <f t="shared" si="83"/>
        <v>5.6332259758416353E-3</v>
      </c>
      <c r="AF169" s="16">
        <f t="shared" si="84"/>
        <v>1.7360504410840472E-5</v>
      </c>
    </row>
    <row r="170" spans="1:32" x14ac:dyDescent="0.75">
      <c r="A170">
        <f t="shared" si="75"/>
        <v>2415</v>
      </c>
      <c r="B170" s="22">
        <f>'Raw Data'!C171*0.0254</f>
        <v>2.2835260399999998E-2</v>
      </c>
      <c r="C170">
        <f>'Raw Data'!D171*0.0254</f>
        <v>3.3671916400000002E-2</v>
      </c>
      <c r="E170" s="7">
        <f t="shared" si="58"/>
        <v>1.0836656000000004E-2</v>
      </c>
      <c r="F170">
        <f t="shared" si="76"/>
        <v>4.0412155812215058E-5</v>
      </c>
      <c r="H170" s="7">
        <f t="shared" si="59"/>
        <v>7.4918833333333337E-2</v>
      </c>
      <c r="I170" s="7">
        <f t="shared" si="60"/>
        <v>2.2835260399999998E-2</v>
      </c>
      <c r="J170" s="7">
        <f t="shared" si="61"/>
        <v>1.1090055927202886</v>
      </c>
      <c r="K170" s="8">
        <f t="shared" si="62"/>
        <v>2.4822475777335016E-3</v>
      </c>
      <c r="L170" s="7">
        <f t="shared" si="63"/>
        <v>0.33802490466114393</v>
      </c>
      <c r="M170" s="8">
        <f t="shared" si="64"/>
        <v>7.3433866662039379E-3</v>
      </c>
      <c r="N170" s="8">
        <f t="shared" si="65"/>
        <v>0.11047216666666669</v>
      </c>
      <c r="O170" s="8">
        <f t="shared" si="66"/>
        <v>3.3671916400000002E-2</v>
      </c>
      <c r="P170" s="8">
        <f t="shared" si="67"/>
        <v>1.3552762895609145</v>
      </c>
      <c r="Q170" s="8">
        <f t="shared" si="68"/>
        <v>4.3944412556869775E-3</v>
      </c>
      <c r="R170" s="8">
        <f t="shared" si="69"/>
        <v>0.41308821305816668</v>
      </c>
      <c r="S170" s="8">
        <f t="shared" si="70"/>
        <v>1.0638021412313207E-2</v>
      </c>
      <c r="T170" s="8">
        <f t="shared" si="71"/>
        <v>3.4383444167102395E-3</v>
      </c>
      <c r="U170" s="8">
        <f t="shared" si="72"/>
        <v>8.9907040392585725E-3</v>
      </c>
      <c r="V170">
        <f t="shared" si="73"/>
        <v>-3876.0533474334479</v>
      </c>
      <c r="W170">
        <f t="shared" si="74"/>
        <v>3081185.1104269996</v>
      </c>
      <c r="X170">
        <f t="shared" si="77"/>
        <v>1.6331423373907472E-9</v>
      </c>
      <c r="Y170">
        <f t="shared" si="78"/>
        <v>4.0412155812215058E-5</v>
      </c>
      <c r="AA170" s="5">
        <f t="shared" si="79"/>
        <v>1.3509362126901713E-5</v>
      </c>
      <c r="AB170" s="6">
        <f t="shared" si="80"/>
        <v>3.8710260400000002E-2</v>
      </c>
      <c r="AC170" s="5">
        <f t="shared" si="81"/>
        <v>4.6046007683880505E-6</v>
      </c>
      <c r="AD170" s="15">
        <f t="shared" si="82"/>
        <v>3.3671916400000002E-2</v>
      </c>
      <c r="AE170" s="5">
        <f t="shared" si="83"/>
        <v>5.032013853176317E-3</v>
      </c>
      <c r="AF170" s="16">
        <f t="shared" si="84"/>
        <v>1.5234908182198102E-5</v>
      </c>
    </row>
    <row r="171" spans="1:32" x14ac:dyDescent="0.75">
      <c r="A171">
        <f t="shared" si="75"/>
        <v>2430</v>
      </c>
      <c r="B171" s="22">
        <f>'Raw Data'!C172*0.0254</f>
        <v>2.2675418199999998E-2</v>
      </c>
      <c r="C171">
        <f>'Raw Data'!D172*0.0254</f>
        <v>3.2921473399999998E-2</v>
      </c>
      <c r="E171" s="7">
        <f t="shared" si="58"/>
        <v>1.02460552E-2</v>
      </c>
      <c r="F171">
        <f t="shared" si="76"/>
        <v>4.124526508639854E-5</v>
      </c>
      <c r="H171" s="7">
        <f t="shared" si="59"/>
        <v>7.4394416666666671E-2</v>
      </c>
      <c r="I171" s="7">
        <f t="shared" si="60"/>
        <v>2.2675418199999998E-2</v>
      </c>
      <c r="J171" s="7">
        <f t="shared" si="61"/>
        <v>1.1050151463090767</v>
      </c>
      <c r="K171" s="8">
        <f t="shared" si="62"/>
        <v>2.456636858064585E-3</v>
      </c>
      <c r="L171" s="7">
        <f t="shared" si="63"/>
        <v>0.33680861659500655</v>
      </c>
      <c r="M171" s="8">
        <f t="shared" si="64"/>
        <v>7.2938658247527939E-3</v>
      </c>
      <c r="N171" s="8">
        <f t="shared" si="65"/>
        <v>0.10801008333333334</v>
      </c>
      <c r="O171" s="8">
        <f t="shared" si="66"/>
        <v>3.2921473399999998E-2</v>
      </c>
      <c r="P171" s="8">
        <f t="shared" si="67"/>
        <v>1.3394905106057264</v>
      </c>
      <c r="Q171" s="8">
        <f t="shared" si="68"/>
        <v>4.251738311278298E-3</v>
      </c>
      <c r="R171" s="8">
        <f t="shared" si="69"/>
        <v>0.40827670763262536</v>
      </c>
      <c r="S171" s="8">
        <f t="shared" si="70"/>
        <v>1.0413864498741102E-2</v>
      </c>
      <c r="T171" s="8">
        <f t="shared" si="71"/>
        <v>3.3541875846714413E-3</v>
      </c>
      <c r="U171" s="8">
        <f t="shared" si="72"/>
        <v>8.8538651617469481E-3</v>
      </c>
      <c r="V171">
        <f t="shared" si="73"/>
        <v>-4232.4774769789537</v>
      </c>
      <c r="W171">
        <f t="shared" si="74"/>
        <v>3304630.5635328339</v>
      </c>
      <c r="X171">
        <f t="shared" si="77"/>
        <v>1.7011718920472863E-9</v>
      </c>
      <c r="Y171">
        <f t="shared" si="78"/>
        <v>4.124526508639854E-5</v>
      </c>
      <c r="AA171" s="5">
        <f t="shared" si="79"/>
        <v>1.436703892384538E-5</v>
      </c>
      <c r="AB171" s="6">
        <f t="shared" si="80"/>
        <v>3.8550418199999999E-2</v>
      </c>
      <c r="AC171" s="5">
        <f t="shared" si="81"/>
        <v>5.0746199094074345E-6</v>
      </c>
      <c r="AD171" s="15">
        <f t="shared" si="82"/>
        <v>3.2921473399999998E-2</v>
      </c>
      <c r="AE171" s="5">
        <f t="shared" si="83"/>
        <v>5.6217446282824414E-3</v>
      </c>
      <c r="AF171" s="16">
        <f t="shared" si="84"/>
        <v>1.6492590731994466E-5</v>
      </c>
    </row>
    <row r="172" spans="1:32" x14ac:dyDescent="0.75">
      <c r="A172">
        <f t="shared" si="75"/>
        <v>2445</v>
      </c>
      <c r="B172" s="22">
        <f>'Raw Data'!C173*0.0254</f>
        <v>2.1720403599999997E-2</v>
      </c>
      <c r="C172">
        <f>'Raw Data'!D173*0.0254</f>
        <v>3.2294194999999998E-2</v>
      </c>
      <c r="E172" s="7">
        <f t="shared" si="58"/>
        <v>1.0573791400000001E-2</v>
      </c>
      <c r="F172">
        <f t="shared" si="76"/>
        <v>3.7717263256808712E-5</v>
      </c>
      <c r="H172" s="7">
        <f t="shared" si="59"/>
        <v>7.1261166666666667E-2</v>
      </c>
      <c r="I172" s="7">
        <f t="shared" si="60"/>
        <v>2.1720403599999997E-2</v>
      </c>
      <c r="J172" s="7">
        <f t="shared" si="61"/>
        <v>1.0808983155835445</v>
      </c>
      <c r="K172" s="8">
        <f t="shared" si="62"/>
        <v>2.3053594757019773E-3</v>
      </c>
      <c r="L172" s="7">
        <f t="shared" si="63"/>
        <v>0.32945780658986434</v>
      </c>
      <c r="M172" s="8">
        <f t="shared" si="64"/>
        <v>6.9974346626178897E-3</v>
      </c>
      <c r="N172" s="8">
        <f t="shared" si="65"/>
        <v>0.10595208333333334</v>
      </c>
      <c r="O172" s="8">
        <f t="shared" si="66"/>
        <v>3.2294194999999998E-2</v>
      </c>
      <c r="P172" s="8">
        <f t="shared" si="67"/>
        <v>1.3261738223005701</v>
      </c>
      <c r="Q172" s="8">
        <f t="shared" si="68"/>
        <v>4.1335466009956631E-3</v>
      </c>
      <c r="R172" s="8">
        <f t="shared" si="69"/>
        <v>0.40421778103721373</v>
      </c>
      <c r="S172" s="8">
        <f t="shared" si="70"/>
        <v>1.0226038524057689E-2</v>
      </c>
      <c r="T172" s="8">
        <f t="shared" si="71"/>
        <v>3.2194530383488204E-3</v>
      </c>
      <c r="U172" s="8">
        <f t="shared" si="72"/>
        <v>8.6117365933377904E-3</v>
      </c>
      <c r="V172">
        <f t="shared" si="73"/>
        <v>-4329.8042324919215</v>
      </c>
      <c r="W172">
        <f t="shared" si="74"/>
        <v>3722113.7546568126</v>
      </c>
      <c r="X172">
        <f t="shared" si="77"/>
        <v>1.4225919475834127E-9</v>
      </c>
      <c r="Y172">
        <f t="shared" si="78"/>
        <v>3.7717263256808712E-5</v>
      </c>
      <c r="AA172" s="5">
        <f t="shared" si="79"/>
        <v>1.3642816368268861E-5</v>
      </c>
      <c r="AB172" s="6">
        <f t="shared" si="80"/>
        <v>3.7595403599999994E-2</v>
      </c>
      <c r="AC172" s="5">
        <f t="shared" si="81"/>
        <v>4.4297749997537212E-6</v>
      </c>
      <c r="AD172" s="15">
        <f t="shared" si="82"/>
        <v>3.2294194999999998E-2</v>
      </c>
      <c r="AE172" s="5">
        <f t="shared" si="83"/>
        <v>5.2950490553642423E-3</v>
      </c>
      <c r="AF172" s="16">
        <f t="shared" si="84"/>
        <v>1.5372586004267288E-5</v>
      </c>
    </row>
    <row r="173" spans="1:32" x14ac:dyDescent="0.75">
      <c r="A173">
        <f t="shared" si="75"/>
        <v>2460</v>
      </c>
      <c r="B173" s="22">
        <f>'Raw Data'!C174*0.0254</f>
        <v>2.1330462799999998E-2</v>
      </c>
      <c r="C173">
        <f>'Raw Data'!D174*0.0254</f>
        <v>3.18247776E-2</v>
      </c>
      <c r="E173" s="7">
        <f t="shared" si="58"/>
        <v>1.0494314800000001E-2</v>
      </c>
      <c r="F173">
        <f t="shared" si="76"/>
        <v>3.6744459088194495E-5</v>
      </c>
      <c r="H173" s="7">
        <f t="shared" si="59"/>
        <v>6.998183333333334E-2</v>
      </c>
      <c r="I173" s="7">
        <f t="shared" si="60"/>
        <v>2.1330462799999998E-2</v>
      </c>
      <c r="J173" s="7">
        <f t="shared" si="61"/>
        <v>1.0709108985232643</v>
      </c>
      <c r="K173" s="8">
        <f t="shared" si="62"/>
        <v>2.244460961421009E-3</v>
      </c>
      <c r="L173" s="7">
        <f t="shared" si="63"/>
        <v>0.32641364186989091</v>
      </c>
      <c r="M173" s="8">
        <f t="shared" si="64"/>
        <v>6.8761248719980128E-3</v>
      </c>
      <c r="N173" s="8">
        <f t="shared" si="65"/>
        <v>0.10441200000000002</v>
      </c>
      <c r="O173" s="8">
        <f t="shared" si="66"/>
        <v>3.18247776E-2</v>
      </c>
      <c r="P173" s="8">
        <f t="shared" si="67"/>
        <v>1.3161337048211623</v>
      </c>
      <c r="Q173" s="8">
        <f t="shared" si="68"/>
        <v>4.045757404378035E-3</v>
      </c>
      <c r="R173" s="8">
        <f t="shared" si="69"/>
        <v>0.4011575532294902</v>
      </c>
      <c r="S173" s="8">
        <f t="shared" si="70"/>
        <v>1.0085208097935472E-2</v>
      </c>
      <c r="T173" s="8">
        <f t="shared" si="71"/>
        <v>3.145109182899522E-3</v>
      </c>
      <c r="U173" s="8">
        <f t="shared" si="72"/>
        <v>8.4806664849667417E-3</v>
      </c>
      <c r="V173">
        <f t="shared" si="73"/>
        <v>-4498.317269154415</v>
      </c>
      <c r="W173">
        <f t="shared" si="74"/>
        <v>3980736.0516033978</v>
      </c>
      <c r="X173">
        <f t="shared" si="77"/>
        <v>1.3501552736839988E-9</v>
      </c>
      <c r="Y173">
        <f t="shared" si="78"/>
        <v>3.6744459088194495E-5</v>
      </c>
      <c r="AA173" s="5">
        <f t="shared" si="79"/>
        <v>1.3660311477459413E-5</v>
      </c>
      <c r="AB173" s="6">
        <f t="shared" si="80"/>
        <v>3.7205462799999998E-2</v>
      </c>
      <c r="AC173" s="5">
        <f t="shared" si="81"/>
        <v>4.2976422556463859E-6</v>
      </c>
      <c r="AD173" s="15">
        <f t="shared" si="82"/>
        <v>3.18247776E-2</v>
      </c>
      <c r="AE173" s="5">
        <f t="shared" si="83"/>
        <v>5.3746117732163473E-3</v>
      </c>
      <c r="AF173" s="16">
        <f t="shared" si="84"/>
        <v>1.5436096005467213E-5</v>
      </c>
    </row>
    <row r="174" spans="1:32" x14ac:dyDescent="0.75">
      <c r="A174">
        <f t="shared" si="75"/>
        <v>2475</v>
      </c>
      <c r="B174" s="22">
        <f>'Raw Data'!C175*0.0254</f>
        <v>2.11055458E-2</v>
      </c>
      <c r="C174">
        <f>'Raw Data'!D175*0.0254</f>
        <v>3.1587185999999996E-2</v>
      </c>
      <c r="E174" s="7">
        <f t="shared" si="58"/>
        <v>1.0481640199999996E-2</v>
      </c>
      <c r="F174">
        <f t="shared" si="76"/>
        <v>3.61232342236997E-5</v>
      </c>
      <c r="H174" s="7">
        <f t="shared" si="59"/>
        <v>6.9243916666666683E-2</v>
      </c>
      <c r="I174" s="7">
        <f t="shared" si="60"/>
        <v>2.11055458E-2</v>
      </c>
      <c r="J174" s="7">
        <f t="shared" si="61"/>
        <v>1.0651117779105999</v>
      </c>
      <c r="K174" s="8">
        <f t="shared" si="62"/>
        <v>2.2095675617938219E-3</v>
      </c>
      <c r="L174" s="7">
        <f t="shared" si="63"/>
        <v>0.32464606990715078</v>
      </c>
      <c r="M174" s="8">
        <f t="shared" si="64"/>
        <v>6.8060813501477514E-3</v>
      </c>
      <c r="N174" s="8">
        <f t="shared" si="65"/>
        <v>0.1036325</v>
      </c>
      <c r="O174" s="8">
        <f t="shared" si="66"/>
        <v>3.1587185999999996E-2</v>
      </c>
      <c r="P174" s="8">
        <f t="shared" si="67"/>
        <v>1.3110270665641266</v>
      </c>
      <c r="Q174" s="8">
        <f t="shared" si="68"/>
        <v>4.0015405892094864E-3</v>
      </c>
      <c r="R174" s="8">
        <f t="shared" si="69"/>
        <v>0.39960104988874573</v>
      </c>
      <c r="S174" s="8">
        <f t="shared" si="70"/>
        <v>1.0013839028509983E-2</v>
      </c>
      <c r="T174" s="8">
        <f t="shared" si="71"/>
        <v>3.1055540755016544E-3</v>
      </c>
      <c r="U174" s="8">
        <f t="shared" si="72"/>
        <v>8.4099601893288661E-3</v>
      </c>
      <c r="V174">
        <f t="shared" si="73"/>
        <v>-4579.3141400374561</v>
      </c>
      <c r="W174">
        <f t="shared" si="74"/>
        <v>4128618.0101629915</v>
      </c>
      <c r="X174">
        <f t="shared" si="77"/>
        <v>1.3048880507802694E-9</v>
      </c>
      <c r="Y174">
        <f t="shared" si="78"/>
        <v>3.61232342236997E-5</v>
      </c>
      <c r="AA174" s="5">
        <f t="shared" si="79"/>
        <v>1.3622589822275498E-5</v>
      </c>
      <c r="AB174" s="6">
        <f t="shared" si="80"/>
        <v>3.69805458E-2</v>
      </c>
      <c r="AC174" s="5">
        <f t="shared" si="81"/>
        <v>4.2346970192226618E-6</v>
      </c>
      <c r="AD174" s="15">
        <f t="shared" si="82"/>
        <v>3.1587185999999996E-2</v>
      </c>
      <c r="AE174" s="5">
        <f t="shared" si="83"/>
        <v>5.3873843076978995E-3</v>
      </c>
      <c r="AF174" s="16">
        <f t="shared" si="84"/>
        <v>1.5363385105150902E-5</v>
      </c>
    </row>
    <row r="175" spans="1:32" x14ac:dyDescent="0.75">
      <c r="A175">
        <f t="shared" si="75"/>
        <v>2490</v>
      </c>
      <c r="B175" s="22">
        <f>'Raw Data'!C176*0.0254</f>
        <v>2.0934172000000001E-2</v>
      </c>
      <c r="C175">
        <f>'Raw Data'!D176*0.0254</f>
        <v>3.1379540999999997E-2</v>
      </c>
      <c r="E175" s="7">
        <f t="shared" si="58"/>
        <v>1.0445368999999996E-2</v>
      </c>
      <c r="F175">
        <f t="shared" si="76"/>
        <v>3.5700636997394807E-5</v>
      </c>
      <c r="H175" s="7">
        <f t="shared" si="59"/>
        <v>6.8681666666666683E-2</v>
      </c>
      <c r="I175" s="7">
        <f t="shared" si="60"/>
        <v>2.0934172000000001E-2</v>
      </c>
      <c r="J175" s="7">
        <f t="shared" si="61"/>
        <v>1.0606739609400373</v>
      </c>
      <c r="K175" s="8">
        <f t="shared" si="62"/>
        <v>2.1830959750745015E-3</v>
      </c>
      <c r="L175" s="7">
        <f t="shared" si="63"/>
        <v>0.32329342329452332</v>
      </c>
      <c r="M175" s="8">
        <f t="shared" si="64"/>
        <v>6.7526767257671087E-3</v>
      </c>
      <c r="N175" s="8">
        <f t="shared" si="65"/>
        <v>0.10295125000000001</v>
      </c>
      <c r="O175" s="8">
        <f t="shared" si="66"/>
        <v>3.1379540999999997E-2</v>
      </c>
      <c r="P175" s="8">
        <f t="shared" si="67"/>
        <v>1.3065501558726391</v>
      </c>
      <c r="Q175" s="8">
        <f t="shared" si="68"/>
        <v>3.9630171701943422E-3</v>
      </c>
      <c r="R175" s="8">
        <f t="shared" si="69"/>
        <v>0.39823648750998036</v>
      </c>
      <c r="S175" s="8">
        <f t="shared" si="70"/>
        <v>9.9514165439072762E-3</v>
      </c>
      <c r="T175" s="8">
        <f t="shared" si="71"/>
        <v>3.0730565726344219E-3</v>
      </c>
      <c r="U175" s="8">
        <f t="shared" si="72"/>
        <v>8.3520466348371916E-3</v>
      </c>
      <c r="V175">
        <f t="shared" si="73"/>
        <v>-4659.0746749277414</v>
      </c>
      <c r="W175">
        <f t="shared" si="74"/>
        <v>4255427.1109177042</v>
      </c>
      <c r="X175">
        <f t="shared" si="77"/>
        <v>1.274535482019755E-9</v>
      </c>
      <c r="Y175">
        <f t="shared" si="78"/>
        <v>3.5700636997394807E-5</v>
      </c>
      <c r="AA175" s="5">
        <f t="shared" si="79"/>
        <v>1.3630358212144786E-5</v>
      </c>
      <c r="AB175" s="6">
        <f t="shared" si="80"/>
        <v>3.6809172000000001E-2</v>
      </c>
      <c r="AC175" s="5">
        <f t="shared" si="81"/>
        <v>4.2321899169990501E-6</v>
      </c>
      <c r="AD175" s="15">
        <f t="shared" si="82"/>
        <v>3.1379540999999997E-2</v>
      </c>
      <c r="AE175" s="5">
        <f t="shared" si="83"/>
        <v>5.4236928440134285E-3</v>
      </c>
      <c r="AF175" s="16">
        <f t="shared" si="84"/>
        <v>1.5336324281725079E-5</v>
      </c>
    </row>
    <row r="176" spans="1:32" x14ac:dyDescent="0.75">
      <c r="A176">
        <f t="shared" si="75"/>
        <v>2505</v>
      </c>
      <c r="B176" s="22">
        <f>'Raw Data'!C177*0.0254</f>
        <v>2.0680502199999999E-2</v>
      </c>
      <c r="C176">
        <f>'Raw Data'!D177*0.0254</f>
        <v>3.1135116799999998E-2</v>
      </c>
      <c r="E176" s="7">
        <f t="shared" si="58"/>
        <v>1.0454614599999999E-2</v>
      </c>
      <c r="F176">
        <f t="shared" si="76"/>
        <v>3.4967314053786882E-5</v>
      </c>
      <c r="H176" s="7">
        <f t="shared" si="59"/>
        <v>6.7849416666666676E-2</v>
      </c>
      <c r="I176" s="7">
        <f t="shared" si="60"/>
        <v>2.0680502199999999E-2</v>
      </c>
      <c r="J176" s="7">
        <f t="shared" si="61"/>
        <v>1.0540740377683848</v>
      </c>
      <c r="K176" s="8">
        <f t="shared" si="62"/>
        <v>2.1440964068156197E-3</v>
      </c>
      <c r="L176" s="7">
        <f t="shared" si="63"/>
        <v>0.32128176671180364</v>
      </c>
      <c r="M176" s="8">
        <f t="shared" si="64"/>
        <v>6.6735701461045505E-3</v>
      </c>
      <c r="N176" s="8">
        <f t="shared" si="65"/>
        <v>0.10214933333333334</v>
      </c>
      <c r="O176" s="8">
        <f t="shared" si="66"/>
        <v>3.1135116799999998E-2</v>
      </c>
      <c r="P176" s="8">
        <f t="shared" si="67"/>
        <v>1.3012634335223556</v>
      </c>
      <c r="Q176" s="8">
        <f t="shared" si="68"/>
        <v>3.9178146834388831E-3</v>
      </c>
      <c r="R176" s="8">
        <f t="shared" si="69"/>
        <v>0.39662509453761396</v>
      </c>
      <c r="S176" s="8">
        <f t="shared" si="70"/>
        <v>9.8778789778954258E-3</v>
      </c>
      <c r="T176" s="8">
        <f t="shared" si="71"/>
        <v>3.0309555451272516E-3</v>
      </c>
      <c r="U176" s="8">
        <f t="shared" si="72"/>
        <v>8.2757245619999881E-3</v>
      </c>
      <c r="V176">
        <f t="shared" si="73"/>
        <v>-4740.3105414712181</v>
      </c>
      <c r="W176">
        <f t="shared" si="74"/>
        <v>4428340.1988472398</v>
      </c>
      <c r="X176">
        <f t="shared" si="77"/>
        <v>1.2227130521361616E-9</v>
      </c>
      <c r="Y176">
        <f t="shared" si="78"/>
        <v>3.4967314053786882E-5</v>
      </c>
      <c r="AA176" s="5">
        <f t="shared" si="79"/>
        <v>1.3556167525168319E-5</v>
      </c>
      <c r="AB176" s="6">
        <f t="shared" si="80"/>
        <v>3.6555502199999999E-2</v>
      </c>
      <c r="AC176" s="5">
        <f t="shared" si="81"/>
        <v>4.0966990936132087E-6</v>
      </c>
      <c r="AD176" s="15">
        <f t="shared" si="82"/>
        <v>3.1135116799999998E-2</v>
      </c>
      <c r="AE176" s="5">
        <f t="shared" si="83"/>
        <v>5.4145893604297633E-3</v>
      </c>
      <c r="AF176" s="16">
        <f t="shared" si="84"/>
        <v>1.5255508001792151E-5</v>
      </c>
    </row>
    <row r="177" spans="1:32" x14ac:dyDescent="0.75">
      <c r="A177">
        <f t="shared" si="75"/>
        <v>2520</v>
      </c>
      <c r="B177" s="22">
        <f>'Raw Data'!C178*0.0254</f>
        <v>2.0268361799999999E-2</v>
      </c>
      <c r="C177">
        <f>'Raw Data'!D178*0.0254</f>
        <v>3.1040069999999999E-2</v>
      </c>
      <c r="E177" s="7">
        <f t="shared" si="58"/>
        <v>1.0771708200000001E-2</v>
      </c>
      <c r="F177">
        <f t="shared" si="76"/>
        <v>3.3267414155754544E-5</v>
      </c>
      <c r="H177" s="7">
        <f t="shared" si="59"/>
        <v>6.6497250000000008E-2</v>
      </c>
      <c r="I177" s="7">
        <f t="shared" si="60"/>
        <v>2.0268361799999999E-2</v>
      </c>
      <c r="J177" s="7">
        <f t="shared" si="61"/>
        <v>1.0432704859598561</v>
      </c>
      <c r="K177" s="8">
        <f t="shared" si="62"/>
        <v>2.0812056289659271E-3</v>
      </c>
      <c r="L177" s="7">
        <f t="shared" si="63"/>
        <v>0.31798884412056411</v>
      </c>
      <c r="M177" s="8">
        <f t="shared" si="64"/>
        <v>6.5449013933861367E-3</v>
      </c>
      <c r="N177" s="8">
        <f t="shared" si="65"/>
        <v>0.10183750000000001</v>
      </c>
      <c r="O177" s="8">
        <f t="shared" si="66"/>
        <v>3.1040069999999999E-2</v>
      </c>
      <c r="P177" s="8">
        <f t="shared" si="67"/>
        <v>1.2992026763445277</v>
      </c>
      <c r="Q177" s="8">
        <f t="shared" si="68"/>
        <v>3.9002795838749306E-3</v>
      </c>
      <c r="R177" s="8">
        <f t="shared" si="69"/>
        <v>0.39599697574981196</v>
      </c>
      <c r="S177" s="8">
        <f t="shared" si="70"/>
        <v>9.8492660871710783E-3</v>
      </c>
      <c r="T177" s="8">
        <f t="shared" si="71"/>
        <v>2.9907426064204289E-3</v>
      </c>
      <c r="U177" s="8">
        <f t="shared" si="72"/>
        <v>8.1970837402786066E-3</v>
      </c>
      <c r="V177">
        <f t="shared" si="73"/>
        <v>-4684.2666350088475</v>
      </c>
      <c r="W177">
        <f t="shared" si="74"/>
        <v>4606498.2414491018</v>
      </c>
      <c r="X177">
        <f t="shared" si="77"/>
        <v>1.1067208446104976E-9</v>
      </c>
      <c r="Y177">
        <f t="shared" si="78"/>
        <v>3.3267414155754544E-5</v>
      </c>
      <c r="AA177" s="5">
        <f t="shared" si="79"/>
        <v>1.3022941900457041E-5</v>
      </c>
      <c r="AB177" s="6">
        <f t="shared" si="80"/>
        <v>3.6143361799999996E-2</v>
      </c>
      <c r="AC177" s="5">
        <f t="shared" si="81"/>
        <v>3.7643680676976767E-6</v>
      </c>
      <c r="AD177" s="15">
        <f t="shared" si="82"/>
        <v>3.1040069999999999E-2</v>
      </c>
      <c r="AE177" s="5">
        <f t="shared" si="83"/>
        <v>5.0981076244733213E-3</v>
      </c>
      <c r="AF177" s="16">
        <f t="shared" si="84"/>
        <v>1.4442749359432072E-5</v>
      </c>
    </row>
    <row r="178" spans="1:32" x14ac:dyDescent="0.75">
      <c r="A178">
        <f t="shared" si="75"/>
        <v>2535</v>
      </c>
      <c r="B178" s="22">
        <f>'Raw Data'!C179*0.0254</f>
        <v>2.0959495800000002E-2</v>
      </c>
      <c r="C178">
        <f>'Raw Data'!D179*0.0254</f>
        <v>3.0881091400000001E-2</v>
      </c>
      <c r="E178" s="7">
        <f t="shared" si="58"/>
        <v>9.9215955999999994E-3</v>
      </c>
      <c r="F178">
        <f t="shared" si="76"/>
        <v>3.6637110647754639E-5</v>
      </c>
      <c r="H178" s="7">
        <f t="shared" si="59"/>
        <v>6.8764750000000013E-2</v>
      </c>
      <c r="I178" s="7">
        <f t="shared" si="60"/>
        <v>2.0959495800000002E-2</v>
      </c>
      <c r="J178" s="7">
        <f t="shared" si="61"/>
        <v>1.0613307907029559</v>
      </c>
      <c r="K178" s="8">
        <f t="shared" si="62"/>
        <v>2.1870013697407984E-3</v>
      </c>
      <c r="L178" s="7">
        <f t="shared" si="63"/>
        <v>0.32349362500626089</v>
      </c>
      <c r="M178" s="8">
        <f t="shared" si="64"/>
        <v>6.760570226688304E-3</v>
      </c>
      <c r="N178" s="8">
        <f t="shared" si="65"/>
        <v>0.10131591666666669</v>
      </c>
      <c r="O178" s="8">
        <f t="shared" si="66"/>
        <v>3.0881091400000001E-2</v>
      </c>
      <c r="P178" s="8">
        <f t="shared" si="67"/>
        <v>1.2957495182032031</v>
      </c>
      <c r="Q178" s="8">
        <f t="shared" si="68"/>
        <v>3.8710029563413704E-3</v>
      </c>
      <c r="R178" s="8">
        <f t="shared" si="69"/>
        <v>0.39494445314833626</v>
      </c>
      <c r="S178" s="8">
        <f t="shared" si="70"/>
        <v>9.8013858037081219E-3</v>
      </c>
      <c r="T178" s="8">
        <f t="shared" si="71"/>
        <v>3.0290021630410844E-3</v>
      </c>
      <c r="U178" s="8">
        <f t="shared" si="72"/>
        <v>8.2809780151982121E-3</v>
      </c>
      <c r="V178">
        <f t="shared" si="73"/>
        <v>-4996.0746801897239</v>
      </c>
      <c r="W178">
        <f t="shared" si="74"/>
        <v>4430303.4290335039</v>
      </c>
      <c r="X178">
        <f t="shared" si="77"/>
        <v>1.3422778766158165E-9</v>
      </c>
      <c r="Y178">
        <f t="shared" si="78"/>
        <v>3.6637110647754639E-5</v>
      </c>
      <c r="AA178" s="5">
        <f t="shared" si="79"/>
        <v>1.4303598765282859E-5</v>
      </c>
      <c r="AB178" s="6">
        <f t="shared" si="80"/>
        <v>3.6834495800000006E-2</v>
      </c>
      <c r="AC178" s="5">
        <f t="shared" si="81"/>
        <v>4.6538625169848973E-6</v>
      </c>
      <c r="AD178" s="15">
        <f t="shared" si="82"/>
        <v>3.0881091400000001E-2</v>
      </c>
      <c r="AE178" s="5">
        <f t="shared" si="83"/>
        <v>5.9466982794868593E-3</v>
      </c>
      <c r="AF178" s="16">
        <f t="shared" si="84"/>
        <v>1.6355856761443924E-5</v>
      </c>
    </row>
    <row r="179" spans="1:32" x14ac:dyDescent="0.75">
      <c r="A179">
        <f t="shared" si="75"/>
        <v>2550</v>
      </c>
      <c r="B179" s="22">
        <f>'Raw Data'!C180*0.0254</f>
        <v>1.9845655E-2</v>
      </c>
      <c r="C179">
        <f>'Raw Data'!D180*0.0254</f>
        <v>3.0680253599999999E-2</v>
      </c>
      <c r="E179" s="7">
        <f t="shared" si="58"/>
        <v>1.0834598599999998E-2</v>
      </c>
      <c r="F179">
        <f t="shared" si="76"/>
        <v>3.2026410638766834E-5</v>
      </c>
      <c r="H179" s="7">
        <f t="shared" si="59"/>
        <v>6.5110416666666671E-2</v>
      </c>
      <c r="I179" s="7">
        <f t="shared" si="60"/>
        <v>1.9845655E-2</v>
      </c>
      <c r="J179" s="7">
        <f t="shared" si="61"/>
        <v>1.0320834404415127</v>
      </c>
      <c r="K179" s="8">
        <f t="shared" si="62"/>
        <v>2.01731656468981E-3</v>
      </c>
      <c r="L179" s="7">
        <f t="shared" si="63"/>
        <v>0.314579032646573</v>
      </c>
      <c r="M179" s="8">
        <f t="shared" si="64"/>
        <v>6.4127495965576597E-3</v>
      </c>
      <c r="N179" s="8">
        <f t="shared" si="65"/>
        <v>0.10065700000000001</v>
      </c>
      <c r="O179" s="8">
        <f t="shared" si="66"/>
        <v>3.0680253599999999E-2</v>
      </c>
      <c r="P179" s="8">
        <f t="shared" si="67"/>
        <v>1.2913758448697978</v>
      </c>
      <c r="Q179" s="8">
        <f t="shared" si="68"/>
        <v>3.8341132784676969E-3</v>
      </c>
      <c r="R179" s="8">
        <f t="shared" si="69"/>
        <v>0.39361135751631432</v>
      </c>
      <c r="S179" s="8">
        <f t="shared" si="70"/>
        <v>9.7408603823348292E-3</v>
      </c>
      <c r="T179" s="8">
        <f t="shared" si="71"/>
        <v>2.9257149215787537E-3</v>
      </c>
      <c r="U179" s="8">
        <f t="shared" si="72"/>
        <v>8.0768049894462436E-3</v>
      </c>
      <c r="V179">
        <f t="shared" si="73"/>
        <v>-4794.3822735056356</v>
      </c>
      <c r="W179">
        <f t="shared" si="74"/>
        <v>4909357.644147072</v>
      </c>
      <c r="X179">
        <f t="shared" si="77"/>
        <v>1.0256909784029175E-9</v>
      </c>
      <c r="Y179">
        <f t="shared" si="78"/>
        <v>3.2026410638766834E-5</v>
      </c>
      <c r="AA179" s="5">
        <f t="shared" si="79"/>
        <v>1.2846044535457343E-5</v>
      </c>
      <c r="AB179" s="6">
        <f t="shared" si="80"/>
        <v>3.5720655000000004E-2</v>
      </c>
      <c r="AC179" s="5">
        <f t="shared" si="81"/>
        <v>3.6662097815852637E-6</v>
      </c>
      <c r="AD179" s="15">
        <f t="shared" si="82"/>
        <v>3.0680253599999999E-2</v>
      </c>
      <c r="AE179" s="5">
        <f t="shared" si="83"/>
        <v>5.0354838453550528E-3</v>
      </c>
      <c r="AF179" s="16">
        <f t="shared" si="84"/>
        <v>1.4097389398820721E-5</v>
      </c>
    </row>
    <row r="180" spans="1:32" x14ac:dyDescent="0.75">
      <c r="A180">
        <f t="shared" si="75"/>
        <v>2565</v>
      </c>
      <c r="B180" s="22">
        <f>'Raw Data'!C181*0.0254</f>
        <v>1.9706691599999999E-2</v>
      </c>
      <c r="C180">
        <f>'Raw Data'!D181*0.0254</f>
        <v>3.0363540999999997E-2</v>
      </c>
      <c r="E180" s="7">
        <f t="shared" si="58"/>
        <v>1.0656849399999998E-2</v>
      </c>
      <c r="F180">
        <f t="shared" si="76"/>
        <v>3.1962632862495038E-5</v>
      </c>
      <c r="H180" s="7">
        <f t="shared" si="59"/>
        <v>6.4654500000000004E-2</v>
      </c>
      <c r="I180" s="7">
        <f t="shared" si="60"/>
        <v>1.9706691599999999E-2</v>
      </c>
      <c r="J180" s="7">
        <f t="shared" si="61"/>
        <v>1.0283815858429595</v>
      </c>
      <c r="K180" s="8">
        <f t="shared" si="62"/>
        <v>1.996450435857292E-3</v>
      </c>
      <c r="L180" s="7">
        <f t="shared" si="63"/>
        <v>0.31345070736493402</v>
      </c>
      <c r="M180" s="8">
        <f t="shared" si="64"/>
        <v>6.3692644136640305E-3</v>
      </c>
      <c r="N180" s="8">
        <f t="shared" si="65"/>
        <v>9.9617916666666667E-2</v>
      </c>
      <c r="O180" s="8">
        <f t="shared" si="66"/>
        <v>3.0363540999999997E-2</v>
      </c>
      <c r="P180" s="8">
        <f t="shared" si="67"/>
        <v>1.2844528282121845</v>
      </c>
      <c r="Q180" s="8">
        <f t="shared" si="68"/>
        <v>3.7761575902594382E-3</v>
      </c>
      <c r="R180" s="8">
        <f t="shared" si="69"/>
        <v>0.39150122203907378</v>
      </c>
      <c r="S180" s="8">
        <f t="shared" si="70"/>
        <v>9.6453277223297121E-3</v>
      </c>
      <c r="T180" s="8">
        <f t="shared" si="71"/>
        <v>2.8863040130583653E-3</v>
      </c>
      <c r="U180" s="8">
        <f t="shared" si="72"/>
        <v>8.0072960679968708E-3</v>
      </c>
      <c r="V180">
        <f t="shared" si="73"/>
        <v>-4961.1274237404723</v>
      </c>
      <c r="W180">
        <f t="shared" si="74"/>
        <v>5102811.0295809675</v>
      </c>
      <c r="X180">
        <f t="shared" si="77"/>
        <v>1.0216098995026476E-9</v>
      </c>
      <c r="Y180">
        <f t="shared" si="78"/>
        <v>3.1962632862495038E-5</v>
      </c>
      <c r="AA180" s="5">
        <f t="shared" si="79"/>
        <v>1.3063784990100505E-5</v>
      </c>
      <c r="AB180" s="6">
        <f t="shared" si="80"/>
        <v>3.55816916E-2</v>
      </c>
      <c r="AC180" s="5">
        <f t="shared" si="81"/>
        <v>3.6921474326827792E-6</v>
      </c>
      <c r="AD180" s="15">
        <f t="shared" si="82"/>
        <v>3.0363540999999997E-2</v>
      </c>
      <c r="AE180" s="5">
        <f t="shared" si="83"/>
        <v>5.2130822631112125E-3</v>
      </c>
      <c r="AF180" s="16">
        <f t="shared" si="84"/>
        <v>1.4439974446207524E-5</v>
      </c>
    </row>
    <row r="181" spans="1:32" x14ac:dyDescent="0.75">
      <c r="A181">
        <f t="shared" si="75"/>
        <v>2580</v>
      </c>
      <c r="B181" s="22">
        <f>'Raw Data'!C182*0.0254</f>
        <v>1.95019676E-2</v>
      </c>
      <c r="C181">
        <f>'Raw Data'!D182*0.0254</f>
        <v>3.0249622E-2</v>
      </c>
      <c r="E181" s="7">
        <f t="shared" si="58"/>
        <v>1.0747654400000001E-2</v>
      </c>
      <c r="F181">
        <f t="shared" si="76"/>
        <v>3.1272681524088406E-5</v>
      </c>
      <c r="H181" s="7">
        <f t="shared" si="59"/>
        <v>6.3982833333333336E-2</v>
      </c>
      <c r="I181" s="7">
        <f t="shared" si="60"/>
        <v>1.95019676E-2</v>
      </c>
      <c r="J181" s="7">
        <f t="shared" si="61"/>
        <v>1.0229057211101753</v>
      </c>
      <c r="K181" s="8">
        <f t="shared" si="62"/>
        <v>1.9658346330192985E-3</v>
      </c>
      <c r="L181" s="7">
        <f t="shared" si="63"/>
        <v>0.31178166379438138</v>
      </c>
      <c r="M181" s="8">
        <f t="shared" si="64"/>
        <v>6.3051643547446003E-3</v>
      </c>
      <c r="N181" s="8">
        <f t="shared" si="65"/>
        <v>9.9244166666666675E-2</v>
      </c>
      <c r="O181" s="8">
        <f t="shared" si="66"/>
        <v>3.0249622E-2</v>
      </c>
      <c r="P181" s="8">
        <f t="shared" si="67"/>
        <v>1.2819548313082849</v>
      </c>
      <c r="Q181" s="8">
        <f t="shared" si="68"/>
        <v>3.7553768734157529E-3</v>
      </c>
      <c r="R181" s="8">
        <f t="shared" si="69"/>
        <v>0.39073983258276518</v>
      </c>
      <c r="S181" s="8">
        <f t="shared" si="70"/>
        <v>9.6109394545034043E-3</v>
      </c>
      <c r="T181" s="8">
        <f t="shared" si="71"/>
        <v>2.8606057532175257E-3</v>
      </c>
      <c r="U181" s="8">
        <f t="shared" si="72"/>
        <v>7.9580519046240014E-3</v>
      </c>
      <c r="V181">
        <f t="shared" si="73"/>
        <v>-4978.1850883913603</v>
      </c>
      <c r="W181">
        <f t="shared" si="74"/>
        <v>5237810.4235076634</v>
      </c>
      <c r="X181">
        <f t="shared" si="77"/>
        <v>9.7798060970706019E-10</v>
      </c>
      <c r="Y181">
        <f t="shared" si="78"/>
        <v>3.1272681524088406E-5</v>
      </c>
      <c r="AA181" s="5">
        <f t="shared" si="79"/>
        <v>1.2898442655346398E-5</v>
      </c>
      <c r="AB181" s="6">
        <f t="shared" si="80"/>
        <v>3.5376967600000003E-2</v>
      </c>
      <c r="AC181" s="5">
        <f t="shared" si="81"/>
        <v>3.6681100513122022E-6</v>
      </c>
      <c r="AD181" s="15">
        <f t="shared" si="82"/>
        <v>3.0249622E-2</v>
      </c>
      <c r="AE181" s="5">
        <f t="shared" si="83"/>
        <v>5.1224770315120216E-3</v>
      </c>
      <c r="AF181" s="16">
        <f t="shared" si="84"/>
        <v>1.4098901092014955E-5</v>
      </c>
    </row>
    <row r="182" spans="1:32" x14ac:dyDescent="0.75">
      <c r="A182">
        <f t="shared" si="75"/>
        <v>2595</v>
      </c>
      <c r="B182" s="22">
        <f>'Raw Data'!C183*0.0254</f>
        <v>1.9106972199999999E-2</v>
      </c>
      <c r="C182">
        <f>'Raw Data'!D183*0.0254</f>
        <v>2.98697396E-2</v>
      </c>
      <c r="E182" s="7">
        <f t="shared" si="58"/>
        <v>1.0762767400000001E-2</v>
      </c>
      <c r="F182">
        <f t="shared" si="76"/>
        <v>3.0224284457767515E-5</v>
      </c>
      <c r="H182" s="7">
        <f t="shared" si="59"/>
        <v>6.2686916666666676E-2</v>
      </c>
      <c r="I182" s="7">
        <f t="shared" si="60"/>
        <v>1.9106972199999999E-2</v>
      </c>
      <c r="J182" s="7">
        <f t="shared" si="61"/>
        <v>1.0122643181504154</v>
      </c>
      <c r="K182" s="8">
        <f t="shared" si="62"/>
        <v>1.90718727243441E-3</v>
      </c>
      <c r="L182" s="7">
        <f t="shared" si="63"/>
        <v>0.30853816417224655</v>
      </c>
      <c r="M182" s="8">
        <f t="shared" si="64"/>
        <v>6.1813658532358772E-3</v>
      </c>
      <c r="N182" s="8">
        <f t="shared" si="65"/>
        <v>9.7997833333333353E-2</v>
      </c>
      <c r="O182" s="8">
        <f t="shared" si="66"/>
        <v>2.98697396E-2</v>
      </c>
      <c r="P182" s="8">
        <f t="shared" si="67"/>
        <v>1.2735944165611308</v>
      </c>
      <c r="Q182" s="8">
        <f t="shared" si="68"/>
        <v>3.6863319645008283E-3</v>
      </c>
      <c r="R182" s="8">
        <f t="shared" si="69"/>
        <v>0.38819157816783262</v>
      </c>
      <c r="S182" s="8">
        <f t="shared" si="70"/>
        <v>9.4961667687367031E-3</v>
      </c>
      <c r="T182" s="8">
        <f t="shared" si="71"/>
        <v>2.7967596184676194E-3</v>
      </c>
      <c r="U182" s="8">
        <f t="shared" si="72"/>
        <v>7.8387663109862893E-3</v>
      </c>
      <c r="V182">
        <f t="shared" si="73"/>
        <v>-5121.5874388133007</v>
      </c>
      <c r="W182">
        <f t="shared" si="74"/>
        <v>5591146.9949296108</v>
      </c>
      <c r="X182">
        <f t="shared" si="77"/>
        <v>9.1350737098404709E-10</v>
      </c>
      <c r="Y182">
        <f t="shared" si="78"/>
        <v>3.0224284457767515E-5</v>
      </c>
      <c r="AA182" s="5">
        <f t="shared" si="79"/>
        <v>1.2800483475337406E-5</v>
      </c>
      <c r="AB182" s="6">
        <f t="shared" si="80"/>
        <v>3.4981972200000003E-2</v>
      </c>
      <c r="AC182" s="5">
        <f t="shared" si="81"/>
        <v>3.5441002352654502E-6</v>
      </c>
      <c r="AD182" s="15">
        <f t="shared" si="82"/>
        <v>2.98697396E-2</v>
      </c>
      <c r="AE182" s="5">
        <f t="shared" si="83"/>
        <v>5.1075539921235031E-3</v>
      </c>
      <c r="AF182" s="16">
        <f t="shared" si="84"/>
        <v>1.393499111657006E-5</v>
      </c>
    </row>
    <row r="183" spans="1:32" x14ac:dyDescent="0.75">
      <c r="A183">
        <f t="shared" si="75"/>
        <v>2610</v>
      </c>
      <c r="B183" s="22">
        <f>'Raw Data'!C184*0.0254</f>
        <v>1.84591198E-2</v>
      </c>
      <c r="C183">
        <f>'Raw Data'!D184*0.0254</f>
        <v>2.9527957199999996E-2</v>
      </c>
      <c r="E183" s="7">
        <f t="shared" si="58"/>
        <v>1.1068837399999996E-2</v>
      </c>
      <c r="F183">
        <f t="shared" si="76"/>
        <v>2.8112366019027652E-5</v>
      </c>
      <c r="H183" s="7">
        <f t="shared" si="59"/>
        <v>6.0561416666666673E-2</v>
      </c>
      <c r="I183" s="7">
        <f t="shared" si="60"/>
        <v>1.84591198E-2</v>
      </c>
      <c r="J183" s="7">
        <f t="shared" si="61"/>
        <v>0.99458592947212088</v>
      </c>
      <c r="K183" s="8">
        <f t="shared" si="62"/>
        <v>1.8122189306467665E-3</v>
      </c>
      <c r="L183" s="7">
        <f t="shared" si="63"/>
        <v>0.30314979130310238</v>
      </c>
      <c r="M183" s="8">
        <f t="shared" si="64"/>
        <v>5.9779652918673168E-3</v>
      </c>
      <c r="N183" s="8">
        <f t="shared" si="65"/>
        <v>9.6876500000000004E-2</v>
      </c>
      <c r="O183" s="8">
        <f t="shared" si="66"/>
        <v>2.9527957199999996E-2</v>
      </c>
      <c r="P183" s="8">
        <f t="shared" si="67"/>
        <v>1.2660319168538654</v>
      </c>
      <c r="Q183" s="8">
        <f t="shared" si="68"/>
        <v>3.6245452696487641E-3</v>
      </c>
      <c r="R183" s="8">
        <f t="shared" si="69"/>
        <v>0.3858865282570581</v>
      </c>
      <c r="S183" s="8">
        <f t="shared" si="70"/>
        <v>9.3927748294811552E-3</v>
      </c>
      <c r="T183" s="8">
        <f t="shared" si="71"/>
        <v>2.7183821001477652E-3</v>
      </c>
      <c r="U183" s="8">
        <f t="shared" si="72"/>
        <v>7.685370060674236E-3</v>
      </c>
      <c r="V183">
        <f t="shared" si="73"/>
        <v>-5172.7810618528802</v>
      </c>
      <c r="W183">
        <f t="shared" si="74"/>
        <v>6076228.5144451661</v>
      </c>
      <c r="X183">
        <f t="shared" si="77"/>
        <v>7.9030512318778059E-10</v>
      </c>
      <c r="Y183">
        <f t="shared" si="78"/>
        <v>2.8112366019027652E-5</v>
      </c>
      <c r="AA183" s="5">
        <f t="shared" si="79"/>
        <v>1.2265195321412997E-5</v>
      </c>
      <c r="AB183" s="6">
        <f t="shared" si="80"/>
        <v>3.43341198E-2</v>
      </c>
      <c r="AC183" s="5">
        <f t="shared" si="81"/>
        <v>3.1604938516347926E-6</v>
      </c>
      <c r="AD183" s="15">
        <f t="shared" si="82"/>
        <v>2.9527957199999996E-2</v>
      </c>
      <c r="AE183" s="5">
        <f t="shared" si="83"/>
        <v>4.8020745246256918E-3</v>
      </c>
      <c r="AF183" s="16">
        <f t="shared" si="84"/>
        <v>1.3192776844092938E-5</v>
      </c>
    </row>
    <row r="184" spans="1:32" x14ac:dyDescent="0.75">
      <c r="A184">
        <f t="shared" si="75"/>
        <v>2625</v>
      </c>
      <c r="B184" s="22">
        <f>'Raw Data'!C185*0.0254</f>
        <v>1.8093207400000002E-2</v>
      </c>
      <c r="C184">
        <f>'Raw Data'!D185*0.0254</f>
        <v>2.9224858999999999E-2</v>
      </c>
      <c r="E184" s="7">
        <f t="shared" si="58"/>
        <v>1.1131651599999997E-2</v>
      </c>
      <c r="F184">
        <f t="shared" si="76"/>
        <v>2.7130156644574298E-5</v>
      </c>
      <c r="H184" s="7">
        <f t="shared" si="59"/>
        <v>5.936091666666668E-2</v>
      </c>
      <c r="I184" s="7">
        <f t="shared" si="60"/>
        <v>1.8093207400000002E-2</v>
      </c>
      <c r="J184" s="7">
        <f t="shared" si="61"/>
        <v>0.98447270942896425</v>
      </c>
      <c r="K184" s="8">
        <f t="shared" si="62"/>
        <v>1.7592613705409484E-3</v>
      </c>
      <c r="L184" s="7">
        <f t="shared" si="63"/>
        <v>0.30006728183394826</v>
      </c>
      <c r="M184" s="8">
        <f t="shared" si="64"/>
        <v>5.8628896819030458E-3</v>
      </c>
      <c r="N184" s="8">
        <f t="shared" si="65"/>
        <v>9.588208333333334E-2</v>
      </c>
      <c r="O184" s="8">
        <f t="shared" si="66"/>
        <v>2.9224858999999999E-2</v>
      </c>
      <c r="P184" s="8">
        <f t="shared" si="67"/>
        <v>1.2592926167501812</v>
      </c>
      <c r="Q184" s="8">
        <f t="shared" si="68"/>
        <v>3.5700181347620252E-3</v>
      </c>
      <c r="R184" s="8">
        <f t="shared" si="69"/>
        <v>0.38383238958545518</v>
      </c>
      <c r="S184" s="8">
        <f t="shared" si="70"/>
        <v>9.3009819692853411E-3</v>
      </c>
      <c r="T184" s="8">
        <f t="shared" si="71"/>
        <v>2.664639752651487E-3</v>
      </c>
      <c r="U184" s="8">
        <f t="shared" si="72"/>
        <v>7.5819358255941934E-3</v>
      </c>
      <c r="V184">
        <f t="shared" si="73"/>
        <v>-5281.6836150022655</v>
      </c>
      <c r="W184">
        <f t="shared" si="74"/>
        <v>6439087.6485499358</v>
      </c>
      <c r="X184">
        <f t="shared" si="77"/>
        <v>7.3604539955913893E-10</v>
      </c>
      <c r="Y184">
        <f t="shared" si="78"/>
        <v>2.7130156644574298E-5</v>
      </c>
      <c r="AA184" s="5">
        <f t="shared" si="79"/>
        <v>1.2121179042061697E-5</v>
      </c>
      <c r="AB184" s="6">
        <f t="shared" si="80"/>
        <v>3.3968207400000006E-2</v>
      </c>
      <c r="AC184" s="5">
        <f t="shared" si="81"/>
        <v>2.9824366087871789E-6</v>
      </c>
      <c r="AD184" s="15">
        <f t="shared" si="82"/>
        <v>2.9224858999999999E-2</v>
      </c>
      <c r="AE184" s="5">
        <f t="shared" si="83"/>
        <v>4.7394608410732536E-3</v>
      </c>
      <c r="AF184" s="16">
        <f t="shared" si="84"/>
        <v>1.3026301360026526E-5</v>
      </c>
    </row>
    <row r="185" spans="1:32" x14ac:dyDescent="0.75">
      <c r="A185">
        <f t="shared" si="75"/>
        <v>2640</v>
      </c>
      <c r="B185" s="22">
        <f>'Raw Data'!C186*0.0254</f>
        <v>1.7630521E-2</v>
      </c>
      <c r="C185">
        <f>'Raw Data'!D186*0.0254</f>
        <v>2.9094480799999996E-2</v>
      </c>
      <c r="E185" s="7">
        <f t="shared" si="58"/>
        <v>1.1463959799999996E-2</v>
      </c>
      <c r="F185">
        <f t="shared" si="76"/>
        <v>2.5513257739329815E-5</v>
      </c>
      <c r="H185" s="7">
        <f t="shared" si="59"/>
        <v>5.7842916666666674E-2</v>
      </c>
      <c r="I185" s="7">
        <f t="shared" si="60"/>
        <v>1.7630521E-2</v>
      </c>
      <c r="J185" s="7">
        <f t="shared" si="61"/>
        <v>0.97154659588247583</v>
      </c>
      <c r="K185" s="8">
        <f t="shared" si="62"/>
        <v>1.6930136663568748E-3</v>
      </c>
      <c r="L185" s="7">
        <f t="shared" si="63"/>
        <v>0.29612740242497859</v>
      </c>
      <c r="M185" s="8">
        <f t="shared" si="64"/>
        <v>5.7171800127000594E-3</v>
      </c>
      <c r="N185" s="8">
        <f t="shared" si="65"/>
        <v>9.5454333333333335E-2</v>
      </c>
      <c r="O185" s="8">
        <f t="shared" si="66"/>
        <v>2.9094480799999996E-2</v>
      </c>
      <c r="P185" s="8">
        <f t="shared" si="67"/>
        <v>1.256384093435434</v>
      </c>
      <c r="Q185" s="8">
        <f t="shared" si="68"/>
        <v>3.5466406626130844E-3</v>
      </c>
      <c r="R185" s="8">
        <f t="shared" si="69"/>
        <v>0.38294587167912025</v>
      </c>
      <c r="S185" s="8">
        <f t="shared" si="70"/>
        <v>9.2614672853423563E-3</v>
      </c>
      <c r="T185" s="8">
        <f t="shared" si="71"/>
        <v>2.6198271644849794E-3</v>
      </c>
      <c r="U185" s="8">
        <f t="shared" si="72"/>
        <v>7.4893236490212074E-3</v>
      </c>
      <c r="V185">
        <f t="shared" si="73"/>
        <v>-5247.7847657771772</v>
      </c>
      <c r="W185">
        <f t="shared" si="74"/>
        <v>6771310.5771567943</v>
      </c>
      <c r="X185">
        <f t="shared" si="77"/>
        <v>6.509263204734728E-10</v>
      </c>
      <c r="Y185">
        <f t="shared" si="78"/>
        <v>2.5513257739329815E-5</v>
      </c>
      <c r="AA185" s="5">
        <f t="shared" si="79"/>
        <v>1.1574757528471349E-5</v>
      </c>
      <c r="AB185" s="6">
        <f t="shared" si="80"/>
        <v>3.3505520999999996E-2</v>
      </c>
      <c r="AC185" s="5">
        <f t="shared" si="81"/>
        <v>2.7947034734074079E-6</v>
      </c>
      <c r="AD185" s="15">
        <f t="shared" si="82"/>
        <v>2.9094480799999996E-2</v>
      </c>
      <c r="AE185" s="5">
        <f t="shared" si="83"/>
        <v>4.4076242787717788E-3</v>
      </c>
      <c r="AF185" s="16">
        <f t="shared" si="84"/>
        <v>1.2195975283287724E-5</v>
      </c>
    </row>
    <row r="186" spans="1:32" x14ac:dyDescent="0.75">
      <c r="A186">
        <f t="shared" si="75"/>
        <v>2655</v>
      </c>
      <c r="B186" s="22">
        <f>'Raw Data'!C187*0.0254</f>
        <v>1.7810530799999998E-2</v>
      </c>
      <c r="C186">
        <f>'Raw Data'!D187*0.0254</f>
        <v>2.85271972E-2</v>
      </c>
      <c r="E186" s="7">
        <f t="shared" si="58"/>
        <v>1.0716666400000002E-2</v>
      </c>
      <c r="F186">
        <f t="shared" si="76"/>
        <v>2.7052021440057359E-5</v>
      </c>
      <c r="H186" s="7">
        <f t="shared" si="59"/>
        <v>5.8433499999999999E-2</v>
      </c>
      <c r="I186" s="7">
        <f t="shared" si="60"/>
        <v>1.7810530799999998E-2</v>
      </c>
      <c r="J186" s="7">
        <f t="shared" si="61"/>
        <v>0.97659423292727476</v>
      </c>
      <c r="K186" s="8">
        <f t="shared" si="62"/>
        <v>1.7186918909485893E-3</v>
      </c>
      <c r="L186" s="7">
        <f t="shared" si="63"/>
        <v>0.29766592219623333</v>
      </c>
      <c r="M186" s="8">
        <f t="shared" si="64"/>
        <v>5.7738953732686888E-3</v>
      </c>
      <c r="N186" s="8">
        <f t="shared" si="65"/>
        <v>9.3593166666666672E-2</v>
      </c>
      <c r="O186" s="8">
        <f t="shared" si="66"/>
        <v>2.85271972E-2</v>
      </c>
      <c r="P186" s="8">
        <f t="shared" si="67"/>
        <v>1.2436604581690507</v>
      </c>
      <c r="Q186" s="8">
        <f t="shared" si="68"/>
        <v>3.4454705925502402E-3</v>
      </c>
      <c r="R186" s="8">
        <f t="shared" si="69"/>
        <v>0.37906770764992659</v>
      </c>
      <c r="S186" s="8">
        <f t="shared" si="70"/>
        <v>9.0893276399375382E-3</v>
      </c>
      <c r="T186" s="8">
        <f t="shared" si="71"/>
        <v>2.5820812417494147E-3</v>
      </c>
      <c r="U186" s="8">
        <f t="shared" si="72"/>
        <v>7.4316115066031131E-3</v>
      </c>
      <c r="V186">
        <f t="shared" si="73"/>
        <v>-5715.6340564359289</v>
      </c>
      <c r="W186">
        <f t="shared" si="74"/>
        <v>7042999.8265705621</v>
      </c>
      <c r="X186">
        <f t="shared" si="77"/>
        <v>7.3181186399332307E-10</v>
      </c>
      <c r="Y186">
        <f t="shared" si="78"/>
        <v>2.7052021440057359E-5</v>
      </c>
      <c r="AA186" s="5">
        <f t="shared" si="79"/>
        <v>1.2627122305884388E-5</v>
      </c>
      <c r="AB186" s="6">
        <f t="shared" si="80"/>
        <v>3.3685530800000002E-2</v>
      </c>
      <c r="AC186" s="5">
        <f t="shared" si="81"/>
        <v>3.068411090489261E-6</v>
      </c>
      <c r="AD186" s="15">
        <f t="shared" si="82"/>
        <v>2.85271972E-2</v>
      </c>
      <c r="AE186" s="5">
        <f t="shared" si="83"/>
        <v>5.1541508311872533E-3</v>
      </c>
      <c r="AF186" s="16">
        <f t="shared" si="84"/>
        <v>1.3741480028140775E-5</v>
      </c>
    </row>
    <row r="187" spans="1:32" x14ac:dyDescent="0.75">
      <c r="A187">
        <f t="shared" si="75"/>
        <v>2670</v>
      </c>
      <c r="B187" s="22">
        <f>'Raw Data'!C188*0.0254</f>
        <v>1.7260239799999997E-2</v>
      </c>
      <c r="C187">
        <f>'Raw Data'!D188*0.0254</f>
        <v>2.8758032400000001E-2</v>
      </c>
      <c r="E187" s="7">
        <f t="shared" si="58"/>
        <v>1.1497792600000004E-2</v>
      </c>
      <c r="F187">
        <f t="shared" si="76"/>
        <v>2.4626870220191467E-5</v>
      </c>
      <c r="H187" s="7">
        <f t="shared" si="59"/>
        <v>5.6628083333333329E-2</v>
      </c>
      <c r="I187" s="7">
        <f t="shared" si="60"/>
        <v>1.7260239799999997E-2</v>
      </c>
      <c r="J187" s="7">
        <f t="shared" si="61"/>
        <v>0.96108691983185768</v>
      </c>
      <c r="K187" s="8">
        <f t="shared" si="62"/>
        <v>1.6405801868449204E-3</v>
      </c>
      <c r="L187" s="7">
        <f t="shared" si="63"/>
        <v>0.2929392931647502</v>
      </c>
      <c r="M187" s="8">
        <f t="shared" si="64"/>
        <v>5.6004101365884421E-3</v>
      </c>
      <c r="N187" s="8">
        <f t="shared" si="65"/>
        <v>9.4350500000000018E-2</v>
      </c>
      <c r="O187" s="8">
        <f t="shared" si="66"/>
        <v>2.8758032400000001E-2</v>
      </c>
      <c r="P187" s="8">
        <f t="shared" si="67"/>
        <v>1.2488514243383193</v>
      </c>
      <c r="Q187" s="8">
        <f t="shared" si="68"/>
        <v>3.4865303457771273E-3</v>
      </c>
      <c r="R187" s="8">
        <f t="shared" si="69"/>
        <v>0.38064991413831967</v>
      </c>
      <c r="S187" s="8">
        <f t="shared" si="70"/>
        <v>9.159414507342303E-3</v>
      </c>
      <c r="T187" s="8">
        <f t="shared" si="71"/>
        <v>2.5635552663110239E-3</v>
      </c>
      <c r="U187" s="8">
        <f t="shared" si="72"/>
        <v>7.3799123219653725E-3</v>
      </c>
      <c r="V187">
        <f t="shared" si="73"/>
        <v>-5385.2807086187395</v>
      </c>
      <c r="W187">
        <f t="shared" si="74"/>
        <v>7211979.9204697842</v>
      </c>
      <c r="X187">
        <f t="shared" si="77"/>
        <v>6.0648273684215329E-10</v>
      </c>
      <c r="Y187">
        <f t="shared" si="78"/>
        <v>2.4626870220191467E-5</v>
      </c>
      <c r="AA187" s="5">
        <f t="shared" si="79"/>
        <v>1.1484828537658179E-5</v>
      </c>
      <c r="AB187" s="6">
        <f t="shared" si="80"/>
        <v>3.3135239799999994E-2</v>
      </c>
      <c r="AC187" s="5">
        <f t="shared" si="81"/>
        <v>2.6725752153817086E-6</v>
      </c>
      <c r="AD187" s="15">
        <f t="shared" si="82"/>
        <v>2.8758032400000001E-2</v>
      </c>
      <c r="AE187" s="5">
        <f t="shared" si="83"/>
        <v>4.3739413202171689E-3</v>
      </c>
      <c r="AF187" s="16">
        <f t="shared" si="84"/>
        <v>1.2078333105100363E-5</v>
      </c>
    </row>
    <row r="188" spans="1:32" x14ac:dyDescent="0.75">
      <c r="A188">
        <f t="shared" si="75"/>
        <v>2685</v>
      </c>
      <c r="B188" s="22">
        <f>'Raw Data'!C189*0.0254</f>
        <v>1.7189424599999999E-2</v>
      </c>
      <c r="C188">
        <f>'Raw Data'!D189*0.0254</f>
        <v>2.8275711799999995E-2</v>
      </c>
      <c r="E188" s="7">
        <f t="shared" si="58"/>
        <v>1.1086287199999996E-2</v>
      </c>
      <c r="F188">
        <f t="shared" si="76"/>
        <v>2.5084986685069273E-5</v>
      </c>
      <c r="H188" s="7">
        <f t="shared" si="59"/>
        <v>5.6395750000000008E-2</v>
      </c>
      <c r="I188" s="7">
        <f t="shared" si="60"/>
        <v>1.7189424599999999E-2</v>
      </c>
      <c r="J188" s="7">
        <f t="shared" si="61"/>
        <v>0.95907456986029382</v>
      </c>
      <c r="K188" s="8">
        <f t="shared" si="62"/>
        <v>1.6306121511005325E-3</v>
      </c>
      <c r="L188" s="7">
        <f t="shared" si="63"/>
        <v>0.29232592889341752</v>
      </c>
      <c r="M188" s="8">
        <f t="shared" si="64"/>
        <v>5.5780619846933117E-3</v>
      </c>
      <c r="N188" s="8">
        <f t="shared" si="65"/>
        <v>9.2768083333333334E-2</v>
      </c>
      <c r="O188" s="8">
        <f t="shared" si="66"/>
        <v>2.8275711799999995E-2</v>
      </c>
      <c r="P188" s="8">
        <f t="shared" si="67"/>
        <v>1.2379836318449706</v>
      </c>
      <c r="Q188" s="8">
        <f t="shared" si="68"/>
        <v>3.40090696775681E-3</v>
      </c>
      <c r="R188" s="8">
        <f t="shared" si="69"/>
        <v>0.37733741098634699</v>
      </c>
      <c r="S188" s="8">
        <f t="shared" si="70"/>
        <v>9.0129069335239155E-3</v>
      </c>
      <c r="T188" s="8">
        <f t="shared" si="71"/>
        <v>2.5157595594286711E-3</v>
      </c>
      <c r="U188" s="8">
        <f t="shared" si="72"/>
        <v>7.2954844591086136E-3</v>
      </c>
      <c r="V188">
        <f t="shared" si="73"/>
        <v>-5722.1109174797566</v>
      </c>
      <c r="W188">
        <f t="shared" si="74"/>
        <v>7604389.7692123977</v>
      </c>
      <c r="X188">
        <f t="shared" si="77"/>
        <v>6.2925655699010268E-10</v>
      </c>
      <c r="Y188">
        <f t="shared" si="78"/>
        <v>2.5084986685069273E-5</v>
      </c>
      <c r="AA188" s="5">
        <f t="shared" si="79"/>
        <v>1.2062224244839019E-5</v>
      </c>
      <c r="AB188" s="6">
        <f t="shared" si="80"/>
        <v>3.3064424600000003E-2</v>
      </c>
      <c r="AC188" s="5">
        <f t="shared" si="81"/>
        <v>2.8734609342051091E-6</v>
      </c>
      <c r="AD188" s="15">
        <f t="shared" si="82"/>
        <v>2.8275711799999995E-2</v>
      </c>
      <c r="AE188" s="5">
        <f t="shared" si="83"/>
        <v>4.7851121241853549E-3</v>
      </c>
      <c r="AF188" s="16">
        <f t="shared" si="84"/>
        <v>1.2789439125283041E-5</v>
      </c>
    </row>
    <row r="189" spans="1:32" x14ac:dyDescent="0.75">
      <c r="A189">
        <f t="shared" si="75"/>
        <v>2700</v>
      </c>
      <c r="B189" s="22">
        <f>'Raw Data'!C190*0.0254</f>
        <v>1.66357808E-2</v>
      </c>
      <c r="C189">
        <f>'Raw Data'!D190*0.0254</f>
        <v>2.7935402600000003E-2</v>
      </c>
      <c r="E189" s="7">
        <f t="shared" si="58"/>
        <v>1.1299621800000003E-2</v>
      </c>
      <c r="F189">
        <f t="shared" si="76"/>
        <v>2.3547001895953209E-5</v>
      </c>
      <c r="H189" s="7">
        <f t="shared" si="59"/>
        <v>5.4579333333333341E-2</v>
      </c>
      <c r="I189" s="7">
        <f t="shared" si="60"/>
        <v>1.66357808E-2</v>
      </c>
      <c r="J189" s="7">
        <f t="shared" si="61"/>
        <v>0.94320526468041033</v>
      </c>
      <c r="K189" s="8">
        <f t="shared" si="62"/>
        <v>1.553349153773439E-3</v>
      </c>
      <c r="L189" s="7">
        <f t="shared" si="63"/>
        <v>0.28748896467458901</v>
      </c>
      <c r="M189" s="8">
        <f t="shared" si="64"/>
        <v>5.4031609718713444E-3</v>
      </c>
      <c r="N189" s="8">
        <f t="shared" si="65"/>
        <v>9.1651583333333356E-2</v>
      </c>
      <c r="O189" s="8">
        <f t="shared" si="66"/>
        <v>2.7935402600000003E-2</v>
      </c>
      <c r="P189" s="8">
        <f t="shared" si="67"/>
        <v>1.230265552427402</v>
      </c>
      <c r="Q189" s="8">
        <f t="shared" si="68"/>
        <v>3.3408865243995541E-3</v>
      </c>
      <c r="R189" s="8">
        <f t="shared" si="69"/>
        <v>0.37498494037987207</v>
      </c>
      <c r="S189" s="8">
        <f t="shared" si="70"/>
        <v>8.9093885237501169E-3</v>
      </c>
      <c r="T189" s="8">
        <f t="shared" si="71"/>
        <v>2.4471178390864964E-3</v>
      </c>
      <c r="U189" s="8">
        <f t="shared" si="72"/>
        <v>7.1562747478107307E-3</v>
      </c>
      <c r="V189">
        <f t="shared" si="73"/>
        <v>-5825.8726676462147</v>
      </c>
      <c r="W189">
        <f t="shared" si="74"/>
        <v>8246108.4176554317</v>
      </c>
      <c r="X189">
        <f t="shared" si="77"/>
        <v>5.5446129828802396E-10</v>
      </c>
      <c r="Y189">
        <f t="shared" si="78"/>
        <v>2.3547001895953209E-5</v>
      </c>
      <c r="AA189" s="5">
        <f t="shared" si="79"/>
        <v>1.1712080916197942E-5</v>
      </c>
      <c r="AB189" s="6">
        <f t="shared" si="80"/>
        <v>3.25107808E-2</v>
      </c>
      <c r="AC189" s="5">
        <f t="shared" si="81"/>
        <v>2.5640110031326658E-6</v>
      </c>
      <c r="AD189" s="15">
        <f t="shared" si="82"/>
        <v>2.7935402600000003E-2</v>
      </c>
      <c r="AE189" s="5">
        <f t="shared" si="83"/>
        <v>4.5721479790770342E-3</v>
      </c>
      <c r="AF189" s="16">
        <f t="shared" si="84"/>
        <v>1.2378290836031862E-5</v>
      </c>
    </row>
    <row r="190" spans="1:32" x14ac:dyDescent="0.75">
      <c r="A190">
        <f t="shared" si="75"/>
        <v>2715</v>
      </c>
      <c r="B190" s="22">
        <f>'Raw Data'!C191*0.0254</f>
        <v>1.65136068E-2</v>
      </c>
      <c r="C190">
        <f>'Raw Data'!D191*0.0254</f>
        <v>2.7816022599999997E-2</v>
      </c>
      <c r="E190" s="7">
        <f t="shared" si="58"/>
        <v>1.1302415799999996E-2</v>
      </c>
      <c r="F190">
        <f t="shared" si="76"/>
        <v>2.3276137253045465E-5</v>
      </c>
      <c r="H190" s="7">
        <f t="shared" si="59"/>
        <v>5.4178500000000011E-2</v>
      </c>
      <c r="I190" s="7">
        <f t="shared" si="60"/>
        <v>1.65136068E-2</v>
      </c>
      <c r="J190" s="7">
        <f t="shared" si="61"/>
        <v>0.93967001014095652</v>
      </c>
      <c r="K190" s="8">
        <f t="shared" si="62"/>
        <v>1.5364604108349953E-3</v>
      </c>
      <c r="L190" s="7">
        <f t="shared" si="63"/>
        <v>0.28641141909096351</v>
      </c>
      <c r="M190" s="8">
        <f t="shared" si="64"/>
        <v>5.3645221818024629E-3</v>
      </c>
      <c r="N190" s="8">
        <f t="shared" si="65"/>
        <v>9.1259916666666663E-2</v>
      </c>
      <c r="O190" s="8">
        <f t="shared" si="66"/>
        <v>2.7816022599999997E-2</v>
      </c>
      <c r="P190" s="8">
        <f t="shared" si="67"/>
        <v>1.2275480603138071</v>
      </c>
      <c r="Q190" s="8">
        <f t="shared" si="68"/>
        <v>3.3199089639009745E-3</v>
      </c>
      <c r="R190" s="8">
        <f t="shared" si="69"/>
        <v>0.37415664878364835</v>
      </c>
      <c r="S190" s="8">
        <f t="shared" si="70"/>
        <v>8.8730454869470256E-3</v>
      </c>
      <c r="T190" s="8">
        <f t="shared" si="71"/>
        <v>2.4281846873679849E-3</v>
      </c>
      <c r="U190" s="8">
        <f t="shared" si="72"/>
        <v>7.1187838343747447E-3</v>
      </c>
      <c r="V190">
        <f t="shared" si="73"/>
        <v>-5884.7592394655885</v>
      </c>
      <c r="W190">
        <f t="shared" si="74"/>
        <v>8434065.6039373968</v>
      </c>
      <c r="X190">
        <f t="shared" si="77"/>
        <v>5.417785654226109E-10</v>
      </c>
      <c r="Y190">
        <f t="shared" si="78"/>
        <v>2.3276137253045465E-5</v>
      </c>
      <c r="AA190" s="5">
        <f t="shared" si="79"/>
        <v>1.1697150206560794E-5</v>
      </c>
      <c r="AB190" s="6">
        <f t="shared" si="80"/>
        <v>3.2388606799999997E-2</v>
      </c>
      <c r="AC190" s="5">
        <f t="shared" si="81"/>
        <v>2.5903272339296415E-6</v>
      </c>
      <c r="AD190" s="15">
        <f t="shared" si="82"/>
        <v>2.7816022599999997E-2</v>
      </c>
      <c r="AE190" s="5">
        <f t="shared" si="83"/>
        <v>4.5693959635813878E-3</v>
      </c>
      <c r="AF190" s="16">
        <f t="shared" si="84"/>
        <v>1.2295059391241765E-5</v>
      </c>
    </row>
    <row r="191" spans="1:32" x14ac:dyDescent="0.75">
      <c r="A191">
        <f t="shared" si="75"/>
        <v>2730</v>
      </c>
      <c r="B191" s="22">
        <f>'Raw Data'!C192*0.0254</f>
        <v>1.5877133599999999E-2</v>
      </c>
      <c r="C191">
        <f>'Raw Data'!D192*0.0254</f>
        <v>2.7502485E-2</v>
      </c>
      <c r="E191" s="7">
        <f t="shared" si="58"/>
        <v>1.1625351400000001E-2</v>
      </c>
      <c r="F191">
        <f t="shared" si="76"/>
        <v>2.1479847789468272E-5</v>
      </c>
      <c r="H191" s="7">
        <f t="shared" si="59"/>
        <v>5.2090333333333336E-2</v>
      </c>
      <c r="I191" s="7">
        <f t="shared" si="60"/>
        <v>1.5877133599999999E-2</v>
      </c>
      <c r="J191" s="7">
        <f t="shared" si="61"/>
        <v>0.92104985580935805</v>
      </c>
      <c r="K191" s="8">
        <f t="shared" si="62"/>
        <v>1.4494343331316263E-3</v>
      </c>
      <c r="L191" s="7">
        <f t="shared" si="63"/>
        <v>0.28073599605069227</v>
      </c>
      <c r="M191" s="8">
        <f t="shared" si="64"/>
        <v>5.1629800008613901E-3</v>
      </c>
      <c r="N191" s="8">
        <f t="shared" si="65"/>
        <v>9.0231250000000013E-2</v>
      </c>
      <c r="O191" s="8">
        <f t="shared" si="66"/>
        <v>2.7502485E-2</v>
      </c>
      <c r="P191" s="8">
        <f t="shared" si="67"/>
        <v>1.2203857876563691</v>
      </c>
      <c r="Q191" s="8">
        <f t="shared" si="68"/>
        <v>3.2650068150547533E-3</v>
      </c>
      <c r="R191" s="8">
        <f t="shared" si="69"/>
        <v>0.37197358807766123</v>
      </c>
      <c r="S191" s="8">
        <f t="shared" si="70"/>
        <v>8.7775232427875494E-3</v>
      </c>
      <c r="T191" s="8">
        <f t="shared" si="71"/>
        <v>2.3572205740931898E-3</v>
      </c>
      <c r="U191" s="8">
        <f t="shared" si="72"/>
        <v>6.9702516218244697E-3</v>
      </c>
      <c r="V191">
        <f t="shared" si="73"/>
        <v>-5954.6629822729728</v>
      </c>
      <c r="W191">
        <f t="shared" si="74"/>
        <v>9204702.5764115062</v>
      </c>
      <c r="X191">
        <f t="shared" si="77"/>
        <v>4.61383861058725E-10</v>
      </c>
      <c r="Y191">
        <f t="shared" si="78"/>
        <v>2.1479847789468272E-5</v>
      </c>
      <c r="AA191" s="5">
        <f t="shared" si="79"/>
        <v>1.1193510405851906E-5</v>
      </c>
      <c r="AB191" s="6">
        <f t="shared" si="80"/>
        <v>3.1752133599999996E-2</v>
      </c>
      <c r="AC191" s="5">
        <f t="shared" si="81"/>
        <v>2.1757817018824677E-6</v>
      </c>
      <c r="AD191" s="15">
        <f t="shared" si="82"/>
        <v>2.7502485E-2</v>
      </c>
      <c r="AE191" s="5">
        <f t="shared" si="83"/>
        <v>4.2469012146019334E-3</v>
      </c>
      <c r="AF191" s="16">
        <f t="shared" si="84"/>
        <v>1.1765114102027692E-5</v>
      </c>
    </row>
    <row r="192" spans="1:32" x14ac:dyDescent="0.75">
      <c r="A192">
        <f t="shared" si="75"/>
        <v>2745</v>
      </c>
      <c r="B192" s="22">
        <f>'Raw Data'!C193*0.0254</f>
        <v>1.6157117799999999E-2</v>
      </c>
      <c r="C192">
        <f>'Raw Data'!D193*0.0254</f>
        <v>2.7631491600000002E-2</v>
      </c>
      <c r="E192" s="7">
        <f t="shared" si="58"/>
        <v>1.1474373800000003E-2</v>
      </c>
      <c r="F192">
        <f t="shared" si="76"/>
        <v>2.2274320650735118E-5</v>
      </c>
      <c r="H192" s="7">
        <f t="shared" si="59"/>
        <v>5.3008916666666669E-2</v>
      </c>
      <c r="I192" s="7">
        <f t="shared" si="60"/>
        <v>1.6157117799999999E-2</v>
      </c>
      <c r="J192" s="7">
        <f t="shared" si="61"/>
        <v>0.92928345111537558</v>
      </c>
      <c r="K192" s="8">
        <f t="shared" si="62"/>
        <v>1.4875181079879313E-3</v>
      </c>
      <c r="L192" s="7">
        <f t="shared" si="63"/>
        <v>0.28324559589996645</v>
      </c>
      <c r="M192" s="8">
        <f t="shared" si="64"/>
        <v>5.25169015695226E-3</v>
      </c>
      <c r="N192" s="8">
        <f t="shared" si="65"/>
        <v>9.0654500000000013E-2</v>
      </c>
      <c r="O192" s="8">
        <f t="shared" si="66"/>
        <v>2.7631491600000002E-2</v>
      </c>
      <c r="P192" s="8">
        <f t="shared" si="67"/>
        <v>1.2233371672703062</v>
      </c>
      <c r="Q192" s="8">
        <f t="shared" si="68"/>
        <v>3.2875626515499775E-3</v>
      </c>
      <c r="R192" s="8">
        <f t="shared" si="69"/>
        <v>0.37287316858398928</v>
      </c>
      <c r="S192" s="8">
        <f t="shared" si="70"/>
        <v>8.8168388839420016E-3</v>
      </c>
      <c r="T192" s="8">
        <f t="shared" si="71"/>
        <v>2.3875403797689546E-3</v>
      </c>
      <c r="U192" s="8">
        <f t="shared" si="72"/>
        <v>7.0342645204471308E-3</v>
      </c>
      <c r="V192">
        <f t="shared" si="73"/>
        <v>-5929.7587371302106</v>
      </c>
      <c r="W192">
        <f t="shared" si="74"/>
        <v>8863701.1010435782</v>
      </c>
      <c r="X192">
        <f t="shared" si="77"/>
        <v>4.961453604517649E-10</v>
      </c>
      <c r="Y192">
        <f t="shared" si="78"/>
        <v>2.2274320650735118E-5</v>
      </c>
      <c r="AA192" s="5">
        <f t="shared" si="79"/>
        <v>1.1428399382542664E-5</v>
      </c>
      <c r="AB192" s="6">
        <f t="shared" si="80"/>
        <v>3.2032117799999996E-2</v>
      </c>
      <c r="AC192" s="5">
        <f t="shared" si="81"/>
        <v>2.5055457829387431E-6</v>
      </c>
      <c r="AD192" s="15">
        <f t="shared" si="82"/>
        <v>2.7631491600000002E-2</v>
      </c>
      <c r="AE192" s="5">
        <f t="shared" si="83"/>
        <v>4.3976841777139727E-3</v>
      </c>
      <c r="AF192" s="16">
        <f t="shared" si="84"/>
        <v>1.186487588562303E-5</v>
      </c>
    </row>
    <row r="193" spans="1:32" x14ac:dyDescent="0.75">
      <c r="A193">
        <f t="shared" si="75"/>
        <v>2760</v>
      </c>
      <c r="B193" s="22">
        <f>'Raw Data'!C194*0.0254</f>
        <v>1.5426004199999998E-2</v>
      </c>
      <c r="C193">
        <f>'Raw Data'!D194*0.0254</f>
        <v>2.6995932800000001E-2</v>
      </c>
      <c r="E193" s="7">
        <f t="shared" si="58"/>
        <v>1.1569928600000003E-2</v>
      </c>
      <c r="F193">
        <f t="shared" si="76"/>
        <v>2.0638286670681118E-5</v>
      </c>
      <c r="H193" s="7">
        <f t="shared" si="59"/>
        <v>5.0610249999999996E-2</v>
      </c>
      <c r="I193" s="7">
        <f t="shared" si="60"/>
        <v>1.5426004199999998E-2</v>
      </c>
      <c r="J193" s="7">
        <f t="shared" si="61"/>
        <v>0.90763757400133516</v>
      </c>
      <c r="K193" s="8">
        <f t="shared" si="62"/>
        <v>1.3887374613379185E-3</v>
      </c>
      <c r="L193" s="7">
        <f t="shared" si="63"/>
        <v>0.27664793255560693</v>
      </c>
      <c r="M193" s="8">
        <f t="shared" si="64"/>
        <v>5.0198729067269599E-3</v>
      </c>
      <c r="N193" s="8">
        <f t="shared" si="65"/>
        <v>8.8569333333333347E-2</v>
      </c>
      <c r="O193" s="8">
        <f t="shared" si="66"/>
        <v>2.6995932800000001E-2</v>
      </c>
      <c r="P193" s="8">
        <f t="shared" si="67"/>
        <v>1.2087362028845494</v>
      </c>
      <c r="Q193" s="8">
        <f t="shared" si="68"/>
        <v>3.1769018263060229E-3</v>
      </c>
      <c r="R193" s="8">
        <f t="shared" si="69"/>
        <v>0.36842279463921063</v>
      </c>
      <c r="S193" s="8">
        <f t="shared" si="70"/>
        <v>8.6229784707460948E-3</v>
      </c>
      <c r="T193" s="8">
        <f t="shared" si="71"/>
        <v>2.2828196438219707E-3</v>
      </c>
      <c r="U193" s="8">
        <f t="shared" si="72"/>
        <v>6.8214256887365269E-3</v>
      </c>
      <c r="V193">
        <f t="shared" si="73"/>
        <v>-6242.9802982221199</v>
      </c>
      <c r="W193">
        <f t="shared" si="74"/>
        <v>10101008.636040859</v>
      </c>
      <c r="X193">
        <f t="shared" si="77"/>
        <v>4.2593887670121391E-10</v>
      </c>
      <c r="Y193">
        <f t="shared" si="78"/>
        <v>2.0638286670681118E-5</v>
      </c>
      <c r="AA193" s="5">
        <f t="shared" si="79"/>
        <v>1.1256619251474555E-5</v>
      </c>
      <c r="AB193" s="6">
        <f t="shared" si="80"/>
        <v>3.1301004199999996E-2</v>
      </c>
      <c r="AC193" s="5">
        <f t="shared" si="81"/>
        <v>2.2719032652271608E-6</v>
      </c>
      <c r="AD193" s="15">
        <f t="shared" si="82"/>
        <v>2.6995932800000001E-2</v>
      </c>
      <c r="AE193" s="5">
        <f t="shared" si="83"/>
        <v>4.3024122719845037E-3</v>
      </c>
      <c r="AF193" s="16">
        <f t="shared" si="84"/>
        <v>1.1643844001744778E-5</v>
      </c>
    </row>
    <row r="194" spans="1:32" x14ac:dyDescent="0.75">
      <c r="A194">
        <f t="shared" si="75"/>
        <v>2775</v>
      </c>
      <c r="B194" s="22">
        <f>'Raw Data'!C195*0.0254</f>
        <v>1.5070277199999999E-2</v>
      </c>
      <c r="C194">
        <f>'Raw Data'!D195*0.0254</f>
        <v>2.6499134199999996E-2</v>
      </c>
      <c r="E194" s="7">
        <f t="shared" si="58"/>
        <v>1.1428856999999997E-2</v>
      </c>
      <c r="F194">
        <f t="shared" si="76"/>
        <v>2.009874713637288E-5</v>
      </c>
      <c r="H194" s="7">
        <f t="shared" si="59"/>
        <v>4.944316666666667E-2</v>
      </c>
      <c r="I194" s="7">
        <f t="shared" si="60"/>
        <v>1.5070277199999999E-2</v>
      </c>
      <c r="J194" s="7">
        <f t="shared" si="61"/>
        <v>0.89693021537240769</v>
      </c>
      <c r="K194" s="8">
        <f t="shared" si="62"/>
        <v>1.3414641829610568E-3</v>
      </c>
      <c r="L194" s="7">
        <f t="shared" si="63"/>
        <v>0.27338432964550985</v>
      </c>
      <c r="M194" s="8">
        <f t="shared" si="64"/>
        <v>4.906880305467755E-3</v>
      </c>
      <c r="N194" s="8">
        <f t="shared" si="65"/>
        <v>8.6939416666666672E-2</v>
      </c>
      <c r="O194" s="8">
        <f t="shared" si="66"/>
        <v>2.6499134199999996E-2</v>
      </c>
      <c r="P194" s="8">
        <f t="shared" si="67"/>
        <v>1.1972146892493269</v>
      </c>
      <c r="Q194" s="8">
        <f t="shared" si="68"/>
        <v>3.091215064714999E-3</v>
      </c>
      <c r="R194" s="8">
        <f t="shared" si="69"/>
        <v>0.36491103728319479</v>
      </c>
      <c r="S194" s="8">
        <f t="shared" si="70"/>
        <v>8.471147071158645E-3</v>
      </c>
      <c r="T194" s="8">
        <f t="shared" si="71"/>
        <v>2.216339623838028E-3</v>
      </c>
      <c r="U194" s="8">
        <f t="shared" si="72"/>
        <v>6.6890136883132004E-3</v>
      </c>
      <c r="V194">
        <f t="shared" si="73"/>
        <v>-6571.4085636655227</v>
      </c>
      <c r="W194">
        <f t="shared" si="74"/>
        <v>10999832.694213279</v>
      </c>
      <c r="X194">
        <f t="shared" si="77"/>
        <v>4.0395963645185707E-10</v>
      </c>
      <c r="Y194">
        <f t="shared" si="78"/>
        <v>2.009874713637288E-5</v>
      </c>
      <c r="AA194" s="5">
        <f t="shared" si="79"/>
        <v>1.1441443138872213E-5</v>
      </c>
      <c r="AB194" s="6">
        <f t="shared" si="80"/>
        <v>3.0945277199999999E-2</v>
      </c>
      <c r="AC194" s="5">
        <f t="shared" si="81"/>
        <v>2.1328039758691399E-6</v>
      </c>
      <c r="AD194" s="15">
        <f t="shared" si="82"/>
        <v>2.6499134199999996E-2</v>
      </c>
      <c r="AE194" s="5">
        <f t="shared" si="83"/>
        <v>4.4434884161856465E-3</v>
      </c>
      <c r="AF194" s="16">
        <f t="shared" si="84"/>
        <v>1.1963222977359918E-5</v>
      </c>
    </row>
    <row r="195" spans="1:32" x14ac:dyDescent="0.75">
      <c r="A195">
        <f t="shared" si="75"/>
        <v>2790</v>
      </c>
      <c r="B195" s="22">
        <f>'Raw Data'!C196*0.0254</f>
        <v>1.4787625999999998E-2</v>
      </c>
      <c r="C195">
        <f>'Raw Data'!D196*0.0254</f>
        <v>2.6591082200000001E-2</v>
      </c>
      <c r="E195" s="7">
        <f t="shared" si="58"/>
        <v>1.1803456200000003E-2</v>
      </c>
      <c r="F195">
        <f t="shared" si="76"/>
        <v>1.908193351472068E-5</v>
      </c>
      <c r="H195" s="7">
        <f t="shared" si="59"/>
        <v>4.8515833333333334E-2</v>
      </c>
      <c r="I195" s="7">
        <f t="shared" si="60"/>
        <v>1.4787625999999998E-2</v>
      </c>
      <c r="J195" s="7">
        <f t="shared" si="61"/>
        <v>0.88833674736298196</v>
      </c>
      <c r="K195" s="8">
        <f t="shared" si="62"/>
        <v>1.3042767575563898E-3</v>
      </c>
      <c r="L195" s="7">
        <f t="shared" si="63"/>
        <v>0.27076504059623685</v>
      </c>
      <c r="M195" s="8">
        <f t="shared" si="64"/>
        <v>4.8170057503890218E-3</v>
      </c>
      <c r="N195" s="8">
        <f t="shared" si="65"/>
        <v>8.7241083333333344E-2</v>
      </c>
      <c r="O195" s="8">
        <f t="shared" si="66"/>
        <v>2.6591082200000001E-2</v>
      </c>
      <c r="P195" s="8">
        <f t="shared" si="67"/>
        <v>1.199354418298695</v>
      </c>
      <c r="Q195" s="8">
        <f t="shared" si="68"/>
        <v>3.1070197507070208E-3</v>
      </c>
      <c r="R195" s="8">
        <f t="shared" si="69"/>
        <v>0.36556322669744218</v>
      </c>
      <c r="S195" s="8">
        <f t="shared" si="70"/>
        <v>8.4992677703836454E-3</v>
      </c>
      <c r="T195" s="8">
        <f t="shared" si="71"/>
        <v>2.2056482541317054E-3</v>
      </c>
      <c r="U195" s="8">
        <f t="shared" si="72"/>
        <v>6.658136760386334E-3</v>
      </c>
      <c r="V195">
        <f t="shared" si="73"/>
        <v>-6409.1572994068638</v>
      </c>
      <c r="W195">
        <f t="shared" si="74"/>
        <v>11175458.668664793</v>
      </c>
      <c r="X195">
        <f t="shared" si="77"/>
        <v>3.6412018666022038E-10</v>
      </c>
      <c r="Y195">
        <f t="shared" si="78"/>
        <v>1.908193351472068E-5</v>
      </c>
      <c r="AA195" s="5">
        <f t="shared" si="79"/>
        <v>1.0909535086128282E-5</v>
      </c>
      <c r="AB195" s="6">
        <f t="shared" si="80"/>
        <v>3.0662625999999998E-2</v>
      </c>
      <c r="AC195" s="5">
        <f t="shared" si="81"/>
        <v>1.983352419031639E-6</v>
      </c>
      <c r="AD195" s="15">
        <f t="shared" si="82"/>
        <v>2.6591082200000001E-2</v>
      </c>
      <c r="AE195" s="5">
        <f t="shared" si="83"/>
        <v>4.0692100964478022E-3</v>
      </c>
      <c r="AF195" s="16">
        <f t="shared" si="84"/>
        <v>1.1259886219291103E-5</v>
      </c>
    </row>
    <row r="196" spans="1:32" x14ac:dyDescent="0.75">
      <c r="A196">
        <f t="shared" si="75"/>
        <v>2805</v>
      </c>
      <c r="B196" s="22">
        <f>'Raw Data'!C197*0.0254</f>
        <v>1.46433286E-2</v>
      </c>
      <c r="C196">
        <f>'Raw Data'!D197*0.0254</f>
        <v>2.6310996399999998E-2</v>
      </c>
      <c r="E196" s="7">
        <f t="shared" si="58"/>
        <v>1.1667667799999998E-2</v>
      </c>
      <c r="F196">
        <f t="shared" si="76"/>
        <v>1.8977247760695371E-5</v>
      </c>
      <c r="H196" s="7">
        <f t="shared" si="59"/>
        <v>4.8042416666666671E-2</v>
      </c>
      <c r="I196" s="7">
        <f t="shared" si="60"/>
        <v>1.46433286E-2</v>
      </c>
      <c r="J196" s="7">
        <f t="shared" si="61"/>
        <v>0.88391961604923663</v>
      </c>
      <c r="K196" s="8">
        <f t="shared" si="62"/>
        <v>1.2854212825847884E-3</v>
      </c>
      <c r="L196" s="7">
        <f t="shared" si="63"/>
        <v>0.26941869897180731</v>
      </c>
      <c r="M196" s="8">
        <f t="shared" si="64"/>
        <v>4.7710915667338229E-3</v>
      </c>
      <c r="N196" s="8">
        <f t="shared" si="65"/>
        <v>8.6322166666666672E-2</v>
      </c>
      <c r="O196" s="8">
        <f t="shared" si="66"/>
        <v>2.6310996399999998E-2</v>
      </c>
      <c r="P196" s="8">
        <f t="shared" si="67"/>
        <v>1.1928260243509137</v>
      </c>
      <c r="Q196" s="8">
        <f t="shared" si="68"/>
        <v>3.0589538980233784E-3</v>
      </c>
      <c r="R196" s="8">
        <f t="shared" si="69"/>
        <v>0.36357337222215846</v>
      </c>
      <c r="S196" s="8">
        <f t="shared" si="70"/>
        <v>8.4135806737635072E-3</v>
      </c>
      <c r="T196" s="8">
        <f t="shared" si="71"/>
        <v>2.1721875903040833E-3</v>
      </c>
      <c r="U196" s="8">
        <f t="shared" si="72"/>
        <v>6.592336120248665E-3</v>
      </c>
      <c r="V196">
        <f t="shared" si="73"/>
        <v>-6615.0707500119652</v>
      </c>
      <c r="W196">
        <f t="shared" si="74"/>
        <v>11676007.571112221</v>
      </c>
      <c r="X196">
        <f t="shared" si="77"/>
        <v>3.6013593257081745E-10</v>
      </c>
      <c r="Y196">
        <f t="shared" si="78"/>
        <v>1.8977247760695371E-5</v>
      </c>
      <c r="AA196" s="5">
        <f t="shared" si="79"/>
        <v>1.1109038703211559E-5</v>
      </c>
      <c r="AB196" s="6">
        <f t="shared" si="80"/>
        <v>3.0518328599999998E-2</v>
      </c>
      <c r="AC196" s="5">
        <f t="shared" si="81"/>
        <v>1.9591427256898252E-6</v>
      </c>
      <c r="AD196" s="15">
        <f t="shared" si="82"/>
        <v>2.6310996399999998E-2</v>
      </c>
      <c r="AE196" s="5">
        <f t="shared" si="83"/>
        <v>4.2049498753264246E-3</v>
      </c>
      <c r="AF196" s="16">
        <f t="shared" si="84"/>
        <v>1.1532220651100551E-5</v>
      </c>
    </row>
    <row r="197" spans="1:32" x14ac:dyDescent="0.75">
      <c r="A197">
        <f t="shared" si="75"/>
        <v>2820</v>
      </c>
      <c r="B197" s="22">
        <f>'Raw Data'!C198*0.0254</f>
        <v>1.43893032E-2</v>
      </c>
      <c r="C197">
        <f>'Raw Data'!D198*0.0254</f>
        <v>2.6322426399999998E-2</v>
      </c>
      <c r="E197" s="7">
        <f t="shared" si="58"/>
        <v>1.1933123199999998E-2</v>
      </c>
      <c r="F197">
        <f t="shared" si="76"/>
        <v>1.8166399531556966E-5</v>
      </c>
      <c r="H197" s="7">
        <f t="shared" si="59"/>
        <v>4.7209000000000008E-2</v>
      </c>
      <c r="I197" s="7">
        <f t="shared" si="60"/>
        <v>1.43893032E-2</v>
      </c>
      <c r="J197" s="7">
        <f t="shared" si="61"/>
        <v>0.87609304289176748</v>
      </c>
      <c r="K197" s="8">
        <f t="shared" si="62"/>
        <v>1.2524417018192379E-3</v>
      </c>
      <c r="L197" s="7">
        <f t="shared" si="63"/>
        <v>0.26703315947341072</v>
      </c>
      <c r="M197" s="8">
        <f t="shared" si="64"/>
        <v>4.6902104004201296E-3</v>
      </c>
      <c r="N197" s="8">
        <f t="shared" si="65"/>
        <v>8.6359666666666668E-2</v>
      </c>
      <c r="O197" s="8">
        <f t="shared" si="66"/>
        <v>2.6322426399999998E-2</v>
      </c>
      <c r="P197" s="8">
        <f t="shared" si="67"/>
        <v>1.193093054839337</v>
      </c>
      <c r="Q197" s="8">
        <f t="shared" si="68"/>
        <v>3.0609109015279903E-3</v>
      </c>
      <c r="R197" s="8">
        <f t="shared" si="69"/>
        <v>0.36365476311502987</v>
      </c>
      <c r="S197" s="8">
        <f t="shared" si="70"/>
        <v>8.4170790870674635E-3</v>
      </c>
      <c r="T197" s="8">
        <f t="shared" si="71"/>
        <v>2.1566763016736142E-3</v>
      </c>
      <c r="U197" s="8">
        <f t="shared" si="72"/>
        <v>6.5536447437437965E-3</v>
      </c>
      <c r="V197">
        <f t="shared" si="73"/>
        <v>-6533.9366356015798</v>
      </c>
      <c r="W197">
        <f t="shared" si="74"/>
        <v>11937893.157389836</v>
      </c>
      <c r="X197">
        <f t="shared" si="77"/>
        <v>3.3001807194015321E-10</v>
      </c>
      <c r="Y197">
        <f t="shared" si="78"/>
        <v>1.8166399531556966E-5</v>
      </c>
      <c r="AA197" s="5">
        <f t="shared" si="79"/>
        <v>1.0723182079812613E-5</v>
      </c>
      <c r="AB197" s="6">
        <f t="shared" si="80"/>
        <v>3.0264303200000002E-2</v>
      </c>
      <c r="AC197" s="5">
        <f t="shared" si="81"/>
        <v>1.830670951133553E-6</v>
      </c>
      <c r="AD197" s="15">
        <f t="shared" si="82"/>
        <v>2.6322426399999998E-2</v>
      </c>
      <c r="AE197" s="5">
        <f t="shared" si="83"/>
        <v>3.9397204828293397E-3</v>
      </c>
      <c r="AF197" s="16">
        <f t="shared" si="84"/>
        <v>1.1048828299345392E-5</v>
      </c>
    </row>
    <row r="198" spans="1:32" x14ac:dyDescent="0.75">
      <c r="A198">
        <f t="shared" si="75"/>
        <v>2835</v>
      </c>
      <c r="B198" s="22">
        <f>'Raw Data'!C199*0.0254</f>
        <v>1.4104569199999998E-2</v>
      </c>
      <c r="C198">
        <f>'Raw Data'!D199*0.0254</f>
        <v>2.6148639599999999E-2</v>
      </c>
      <c r="E198" s="7">
        <f t="shared" si="58"/>
        <v>1.2044070400000001E-2</v>
      </c>
      <c r="F198">
        <f t="shared" si="76"/>
        <v>1.7504250547490751E-5</v>
      </c>
      <c r="H198" s="7">
        <f t="shared" si="59"/>
        <v>4.6274833333333334E-2</v>
      </c>
      <c r="I198" s="7">
        <f t="shared" si="60"/>
        <v>1.4104569199999998E-2</v>
      </c>
      <c r="J198" s="7">
        <f t="shared" si="61"/>
        <v>0.86724186412211823</v>
      </c>
      <c r="K198" s="8">
        <f t="shared" si="62"/>
        <v>1.2158029385534459E-3</v>
      </c>
      <c r="L198" s="7">
        <f t="shared" si="63"/>
        <v>0.26433532018442163</v>
      </c>
      <c r="M198" s="8">
        <f t="shared" si="64"/>
        <v>4.5994721314775635E-3</v>
      </c>
      <c r="N198" s="8">
        <f t="shared" si="65"/>
        <v>8.5789500000000005E-2</v>
      </c>
      <c r="O198" s="8">
        <f t="shared" si="66"/>
        <v>2.6148639599999999E-2</v>
      </c>
      <c r="P198" s="8">
        <f t="shared" si="67"/>
        <v>1.189027315418496</v>
      </c>
      <c r="Q198" s="8">
        <f t="shared" si="68"/>
        <v>3.0311973646960761E-3</v>
      </c>
      <c r="R198" s="8">
        <f t="shared" si="69"/>
        <v>0.36241552573955754</v>
      </c>
      <c r="S198" s="8">
        <f t="shared" si="70"/>
        <v>8.3638728183912953E-3</v>
      </c>
      <c r="T198" s="8">
        <f t="shared" si="71"/>
        <v>2.1235001516247609E-3</v>
      </c>
      <c r="U198" s="8">
        <f t="shared" si="72"/>
        <v>6.4816724749344294E-3</v>
      </c>
      <c r="V198">
        <f t="shared" si="73"/>
        <v>-6610.7039328134761</v>
      </c>
      <c r="W198">
        <f t="shared" si="74"/>
        <v>12496472.727440771</v>
      </c>
      <c r="X198">
        <f t="shared" si="77"/>
        <v>3.0639878722933029E-10</v>
      </c>
      <c r="Y198">
        <f t="shared" si="78"/>
        <v>1.7504250547490751E-5</v>
      </c>
      <c r="AA198" s="5">
        <f t="shared" si="79"/>
        <v>1.0564809281530555E-5</v>
      </c>
      <c r="AB198" s="6">
        <f t="shared" si="80"/>
        <v>2.99795692E-2</v>
      </c>
      <c r="AC198" s="5">
        <f t="shared" si="81"/>
        <v>1.7609756411724453E-6</v>
      </c>
      <c r="AD198" s="15">
        <f t="shared" si="82"/>
        <v>2.6148639599999999E-2</v>
      </c>
      <c r="AE198" s="5">
        <f t="shared" si="83"/>
        <v>3.8289040883322514E-3</v>
      </c>
      <c r="AF198" s="16">
        <f t="shared" si="84"/>
        <v>1.0829345308109757E-5</v>
      </c>
    </row>
    <row r="199" spans="1:32" x14ac:dyDescent="0.75">
      <c r="A199">
        <f t="shared" si="75"/>
        <v>2850</v>
      </c>
      <c r="B199" s="22">
        <f>'Raw Data'!C200*0.0254</f>
        <v>1.4207921799999999E-2</v>
      </c>
      <c r="C199">
        <f>'Raw Data'!D200*0.0254</f>
        <v>2.5835889399999999E-2</v>
      </c>
      <c r="E199" s="7">
        <f t="shared" si="58"/>
        <v>1.1627967600000001E-2</v>
      </c>
      <c r="F199">
        <f t="shared" si="76"/>
        <v>1.8197645948487592E-5</v>
      </c>
      <c r="H199" s="7">
        <f t="shared" si="59"/>
        <v>4.6613916666666672E-2</v>
      </c>
      <c r="I199" s="7">
        <f t="shared" si="60"/>
        <v>1.4207921799999999E-2</v>
      </c>
      <c r="J199" s="7">
        <f t="shared" si="61"/>
        <v>0.8704643985321816</v>
      </c>
      <c r="K199" s="8">
        <f t="shared" si="62"/>
        <v>1.2290617830552962E-3</v>
      </c>
      <c r="L199" s="7">
        <f t="shared" si="63"/>
        <v>0.26531754867260893</v>
      </c>
      <c r="M199" s="8">
        <f t="shared" si="64"/>
        <v>4.6324179806587484E-3</v>
      </c>
      <c r="N199" s="8">
        <f t="shared" si="65"/>
        <v>8.4763416666666674E-2</v>
      </c>
      <c r="O199" s="8">
        <f t="shared" si="66"/>
        <v>2.5835889399999999E-2</v>
      </c>
      <c r="P199" s="8">
        <f t="shared" si="67"/>
        <v>1.1816795550679335</v>
      </c>
      <c r="Q199" s="8">
        <f t="shared" si="68"/>
        <v>2.9779496127171306E-3</v>
      </c>
      <c r="R199" s="8">
        <f t="shared" si="69"/>
        <v>0.36017592838470608</v>
      </c>
      <c r="S199" s="8">
        <f t="shared" si="70"/>
        <v>8.2680417485767252E-3</v>
      </c>
      <c r="T199" s="8">
        <f t="shared" si="71"/>
        <v>2.1035056978862135E-3</v>
      </c>
      <c r="U199" s="8">
        <f t="shared" si="72"/>
        <v>6.4502298646177368E-3</v>
      </c>
      <c r="V199">
        <f t="shared" si="73"/>
        <v>-6927.3216449756528</v>
      </c>
      <c r="W199">
        <f t="shared" si="74"/>
        <v>12818007.061807798</v>
      </c>
      <c r="X199">
        <f t="shared" si="77"/>
        <v>3.3115431806650683E-10</v>
      </c>
      <c r="Y199">
        <f t="shared" si="78"/>
        <v>1.8197645948487592E-5</v>
      </c>
      <c r="AA199" s="5">
        <f t="shared" si="79"/>
        <v>1.1173365096229504E-5</v>
      </c>
      <c r="AB199" s="6">
        <f t="shared" si="80"/>
        <v>3.0082921799999999E-2</v>
      </c>
      <c r="AC199" s="5">
        <f t="shared" si="81"/>
        <v>1.9085227483579349E-6</v>
      </c>
      <c r="AD199" s="15">
        <f t="shared" si="82"/>
        <v>2.5835889399999999E-2</v>
      </c>
      <c r="AE199" s="5">
        <f t="shared" si="83"/>
        <v>4.2447383875246301E-3</v>
      </c>
      <c r="AF199" s="16">
        <f t="shared" si="84"/>
        <v>1.1558854823243495E-5</v>
      </c>
    </row>
    <row r="200" spans="1:32" x14ac:dyDescent="0.75">
      <c r="A200">
        <f t="shared" si="75"/>
        <v>2865</v>
      </c>
      <c r="B200" s="22">
        <f>'Raw Data'!C201*0.0254</f>
        <v>1.4253641799999999E-2</v>
      </c>
      <c r="C200">
        <f>'Raw Data'!D201*0.0254</f>
        <v>2.5811657800000002E-2</v>
      </c>
      <c r="E200" s="7">
        <f t="shared" si="58"/>
        <v>1.1558016000000003E-2</v>
      </c>
      <c r="F200">
        <f t="shared" si="76"/>
        <v>1.836134074910495E-5</v>
      </c>
      <c r="H200" s="7">
        <f t="shared" si="59"/>
        <v>4.6763916666666669E-2</v>
      </c>
      <c r="I200" s="7">
        <f t="shared" si="60"/>
        <v>1.4253641799999999E-2</v>
      </c>
      <c r="J200" s="7">
        <f t="shared" si="61"/>
        <v>0.87188639059062156</v>
      </c>
      <c r="K200" s="8">
        <f t="shared" si="62"/>
        <v>1.2349417562777603E-3</v>
      </c>
      <c r="L200" s="7">
        <f t="shared" si="63"/>
        <v>0.2657509718520214</v>
      </c>
      <c r="M200" s="8">
        <f t="shared" si="64"/>
        <v>4.6469886739131669E-3</v>
      </c>
      <c r="N200" s="8">
        <f t="shared" si="65"/>
        <v>8.4683916666666678E-2</v>
      </c>
      <c r="O200" s="8">
        <f t="shared" si="66"/>
        <v>2.5811657800000002E-2</v>
      </c>
      <c r="P200" s="8">
        <f t="shared" si="67"/>
        <v>1.1811085780240436</v>
      </c>
      <c r="Q200" s="8">
        <f t="shared" si="68"/>
        <v>2.9738361692523744E-3</v>
      </c>
      <c r="R200" s="8">
        <f t="shared" si="69"/>
        <v>0.36000189458172843</v>
      </c>
      <c r="S200" s="8">
        <f t="shared" si="70"/>
        <v>8.2606125523521298E-3</v>
      </c>
      <c r="T200" s="8">
        <f t="shared" si="71"/>
        <v>2.1043889627650673E-3</v>
      </c>
      <c r="U200" s="8">
        <f t="shared" si="72"/>
        <v>6.4538006131326479E-3</v>
      </c>
      <c r="V200">
        <f t="shared" si="73"/>
        <v>-6964.2086440072126</v>
      </c>
      <c r="W200">
        <f t="shared" si="74"/>
        <v>12797802.146627901</v>
      </c>
      <c r="X200">
        <f t="shared" si="77"/>
        <v>3.3713883410474198E-10</v>
      </c>
      <c r="Y200">
        <f t="shared" si="78"/>
        <v>1.836134074910495E-5</v>
      </c>
      <c r="AA200" s="5">
        <f t="shared" si="79"/>
        <v>1.1267221361717607E-5</v>
      </c>
      <c r="AB200" s="6">
        <f t="shared" si="80"/>
        <v>3.0128641800000001E-2</v>
      </c>
      <c r="AC200" s="5">
        <f t="shared" si="81"/>
        <v>1.9758512260259E-6</v>
      </c>
      <c r="AD200" s="15">
        <f t="shared" si="82"/>
        <v>2.5811657800000002E-2</v>
      </c>
      <c r="AE200" s="5">
        <f t="shared" si="83"/>
        <v>4.3146360948172948E-3</v>
      </c>
      <c r="AF200" s="16">
        <f t="shared" si="84"/>
        <v>1.1639275318395606E-5</v>
      </c>
    </row>
    <row r="201" spans="1:32" x14ac:dyDescent="0.75">
      <c r="A201">
        <f t="shared" si="75"/>
        <v>2880</v>
      </c>
      <c r="B201" s="22">
        <f>'Raw Data'!C202*0.0254</f>
        <v>1.3890294799999998E-2</v>
      </c>
      <c r="C201">
        <f>'Raw Data'!D202*0.0254</f>
        <v>2.5665252199999999E-2</v>
      </c>
      <c r="E201" s="7">
        <f t="shared" si="58"/>
        <v>1.1774957400000001E-2</v>
      </c>
      <c r="F201">
        <f t="shared" si="76"/>
        <v>1.7444768586154787E-5</v>
      </c>
      <c r="H201" s="7">
        <f t="shared" si="59"/>
        <v>4.5571833333333332E-2</v>
      </c>
      <c r="I201" s="7">
        <f t="shared" si="60"/>
        <v>1.3890294799999998E-2</v>
      </c>
      <c r="J201" s="7">
        <f t="shared" si="61"/>
        <v>0.86052479113611247</v>
      </c>
      <c r="K201" s="8">
        <f t="shared" si="62"/>
        <v>1.1884614332934806E-3</v>
      </c>
      <c r="L201" s="7">
        <f t="shared" si="63"/>
        <v>0.26228795633828705</v>
      </c>
      <c r="M201" s="8">
        <f t="shared" si="64"/>
        <v>4.5311323092573005E-3</v>
      </c>
      <c r="N201" s="8">
        <f t="shared" si="65"/>
        <v>8.4203583333333346E-2</v>
      </c>
      <c r="O201" s="8">
        <f t="shared" si="66"/>
        <v>2.5665252199999999E-2</v>
      </c>
      <c r="P201" s="8">
        <f t="shared" si="67"/>
        <v>1.1776535874559211</v>
      </c>
      <c r="Q201" s="8">
        <f t="shared" si="68"/>
        <v>2.9490203427602166E-3</v>
      </c>
      <c r="R201" s="8">
        <f t="shared" si="69"/>
        <v>0.35894881345656471</v>
      </c>
      <c r="S201" s="8">
        <f t="shared" si="70"/>
        <v>8.2157127484614699E-3</v>
      </c>
      <c r="T201" s="8">
        <f t="shared" si="71"/>
        <v>2.0687408880268486E-3</v>
      </c>
      <c r="U201" s="8">
        <f t="shared" si="72"/>
        <v>6.3734225288593852E-3</v>
      </c>
      <c r="V201">
        <f t="shared" si="73"/>
        <v>-6997.0397579904084</v>
      </c>
      <c r="W201">
        <f t="shared" si="74"/>
        <v>13465805.47022273</v>
      </c>
      <c r="X201">
        <f t="shared" si="77"/>
        <v>3.0431995102449294E-10</v>
      </c>
      <c r="Y201">
        <f t="shared" si="78"/>
        <v>1.7444768586154787E-5</v>
      </c>
      <c r="AA201" s="5">
        <f t="shared" si="79"/>
        <v>1.0981489136340224E-5</v>
      </c>
      <c r="AB201" s="6">
        <f t="shared" si="80"/>
        <v>2.9765294799999998E-2</v>
      </c>
      <c r="AC201" s="5">
        <f t="shared" si="81"/>
        <v>1.8185317655774975E-6</v>
      </c>
      <c r="AD201" s="15">
        <f t="shared" si="82"/>
        <v>2.5665252199999999E-2</v>
      </c>
      <c r="AE201" s="5">
        <f t="shared" si="83"/>
        <v>4.0979132612035301E-3</v>
      </c>
      <c r="AF201" s="16">
        <f t="shared" si="84"/>
        <v>1.1292296167231784E-5</v>
      </c>
    </row>
    <row r="202" spans="1:32" x14ac:dyDescent="0.75">
      <c r="A202">
        <f t="shared" si="75"/>
        <v>2895</v>
      </c>
      <c r="B202" s="22">
        <f>'Raw Data'!C203*0.0254</f>
        <v>1.3368426399999999E-2</v>
      </c>
      <c r="C202">
        <f>'Raw Data'!D203*0.0254</f>
        <v>2.5496443800000001E-2</v>
      </c>
      <c r="E202" s="7">
        <f t="shared" ref="E202:E265" si="85">C202-B202</f>
        <v>1.2128017400000001E-2</v>
      </c>
      <c r="F202">
        <f t="shared" si="76"/>
        <v>1.6110296190102121E-5</v>
      </c>
      <c r="H202" s="7">
        <f t="shared" ref="H202:H265" si="86">B202/(2*$B$2)</f>
        <v>4.3859666666666672E-2</v>
      </c>
      <c r="I202" s="7">
        <f t="shared" ref="I202:I265" si="87">IF(H202&gt;1, 0, IF(H202 &gt; 0.5, 2*$B$2-B202, B202))</f>
        <v>1.3368426399999999E-2</v>
      </c>
      <c r="J202" s="7">
        <f t="shared" ref="J202:J265" si="88">2*ACOS(($B$2-I202)/$B$2)</f>
        <v>0.84395569613211796</v>
      </c>
      <c r="K202" s="8">
        <f t="shared" ref="K202:K265" si="89">IF(H202&gt;0.5,(PI()*$B$2^2)-$B$2^2*(J202-SIN(J202))/2,$B$2^2*(J202-SIN(J202))/2)</f>
        <v>1.1227115087769309E-3</v>
      </c>
      <c r="L202" s="7">
        <f t="shared" ref="L202:L265" si="90">IF(H202&gt;0.5,2*PI()*$B$2 - $B$2*J202,2*$B$2*J202)</f>
        <v>0.25723769618106951</v>
      </c>
      <c r="M202" s="8">
        <f t="shared" ref="M202:M265" si="91">IF(L202&gt;0, K202/L202, 0.00000000001)</f>
        <v>4.3644906071101447E-3</v>
      </c>
      <c r="N202" s="8">
        <f t="shared" ref="N202:N265" si="92">C202/(2*$B$2)</f>
        <v>8.3649750000000009E-2</v>
      </c>
      <c r="O202" s="8">
        <f t="shared" ref="O202:O265" si="93">IF(N202 &gt; 0.5, 2*$B$2-C202, C202)</f>
        <v>2.5496443800000001E-2</v>
      </c>
      <c r="P202" s="8">
        <f t="shared" ref="P202:P265" si="94">2*ACOS(($B$2-O202)/$B$2)</f>
        <v>1.1736587920788104</v>
      </c>
      <c r="Q202" s="8">
        <f t="shared" ref="Q202:Q265" si="95">IF(N202&gt;0.5,(PI()*$B$2^2)-$B$2^2*(P202-SIN(P202))/2,$B$2^2*(P202-SIN(P202))/2)</f>
        <v>2.9204869190894091E-3</v>
      </c>
      <c r="R202" s="8">
        <f t="shared" ref="R202:R265" si="96">IF(N202&gt;0.5,2*PI()*$B$2 - $B$2*P202,2* $B$2*P202)</f>
        <v>0.35773119982562135</v>
      </c>
      <c r="S202" s="8">
        <f t="shared" ref="S202:S265" si="97">IF(R202&gt;0, Q202/R202, 0.00000000001)</f>
        <v>8.1639144712930302E-3</v>
      </c>
      <c r="T202" s="8">
        <f t="shared" ref="T202:T265" si="98">(K202+Q202)/2</f>
        <v>2.02159921393317E-3</v>
      </c>
      <c r="U202" s="8">
        <f t="shared" ref="U202:U265" si="99">(M202+S202)/2</f>
        <v>6.2642025392015879E-3</v>
      </c>
      <c r="V202">
        <f t="shared" ref="V202:V265" si="100">1/(2*$B$5*(K202^2 - Q202^2))</f>
        <v>-7011.9773622099765</v>
      </c>
      <c r="W202">
        <f t="shared" ref="W202:W265" si="101">($B$4^2*$B$3)/(T202^2*U202^(4/3))</f>
        <v>14429910.559939895</v>
      </c>
      <c r="X202">
        <f t="shared" si="77"/>
        <v>2.5954164333281898E-10</v>
      </c>
      <c r="Y202">
        <f t="shared" si="78"/>
        <v>1.6110296190102121E-5</v>
      </c>
      <c r="AA202" s="5">
        <f t="shared" si="79"/>
        <v>1.0494740343995043E-5</v>
      </c>
      <c r="AB202" s="6">
        <f t="shared" si="80"/>
        <v>2.9243426400000001E-2</v>
      </c>
      <c r="AC202" s="5">
        <f t="shared" si="81"/>
        <v>1.5369741396921044E-6</v>
      </c>
      <c r="AD202" s="15">
        <f t="shared" si="82"/>
        <v>2.5496443800000001E-2</v>
      </c>
      <c r="AE202" s="5">
        <f t="shared" si="83"/>
        <v>3.7451626998723977E-3</v>
      </c>
      <c r="AF202" s="16">
        <f t="shared" si="84"/>
        <v>1.0777666331904592E-5</v>
      </c>
    </row>
    <row r="203" spans="1:32" x14ac:dyDescent="0.75">
      <c r="A203">
        <f t="shared" ref="A203:A266" si="102">A202+15</f>
        <v>2910</v>
      </c>
      <c r="B203" s="22">
        <f>'Raw Data'!C204*0.0254</f>
        <v>1.29394204E-2</v>
      </c>
      <c r="C203">
        <f>'Raw Data'!D204*0.0254</f>
        <v>2.5574878999999998E-2</v>
      </c>
      <c r="E203" s="7">
        <f t="shared" si="85"/>
        <v>1.2635458599999998E-2</v>
      </c>
      <c r="F203">
        <f t="shared" ref="F203:F266" si="103">Y203</f>
        <v>1.4742717413515019E-5</v>
      </c>
      <c r="H203" s="7">
        <f t="shared" si="86"/>
        <v>4.2452166666666673E-2</v>
      </c>
      <c r="I203" s="7">
        <f t="shared" si="87"/>
        <v>1.29394204E-2</v>
      </c>
      <c r="J203" s="7">
        <f t="shared" si="88"/>
        <v>0.83010244614696527</v>
      </c>
      <c r="K203" s="8">
        <f t="shared" si="89"/>
        <v>1.0695687826565779E-3</v>
      </c>
      <c r="L203" s="7">
        <f t="shared" si="90"/>
        <v>0.25301522558559497</v>
      </c>
      <c r="M203" s="8">
        <f t="shared" si="91"/>
        <v>4.2272901963946955E-3</v>
      </c>
      <c r="N203" s="8">
        <f t="shared" si="92"/>
        <v>8.390708333333334E-2</v>
      </c>
      <c r="O203" s="8">
        <f t="shared" si="93"/>
        <v>2.5574878999999998E-2</v>
      </c>
      <c r="P203" s="8">
        <f t="shared" si="94"/>
        <v>1.1755164247016217</v>
      </c>
      <c r="Q203" s="8">
        <f t="shared" si="95"/>
        <v>2.9337340628393547E-3</v>
      </c>
      <c r="R203" s="8">
        <f t="shared" si="96"/>
        <v>0.35829740624905421</v>
      </c>
      <c r="S203" s="8">
        <f t="shared" si="97"/>
        <v>8.1879857673323557E-3</v>
      </c>
      <c r="T203" s="8">
        <f t="shared" si="98"/>
        <v>2.0016514227479661E-3</v>
      </c>
      <c r="U203" s="8">
        <f t="shared" si="99"/>
        <v>6.2076379818635256E-3</v>
      </c>
      <c r="V203">
        <f t="shared" si="100"/>
        <v>-6829.6451054960071</v>
      </c>
      <c r="W203">
        <f t="shared" si="101"/>
        <v>14898049.268130973</v>
      </c>
      <c r="X203">
        <f t="shared" ref="X203:X266" si="104">1/(V203-W203)*(E203-$E$5)</f>
        <v>2.1734771673475898E-10</v>
      </c>
      <c r="Y203">
        <f t="shared" ref="Y203:Y266" si="105">ABS(X203)^0.5</f>
        <v>1.4742717413515019E-5</v>
      </c>
      <c r="AA203" s="5">
        <f t="shared" ref="AA203:AA266" si="106">(F203/K203)^2*(1/(2*$B$5))</f>
        <v>9.6836401336273835E-6</v>
      </c>
      <c r="AB203" s="6">
        <f t="shared" ref="AB203:AB266" si="107">B203+$E$5</f>
        <v>2.8814420399999999E-2</v>
      </c>
      <c r="AC203" s="5">
        <f t="shared" ref="AC203:AC266" si="108">(F203/Q204)^2*(1/(2*$B$5))</f>
        <v>1.3069310636252334E-6</v>
      </c>
      <c r="AD203" s="15">
        <f t="shared" ref="AD203:AD266" si="109">C203</f>
        <v>2.5574878999999998E-2</v>
      </c>
      <c r="AE203" s="5">
        <f t="shared" si="83"/>
        <v>3.2380569922302129E-3</v>
      </c>
      <c r="AF203" s="16">
        <f t="shared" si="84"/>
        <v>9.8611168397890435E-6</v>
      </c>
    </row>
    <row r="204" spans="1:32" x14ac:dyDescent="0.75">
      <c r="A204">
        <f t="shared" si="102"/>
        <v>2925</v>
      </c>
      <c r="B204" s="22">
        <f>'Raw Data'!C205*0.0254</f>
        <v>1.30992118E-2</v>
      </c>
      <c r="C204">
        <f>'Raw Data'!D205*0.0254</f>
        <v>2.54425704E-2</v>
      </c>
      <c r="E204" s="7">
        <f t="shared" si="85"/>
        <v>1.23433586E-2</v>
      </c>
      <c r="F204">
        <f t="shared" si="103"/>
        <v>1.5391487768969291E-5</v>
      </c>
      <c r="H204" s="7">
        <f t="shared" si="86"/>
        <v>4.297641666666667E-2</v>
      </c>
      <c r="I204" s="7">
        <f t="shared" si="87"/>
        <v>1.30992118E-2</v>
      </c>
      <c r="J204" s="7">
        <f t="shared" si="88"/>
        <v>0.83528761651469274</v>
      </c>
      <c r="K204" s="8">
        <f t="shared" si="89"/>
        <v>1.089266005963386E-3</v>
      </c>
      <c r="L204" s="7">
        <f t="shared" si="90"/>
        <v>0.25459566551367829</v>
      </c>
      <c r="M204" s="8">
        <f t="shared" si="91"/>
        <v>4.2784153601580647E-3</v>
      </c>
      <c r="N204" s="8">
        <f t="shared" si="92"/>
        <v>8.3473000000000006E-2</v>
      </c>
      <c r="O204" s="8">
        <f t="shared" si="93"/>
        <v>2.54425704E-2</v>
      </c>
      <c r="P204" s="8">
        <f t="shared" si="94"/>
        <v>1.1723813683053894</v>
      </c>
      <c r="Q204" s="8">
        <f t="shared" si="95"/>
        <v>2.9113988043654136E-3</v>
      </c>
      <c r="R204" s="8">
        <f t="shared" si="96"/>
        <v>0.35734184105948263</v>
      </c>
      <c r="S204" s="8">
        <f t="shared" si="97"/>
        <v>8.1473773004958183E-3</v>
      </c>
      <c r="T204" s="8">
        <f t="shared" si="98"/>
        <v>2.0003324051643999E-3</v>
      </c>
      <c r="U204" s="8">
        <f t="shared" si="99"/>
        <v>6.2128963303269419E-3</v>
      </c>
      <c r="V204">
        <f t="shared" si="100"/>
        <v>-6991.7969158178421</v>
      </c>
      <c r="W204">
        <f t="shared" si="101"/>
        <v>14900871.309818113</v>
      </c>
      <c r="X204">
        <f t="shared" si="104"/>
        <v>2.3689789574233123E-10</v>
      </c>
      <c r="Y204">
        <f t="shared" si="105"/>
        <v>1.5391487768969291E-5</v>
      </c>
      <c r="AA204" s="5">
        <f t="shared" si="106"/>
        <v>1.0176403050251283E-5</v>
      </c>
      <c r="AB204" s="6">
        <f t="shared" si="107"/>
        <v>2.89742118E-2</v>
      </c>
      <c r="AC204" s="5">
        <f t="shared" si="108"/>
        <v>1.4330510582555814E-6</v>
      </c>
      <c r="AD204" s="15">
        <f t="shared" si="109"/>
        <v>2.54425704E-2</v>
      </c>
      <c r="AE204" s="5">
        <f t="shared" si="83"/>
        <v>3.5299850580231855E-3</v>
      </c>
      <c r="AF204" s="16">
        <f t="shared" si="84"/>
        <v>1.0399693968808112E-5</v>
      </c>
    </row>
    <row r="205" spans="1:32" x14ac:dyDescent="0.75">
      <c r="A205">
        <f t="shared" si="102"/>
        <v>2940</v>
      </c>
      <c r="B205" s="22">
        <f>'Raw Data'!C206*0.0254</f>
        <v>1.2291517199999999E-2</v>
      </c>
      <c r="C205">
        <f>'Raw Data'!D206*0.0254</f>
        <v>2.5390881399999999E-2</v>
      </c>
      <c r="E205" s="7">
        <f t="shared" si="85"/>
        <v>1.30993642E-2</v>
      </c>
      <c r="F205">
        <f t="shared" si="103"/>
        <v>1.3083746766889172E-5</v>
      </c>
      <c r="H205" s="7">
        <f t="shared" si="86"/>
        <v>4.0326500000000001E-2</v>
      </c>
      <c r="I205" s="7">
        <f t="shared" si="87"/>
        <v>1.2291517199999999E-2</v>
      </c>
      <c r="J205" s="7">
        <f t="shared" si="88"/>
        <v>0.80875752003016821</v>
      </c>
      <c r="K205" s="8">
        <f t="shared" si="89"/>
        <v>9.9089909231260477E-4</v>
      </c>
      <c r="L205" s="7">
        <f t="shared" si="90"/>
        <v>0.24650929210519523</v>
      </c>
      <c r="M205" s="8">
        <f t="shared" si="91"/>
        <v>4.0197230856910213E-3</v>
      </c>
      <c r="N205" s="8">
        <f t="shared" si="92"/>
        <v>8.3303416666666671E-2</v>
      </c>
      <c r="O205" s="8">
        <f t="shared" si="93"/>
        <v>2.5390881399999999E-2</v>
      </c>
      <c r="P205" s="8">
        <f t="shared" si="94"/>
        <v>1.1711545841023696</v>
      </c>
      <c r="Q205" s="8">
        <f t="shared" si="95"/>
        <v>2.9026874013178437E-3</v>
      </c>
      <c r="R205" s="8">
        <f t="shared" si="96"/>
        <v>0.35696791723440219</v>
      </c>
      <c r="S205" s="8">
        <f t="shared" si="97"/>
        <v>8.1315077943315568E-3</v>
      </c>
      <c r="T205" s="8">
        <f t="shared" si="98"/>
        <v>1.9467932468152241E-3</v>
      </c>
      <c r="U205" s="8">
        <f t="shared" si="99"/>
        <v>6.075615440011289E-3</v>
      </c>
      <c r="V205">
        <f t="shared" si="100"/>
        <v>-6847.1740706653127</v>
      </c>
      <c r="W205">
        <f t="shared" si="101"/>
        <v>16207453.441670958</v>
      </c>
      <c r="X205">
        <f t="shared" si="104"/>
        <v>1.7118442946008289E-10</v>
      </c>
      <c r="Y205">
        <f t="shared" si="105"/>
        <v>1.3083746766889172E-5</v>
      </c>
      <c r="AA205" s="5">
        <f t="shared" si="106"/>
        <v>8.8860017717528267E-6</v>
      </c>
      <c r="AB205" s="6">
        <f t="shared" si="107"/>
        <v>2.8166517199999998E-2</v>
      </c>
      <c r="AC205" s="5">
        <f t="shared" si="108"/>
        <v>1.0158011240266433E-6</v>
      </c>
      <c r="AD205" s="15">
        <f t="shared" si="109"/>
        <v>2.5390881399999999E-2</v>
      </c>
      <c r="AE205" s="5">
        <f t="shared" si="83"/>
        <v>2.7744636704133E-3</v>
      </c>
      <c r="AF205" s="16">
        <f t="shared" si="84"/>
        <v>9.0423302344230447E-6</v>
      </c>
    </row>
    <row r="206" spans="1:32" x14ac:dyDescent="0.75">
      <c r="A206">
        <f t="shared" si="102"/>
        <v>2955</v>
      </c>
      <c r="B206" s="22">
        <f>'Raw Data'!C207*0.0254</f>
        <v>1.2199391400000001E-2</v>
      </c>
      <c r="C206">
        <f>'Raw Data'!D207*0.0254</f>
        <v>2.55572006E-2</v>
      </c>
      <c r="E206" s="7">
        <f t="shared" si="85"/>
        <v>1.3357809199999999E-2</v>
      </c>
      <c r="F206">
        <f t="shared" si="103"/>
        <v>1.2529035507981416E-5</v>
      </c>
      <c r="H206" s="7">
        <f t="shared" si="86"/>
        <v>4.0024250000000004E-2</v>
      </c>
      <c r="I206" s="7">
        <f t="shared" si="87"/>
        <v>1.2199391400000001E-2</v>
      </c>
      <c r="J206" s="7">
        <f t="shared" si="88"/>
        <v>0.80567914774968097</v>
      </c>
      <c r="K206" s="8">
        <f t="shared" si="89"/>
        <v>9.7987096258710733E-4</v>
      </c>
      <c r="L206" s="7">
        <f t="shared" si="90"/>
        <v>0.24557100423410272</v>
      </c>
      <c r="M206" s="8">
        <f t="shared" si="91"/>
        <v>3.990173700039101E-3</v>
      </c>
      <c r="N206" s="8">
        <f t="shared" si="92"/>
        <v>8.3849083333333338E-2</v>
      </c>
      <c r="O206" s="8">
        <f t="shared" si="93"/>
        <v>2.55572006E-2</v>
      </c>
      <c r="P206" s="8">
        <f t="shared" si="94"/>
        <v>1.1750979616576527</v>
      </c>
      <c r="Q206" s="8">
        <f t="shared" si="95"/>
        <v>2.9307466943380382E-3</v>
      </c>
      <c r="R206" s="8">
        <f t="shared" si="96"/>
        <v>0.35816985871325246</v>
      </c>
      <c r="S206" s="8">
        <f t="shared" si="97"/>
        <v>8.182560935939524E-3</v>
      </c>
      <c r="T206" s="8">
        <f t="shared" si="98"/>
        <v>1.9553088284625726E-3</v>
      </c>
      <c r="U206" s="8">
        <f t="shared" si="99"/>
        <v>6.0863673179893125E-3</v>
      </c>
      <c r="V206">
        <f t="shared" si="100"/>
        <v>-6680.7625139648881</v>
      </c>
      <c r="W206">
        <f t="shared" si="101"/>
        <v>16028758.297841744</v>
      </c>
      <c r="X206">
        <f t="shared" si="104"/>
        <v>1.5697673076025914E-10</v>
      </c>
      <c r="Y206">
        <f t="shared" si="105"/>
        <v>1.2529035507981416E-5</v>
      </c>
      <c r="AA206" s="5">
        <f t="shared" si="106"/>
        <v>8.3329447252378898E-6</v>
      </c>
      <c r="AB206" s="6">
        <f t="shared" si="107"/>
        <v>2.8074391400000002E-2</v>
      </c>
      <c r="AC206" s="5">
        <f t="shared" si="108"/>
        <v>9.8072649996494382E-7</v>
      </c>
      <c r="AD206" s="15">
        <f t="shared" si="109"/>
        <v>2.55572006E-2</v>
      </c>
      <c r="AE206" s="5">
        <f t="shared" si="83"/>
        <v>2.516142075741573E-3</v>
      </c>
      <c r="AF206" s="16">
        <f t="shared" si="84"/>
        <v>8.4009424837030479E-6</v>
      </c>
    </row>
    <row r="207" spans="1:32" x14ac:dyDescent="0.75">
      <c r="A207">
        <f t="shared" si="102"/>
        <v>2970</v>
      </c>
      <c r="B207" s="22">
        <f>'Raw Data'!C208*0.0254</f>
        <v>1.2427356399999999E-2</v>
      </c>
      <c r="C207">
        <f>'Raw Data'!D208*0.0254</f>
        <v>2.5114453200000001E-2</v>
      </c>
      <c r="E207" s="7">
        <f t="shared" si="85"/>
        <v>1.2687096800000002E-2</v>
      </c>
      <c r="F207">
        <f t="shared" si="103"/>
        <v>1.3881675286324105E-5</v>
      </c>
      <c r="H207" s="7">
        <f t="shared" si="86"/>
        <v>4.0772166666666672E-2</v>
      </c>
      <c r="I207" s="7">
        <f t="shared" si="87"/>
        <v>1.2427356399999999E-2</v>
      </c>
      <c r="J207" s="7">
        <f t="shared" si="88"/>
        <v>0.8132764806912256</v>
      </c>
      <c r="K207" s="8">
        <f t="shared" si="89"/>
        <v>1.0072323443463343E-3</v>
      </c>
      <c r="L207" s="7">
        <f t="shared" si="90"/>
        <v>0.24788667131468553</v>
      </c>
      <c r="M207" s="8">
        <f t="shared" si="91"/>
        <v>4.0632775413232264E-3</v>
      </c>
      <c r="N207" s="8">
        <f t="shared" si="92"/>
        <v>8.2396500000000011E-2</v>
      </c>
      <c r="O207" s="8">
        <f t="shared" si="93"/>
        <v>2.5114453200000001E-2</v>
      </c>
      <c r="P207" s="8">
        <f t="shared" si="94"/>
        <v>1.1645744828241908</v>
      </c>
      <c r="Q207" s="8">
        <f t="shared" si="95"/>
        <v>2.8562366222949446E-3</v>
      </c>
      <c r="R207" s="8">
        <f t="shared" si="96"/>
        <v>0.3549623023648133</v>
      </c>
      <c r="S207" s="8">
        <f t="shared" si="97"/>
        <v>8.0465914359532219E-3</v>
      </c>
      <c r="T207" s="8">
        <f t="shared" si="98"/>
        <v>1.9317344833206394E-3</v>
      </c>
      <c r="U207" s="8">
        <f t="shared" si="99"/>
        <v>6.0549344886382242E-3</v>
      </c>
      <c r="V207">
        <f t="shared" si="100"/>
        <v>-7134.8632372470265</v>
      </c>
      <c r="W207">
        <f t="shared" si="101"/>
        <v>16536135.329920318</v>
      </c>
      <c r="X207">
        <f t="shared" si="104"/>
        <v>1.9270090875494143E-10</v>
      </c>
      <c r="Y207">
        <f t="shared" si="105"/>
        <v>1.3881675286324105E-5</v>
      </c>
      <c r="AA207" s="5">
        <f t="shared" si="106"/>
        <v>9.6811161989421302E-6</v>
      </c>
      <c r="AB207" s="6">
        <f t="shared" si="107"/>
        <v>2.8302356399999999E-2</v>
      </c>
      <c r="AC207" s="5">
        <f t="shared" si="108"/>
        <v>1.2142189561449194E-6</v>
      </c>
      <c r="AD207" s="15">
        <f t="shared" si="109"/>
        <v>2.5114453200000001E-2</v>
      </c>
      <c r="AE207" s="5">
        <f t="shared" si="83"/>
        <v>3.1865283053703381E-3</v>
      </c>
      <c r="AF207" s="16">
        <f t="shared" si="84"/>
        <v>9.8417918724595481E-6</v>
      </c>
    </row>
    <row r="208" spans="1:32" x14ac:dyDescent="0.75">
      <c r="A208">
        <f t="shared" si="102"/>
        <v>2985</v>
      </c>
      <c r="B208" s="22">
        <f>'Raw Data'!C209*0.0254</f>
        <v>1.14193574E-2</v>
      </c>
      <c r="C208">
        <f>'Raw Data'!D209*0.0254</f>
        <v>2.5041961599999999E-2</v>
      </c>
      <c r="E208" s="7">
        <f t="shared" si="85"/>
        <v>1.3622604199999999E-2</v>
      </c>
      <c r="F208">
        <f t="shared" si="103"/>
        <v>1.1056549348259532E-5</v>
      </c>
      <c r="H208" s="7">
        <f t="shared" si="86"/>
        <v>3.7465083333333336E-2</v>
      </c>
      <c r="I208" s="7">
        <f t="shared" si="87"/>
        <v>1.14193574E-2</v>
      </c>
      <c r="J208" s="7">
        <f t="shared" si="88"/>
        <v>0.7791538076460065</v>
      </c>
      <c r="K208" s="8">
        <f t="shared" si="89"/>
        <v>8.881090468282663E-4</v>
      </c>
      <c r="L208" s="7">
        <f t="shared" si="90"/>
        <v>0.23748608057050274</v>
      </c>
      <c r="M208" s="8">
        <f t="shared" si="91"/>
        <v>3.7396256854077491E-3</v>
      </c>
      <c r="N208" s="8">
        <f t="shared" si="92"/>
        <v>8.2158666666666672E-2</v>
      </c>
      <c r="O208" s="8">
        <f t="shared" si="93"/>
        <v>2.5041961599999999E-2</v>
      </c>
      <c r="P208" s="8">
        <f t="shared" si="94"/>
        <v>1.162843445658523</v>
      </c>
      <c r="Q208" s="8">
        <f t="shared" si="95"/>
        <v>2.8440935373678523E-3</v>
      </c>
      <c r="R208" s="8">
        <f t="shared" si="96"/>
        <v>0.35443468223671776</v>
      </c>
      <c r="S208" s="8">
        <f t="shared" si="97"/>
        <v>8.0243093577065799E-3</v>
      </c>
      <c r="T208" s="8">
        <f t="shared" si="98"/>
        <v>1.8661012920980593E-3</v>
      </c>
      <c r="U208" s="8">
        <f t="shared" si="99"/>
        <v>5.8819675215571647E-3</v>
      </c>
      <c r="V208">
        <f t="shared" si="100"/>
        <v>-6981.8478585035946</v>
      </c>
      <c r="W208">
        <f t="shared" si="101"/>
        <v>18417933.092481006</v>
      </c>
      <c r="X208">
        <f t="shared" si="104"/>
        <v>1.2224728349049828E-10</v>
      </c>
      <c r="Y208">
        <f t="shared" si="105"/>
        <v>1.1056549348259532E-5</v>
      </c>
      <c r="AA208" s="5">
        <f t="shared" si="106"/>
        <v>7.8996459272123503E-6</v>
      </c>
      <c r="AB208" s="6">
        <f t="shared" si="107"/>
        <v>2.72943574E-2</v>
      </c>
      <c r="AC208" s="5">
        <f t="shared" si="108"/>
        <v>7.7422724170076525E-7</v>
      </c>
      <c r="AD208" s="15">
        <f t="shared" si="109"/>
        <v>2.5041961599999999E-2</v>
      </c>
      <c r="AE208" s="5">
        <f t="shared" si="83"/>
        <v>2.2515422880655554E-3</v>
      </c>
      <c r="AF208" s="16">
        <f t="shared" si="84"/>
        <v>7.9789306199591972E-6</v>
      </c>
    </row>
    <row r="209" spans="1:32" x14ac:dyDescent="0.75">
      <c r="A209">
        <f t="shared" si="102"/>
        <v>3000</v>
      </c>
      <c r="B209" s="22">
        <f>'Raw Data'!C210*0.0254</f>
        <v>1.19518938E-2</v>
      </c>
      <c r="C209">
        <f>'Raw Data'!D210*0.0254</f>
        <v>2.49986546E-2</v>
      </c>
      <c r="E209" s="7">
        <f t="shared" si="85"/>
        <v>1.30467608E-2</v>
      </c>
      <c r="F209">
        <f t="shared" si="103"/>
        <v>1.2684421245111568E-5</v>
      </c>
      <c r="H209" s="7">
        <f t="shared" si="86"/>
        <v>3.9212250000000004E-2</v>
      </c>
      <c r="I209" s="7">
        <f t="shared" si="87"/>
        <v>1.19518938E-2</v>
      </c>
      <c r="J209" s="7">
        <f t="shared" si="88"/>
        <v>0.79735342421173483</v>
      </c>
      <c r="K209" s="8">
        <f t="shared" si="89"/>
        <v>9.5044142195532886E-4</v>
      </c>
      <c r="L209" s="7">
        <f t="shared" si="90"/>
        <v>0.24303332369973674</v>
      </c>
      <c r="M209" s="8">
        <f t="shared" si="91"/>
        <v>3.9107452734736163E-3</v>
      </c>
      <c r="N209" s="8">
        <f t="shared" si="92"/>
        <v>8.2016583333333337E-2</v>
      </c>
      <c r="O209" s="8">
        <f t="shared" si="93"/>
        <v>2.49986546E-2</v>
      </c>
      <c r="P209" s="8">
        <f t="shared" si="94"/>
        <v>1.161808223131936</v>
      </c>
      <c r="Q209" s="8">
        <f t="shared" si="95"/>
        <v>2.8368468003701873E-3</v>
      </c>
      <c r="R209" s="8">
        <f t="shared" si="96"/>
        <v>0.35411914641061404</v>
      </c>
      <c r="S209" s="8">
        <f t="shared" si="97"/>
        <v>8.0109952515268982E-3</v>
      </c>
      <c r="T209" s="8">
        <f t="shared" si="98"/>
        <v>1.8936441111627581E-3</v>
      </c>
      <c r="U209" s="8">
        <f t="shared" si="99"/>
        <v>5.9608702625002577E-3</v>
      </c>
      <c r="V209">
        <f t="shared" si="100"/>
        <v>-7134.0740626030065</v>
      </c>
      <c r="W209">
        <f t="shared" si="101"/>
        <v>17571083.055978656</v>
      </c>
      <c r="X209">
        <f t="shared" si="104"/>
        <v>1.6089454232343767E-10</v>
      </c>
      <c r="Y209">
        <f t="shared" si="105"/>
        <v>1.2684421245111568E-5</v>
      </c>
      <c r="AA209" s="5">
        <f t="shared" si="106"/>
        <v>9.0780296924057575E-6</v>
      </c>
      <c r="AB209" s="6">
        <f t="shared" si="107"/>
        <v>2.7826893800000002E-2</v>
      </c>
      <c r="AC209" s="5">
        <f t="shared" si="108"/>
        <v>1.0378254167132398E-6</v>
      </c>
      <c r="AD209" s="15">
        <f t="shared" si="109"/>
        <v>2.49986546E-2</v>
      </c>
      <c r="AE209" s="5">
        <f t="shared" si="83"/>
        <v>2.8270913664187962E-3</v>
      </c>
      <c r="AF209" s="16">
        <f t="shared" si="84"/>
        <v>9.1880378569005917E-6</v>
      </c>
    </row>
    <row r="210" spans="1:32" x14ac:dyDescent="0.75">
      <c r="A210">
        <f t="shared" si="102"/>
        <v>3015</v>
      </c>
      <c r="B210" s="22">
        <f>'Raw Data'!C211*0.0254</f>
        <v>1.17228874E-2</v>
      </c>
      <c r="C210">
        <f>'Raw Data'!D211*0.0254</f>
        <v>2.48438416E-2</v>
      </c>
      <c r="E210" s="7">
        <f t="shared" si="85"/>
        <v>1.31209542E-2</v>
      </c>
      <c r="F210">
        <f t="shared" si="103"/>
        <v>1.225863858197992E-5</v>
      </c>
      <c r="H210" s="7">
        <f t="shared" si="86"/>
        <v>3.8460916666666671E-2</v>
      </c>
      <c r="I210" s="7">
        <f t="shared" si="87"/>
        <v>1.17228874E-2</v>
      </c>
      <c r="J210" s="7">
        <f t="shared" si="88"/>
        <v>0.78957577270776502</v>
      </c>
      <c r="K210" s="8">
        <f t="shared" si="89"/>
        <v>9.2346962576532108E-4</v>
      </c>
      <c r="L210" s="7">
        <f t="shared" si="90"/>
        <v>0.24066269552132674</v>
      </c>
      <c r="M210" s="8">
        <f t="shared" si="91"/>
        <v>3.8371947250274451E-3</v>
      </c>
      <c r="N210" s="8">
        <f t="shared" si="92"/>
        <v>8.1508666666666674E-2</v>
      </c>
      <c r="O210" s="8">
        <f t="shared" si="93"/>
        <v>2.48438416E-2</v>
      </c>
      <c r="P210" s="8">
        <f t="shared" si="94"/>
        <v>1.158100834956941</v>
      </c>
      <c r="Q210" s="8">
        <f t="shared" si="95"/>
        <v>2.8109880773796001E-3</v>
      </c>
      <c r="R210" s="8">
        <f t="shared" si="96"/>
        <v>0.35298913449487557</v>
      </c>
      <c r="S210" s="8">
        <f t="shared" si="97"/>
        <v>7.9633841460930513E-3</v>
      </c>
      <c r="T210" s="8">
        <f t="shared" si="98"/>
        <v>1.8672288515724606E-3</v>
      </c>
      <c r="U210" s="8">
        <f t="shared" si="99"/>
        <v>5.900289435560248E-3</v>
      </c>
      <c r="V210">
        <f t="shared" si="100"/>
        <v>-7230.7316849387544</v>
      </c>
      <c r="W210">
        <f t="shared" si="101"/>
        <v>18319570.779133871</v>
      </c>
      <c r="X210">
        <f t="shared" si="104"/>
        <v>1.5027421988360666E-10</v>
      </c>
      <c r="Y210">
        <f t="shared" si="105"/>
        <v>1.225863858197992E-5</v>
      </c>
      <c r="AA210" s="5">
        <f t="shared" si="106"/>
        <v>8.9813216089637011E-6</v>
      </c>
      <c r="AB210" s="6">
        <f t="shared" si="107"/>
        <v>2.75978874E-2</v>
      </c>
      <c r="AC210" s="5">
        <f t="shared" si="108"/>
        <v>9.586912126320614E-7</v>
      </c>
      <c r="AD210" s="15">
        <f t="shared" si="109"/>
        <v>2.48438416E-2</v>
      </c>
      <c r="AE210" s="5">
        <f t="shared" si="83"/>
        <v>2.7529592074368578E-3</v>
      </c>
      <c r="AF210" s="16">
        <f t="shared" si="84"/>
        <v>9.1092229594748678E-6</v>
      </c>
    </row>
    <row r="211" spans="1:32" x14ac:dyDescent="0.75">
      <c r="A211">
        <f t="shared" si="102"/>
        <v>3030</v>
      </c>
      <c r="B211" s="22">
        <f>'Raw Data'!C212*0.0254</f>
        <v>1.0921999999999999E-2</v>
      </c>
      <c r="C211">
        <f>'Raw Data'!D212*0.0254</f>
        <v>2.49369326E-2</v>
      </c>
      <c r="E211" s="7">
        <f t="shared" si="85"/>
        <v>1.40149326E-2</v>
      </c>
      <c r="F211">
        <f t="shared" si="103"/>
        <v>9.7393973324154954E-6</v>
      </c>
      <c r="H211" s="7">
        <f t="shared" si="86"/>
        <v>3.5833333333333335E-2</v>
      </c>
      <c r="I211" s="7">
        <f t="shared" si="87"/>
        <v>1.0921999999999999E-2</v>
      </c>
      <c r="J211" s="7">
        <f t="shared" si="88"/>
        <v>0.76178438615245092</v>
      </c>
      <c r="K211" s="8">
        <f t="shared" si="89"/>
        <v>8.3114138346897064E-4</v>
      </c>
      <c r="L211" s="7">
        <f t="shared" si="90"/>
        <v>0.23219188089926701</v>
      </c>
      <c r="M211" s="8">
        <f t="shared" si="91"/>
        <v>3.5795454184272229E-3</v>
      </c>
      <c r="N211" s="8">
        <f t="shared" si="92"/>
        <v>8.1814083333333343E-2</v>
      </c>
      <c r="O211" s="8">
        <f t="shared" si="93"/>
        <v>2.49369326E-2</v>
      </c>
      <c r="P211" s="8">
        <f t="shared" si="94"/>
        <v>1.1603313909982116</v>
      </c>
      <c r="Q211" s="8">
        <f t="shared" si="95"/>
        <v>2.8265284829410461E-3</v>
      </c>
      <c r="R211" s="8">
        <f t="shared" si="96"/>
        <v>0.35366900797625483</v>
      </c>
      <c r="S211" s="8">
        <f t="shared" si="97"/>
        <v>7.9920163180677052E-3</v>
      </c>
      <c r="T211" s="8">
        <f t="shared" si="98"/>
        <v>1.8288349332050084E-3</v>
      </c>
      <c r="U211" s="8">
        <f t="shared" si="99"/>
        <v>5.7857808682474643E-3</v>
      </c>
      <c r="V211">
        <f t="shared" si="100"/>
        <v>-6983.4388149887845</v>
      </c>
      <c r="W211">
        <f t="shared" si="101"/>
        <v>19602425.955422461</v>
      </c>
      <c r="X211">
        <f t="shared" si="104"/>
        <v>9.4855860398662072E-11</v>
      </c>
      <c r="Y211">
        <f t="shared" si="105"/>
        <v>9.7393973324154954E-6</v>
      </c>
      <c r="AA211" s="5">
        <f t="shared" si="106"/>
        <v>6.9986673363222161E-6</v>
      </c>
      <c r="AB211" s="6">
        <f t="shared" si="107"/>
        <v>2.6797000000000001E-2</v>
      </c>
      <c r="AC211" s="5">
        <f t="shared" si="108"/>
        <v>6.2345775211062875E-7</v>
      </c>
      <c r="AD211" s="15">
        <f t="shared" si="109"/>
        <v>2.49369326E-2</v>
      </c>
      <c r="AE211" s="5">
        <f t="shared" si="83"/>
        <v>1.8594049799026623E-3</v>
      </c>
      <c r="AF211" s="16">
        <f t="shared" si="84"/>
        <v>7.0376296815500596E-6</v>
      </c>
    </row>
    <row r="212" spans="1:32" x14ac:dyDescent="0.75">
      <c r="A212">
        <f t="shared" si="102"/>
        <v>3045</v>
      </c>
      <c r="B212" s="22">
        <f>'Raw Data'!C213*0.0254</f>
        <v>1.13064798E-2</v>
      </c>
      <c r="C212">
        <f>'Raw Data'!D213*0.0254</f>
        <v>2.4686031399999999E-2</v>
      </c>
      <c r="E212" s="7">
        <f t="shared" si="85"/>
        <v>1.3379551599999999E-2</v>
      </c>
      <c r="F212">
        <f t="shared" si="103"/>
        <v>1.1317523335513595E-5</v>
      </c>
      <c r="H212" s="7">
        <f t="shared" si="86"/>
        <v>3.7094750000000003E-2</v>
      </c>
      <c r="I212" s="7">
        <f t="shared" si="87"/>
        <v>1.13064798E-2</v>
      </c>
      <c r="J212" s="7">
        <f t="shared" si="88"/>
        <v>0.77524416895195269</v>
      </c>
      <c r="K212" s="8">
        <f t="shared" si="89"/>
        <v>8.7507318568177516E-4</v>
      </c>
      <c r="L212" s="7">
        <f t="shared" si="90"/>
        <v>0.23629442269655515</v>
      </c>
      <c r="M212" s="8">
        <f t="shared" si="91"/>
        <v>3.7033171400982566E-3</v>
      </c>
      <c r="N212" s="8">
        <f t="shared" si="92"/>
        <v>8.0990916666666676E-2</v>
      </c>
      <c r="O212" s="8">
        <f t="shared" si="93"/>
        <v>2.4686031399999999E-2</v>
      </c>
      <c r="P212" s="8">
        <f t="shared" si="94"/>
        <v>1.1543108213181617</v>
      </c>
      <c r="Q212" s="8">
        <f t="shared" si="95"/>
        <v>2.7847041859699936E-3</v>
      </c>
      <c r="R212" s="8">
        <f t="shared" si="96"/>
        <v>0.3518339383377756</v>
      </c>
      <c r="S212" s="8">
        <f t="shared" si="97"/>
        <v>7.9148253836062808E-3</v>
      </c>
      <c r="T212" s="8">
        <f t="shared" si="98"/>
        <v>1.8298886858258844E-3</v>
      </c>
      <c r="U212" s="8">
        <f t="shared" si="99"/>
        <v>5.8090712618522689E-3</v>
      </c>
      <c r="V212">
        <f t="shared" si="100"/>
        <v>-7292.8431501823688</v>
      </c>
      <c r="W212">
        <f t="shared" si="101"/>
        <v>19475257.03789258</v>
      </c>
      <c r="X212">
        <f t="shared" si="104"/>
        <v>1.2808633444989476E-10</v>
      </c>
      <c r="Y212">
        <f t="shared" si="105"/>
        <v>1.1317523335513595E-5</v>
      </c>
      <c r="AA212" s="5">
        <f t="shared" si="106"/>
        <v>8.5254054400903504E-6</v>
      </c>
      <c r="AB212" s="6">
        <f t="shared" si="107"/>
        <v>2.7181479799999998E-2</v>
      </c>
      <c r="AC212" s="5">
        <f t="shared" si="108"/>
        <v>8.3431839830892862E-7</v>
      </c>
      <c r="AD212" s="15">
        <f t="shared" si="109"/>
        <v>2.4686031399999999E-2</v>
      </c>
      <c r="AE212" s="5">
        <f t="shared" si="83"/>
        <v>2.494514286453176E-3</v>
      </c>
      <c r="AF212" s="16">
        <f t="shared" si="84"/>
        <v>8.6252005886038388E-6</v>
      </c>
    </row>
    <row r="213" spans="1:32" x14ac:dyDescent="0.75">
      <c r="A213">
        <f t="shared" si="102"/>
        <v>3060</v>
      </c>
      <c r="B213" s="22">
        <f>'Raw Data'!C214*0.0254</f>
        <v>1.0392791E-2</v>
      </c>
      <c r="C213">
        <f>'Raw Data'!D214*0.0254</f>
        <v>2.4761596399999999E-2</v>
      </c>
      <c r="E213" s="7">
        <f t="shared" si="85"/>
        <v>1.4368805399999999E-2</v>
      </c>
      <c r="F213">
        <f t="shared" si="103"/>
        <v>8.4411475570262487E-6</v>
      </c>
      <c r="H213" s="7">
        <f t="shared" si="86"/>
        <v>3.409708333333334E-2</v>
      </c>
      <c r="I213" s="7">
        <f t="shared" si="87"/>
        <v>1.0392791E-2</v>
      </c>
      <c r="J213" s="7">
        <f t="shared" si="88"/>
        <v>0.7428790059097734</v>
      </c>
      <c r="K213" s="8">
        <f t="shared" si="89"/>
        <v>7.7188300737651618E-4</v>
      </c>
      <c r="L213" s="7">
        <f t="shared" si="90"/>
        <v>0.2264295210012989</v>
      </c>
      <c r="M213" s="8">
        <f t="shared" si="91"/>
        <v>3.408932739702648E-3</v>
      </c>
      <c r="N213" s="8">
        <f t="shared" si="92"/>
        <v>8.1238833333333343E-2</v>
      </c>
      <c r="O213" s="8">
        <f t="shared" si="93"/>
        <v>2.4761596399999999E-2</v>
      </c>
      <c r="P213" s="8">
        <f t="shared" si="94"/>
        <v>1.1561269849623799</v>
      </c>
      <c r="Q213" s="8">
        <f t="shared" si="95"/>
        <v>2.797280299729114E-3</v>
      </c>
      <c r="R213" s="8">
        <f t="shared" si="96"/>
        <v>0.35238750501653332</v>
      </c>
      <c r="S213" s="8">
        <f t="shared" si="97"/>
        <v>7.9380802664892197E-3</v>
      </c>
      <c r="T213" s="8">
        <f t="shared" si="98"/>
        <v>1.7845816535528151E-3</v>
      </c>
      <c r="U213" s="8">
        <f t="shared" si="99"/>
        <v>5.6735065030959339E-3</v>
      </c>
      <c r="V213">
        <f t="shared" si="100"/>
        <v>-7050.5720065232972</v>
      </c>
      <c r="W213">
        <f t="shared" si="101"/>
        <v>21131640.994707111</v>
      </c>
      <c r="X213">
        <f t="shared" si="104"/>
        <v>7.1252972079490205E-11</v>
      </c>
      <c r="Y213">
        <f t="shared" si="105"/>
        <v>8.4411475570262487E-6</v>
      </c>
      <c r="AA213" s="5">
        <f t="shared" si="106"/>
        <v>6.0953832972586373E-6</v>
      </c>
      <c r="AB213" s="6">
        <f t="shared" si="107"/>
        <v>2.6267790999999999E-2</v>
      </c>
      <c r="AC213" s="5">
        <f t="shared" si="108"/>
        <v>4.9038304058116528E-7</v>
      </c>
      <c r="AD213" s="15">
        <f t="shared" si="109"/>
        <v>2.4761596399999999E-2</v>
      </c>
      <c r="AE213" s="5">
        <f t="shared" si="83"/>
        <v>1.5056922257896768E-3</v>
      </c>
      <c r="AF213" s="16">
        <f t="shared" si="84"/>
        <v>6.1073744670020989E-6</v>
      </c>
    </row>
    <row r="214" spans="1:32" x14ac:dyDescent="0.75">
      <c r="A214">
        <f t="shared" si="102"/>
        <v>3075</v>
      </c>
      <c r="B214" s="22">
        <f>'Raw Data'!C215*0.0254</f>
        <v>1.0317175199999999E-2</v>
      </c>
      <c r="C214">
        <f>'Raw Data'!D215*0.0254</f>
        <v>2.4303735999999999E-2</v>
      </c>
      <c r="E214" s="7">
        <f t="shared" si="85"/>
        <v>1.3986560800000001E-2</v>
      </c>
      <c r="F214">
        <f t="shared" si="103"/>
        <v>9.1386782210077765E-6</v>
      </c>
      <c r="H214" s="7">
        <f t="shared" si="86"/>
        <v>3.3848999999999997E-2</v>
      </c>
      <c r="I214" s="7">
        <f t="shared" si="87"/>
        <v>1.0317175199999999E-2</v>
      </c>
      <c r="J214" s="7">
        <f t="shared" si="88"/>
        <v>0.74014016722823639</v>
      </c>
      <c r="K214" s="8">
        <f t="shared" si="89"/>
        <v>7.6353238028583324E-4</v>
      </c>
      <c r="L214" s="7">
        <f t="shared" si="90"/>
        <v>0.22559472297116642</v>
      </c>
      <c r="M214" s="8">
        <f t="shared" si="91"/>
        <v>3.3845312081321219E-3</v>
      </c>
      <c r="N214" s="8">
        <f t="shared" si="92"/>
        <v>7.9736666666666678E-2</v>
      </c>
      <c r="O214" s="8">
        <f t="shared" si="93"/>
        <v>2.4303735999999999E-2</v>
      </c>
      <c r="P214" s="8">
        <f t="shared" si="94"/>
        <v>1.1450834286279326</v>
      </c>
      <c r="Q214" s="8">
        <f t="shared" si="95"/>
        <v>2.7213491753017437E-3</v>
      </c>
      <c r="R214" s="8">
        <f t="shared" si="96"/>
        <v>0.34902142904579381</v>
      </c>
      <c r="S214" s="8">
        <f t="shared" si="97"/>
        <v>7.7970833560041539E-3</v>
      </c>
      <c r="T214" s="8">
        <f t="shared" si="98"/>
        <v>1.7424407777937884E-3</v>
      </c>
      <c r="U214" s="8">
        <f t="shared" si="99"/>
        <v>5.5908072820681377E-3</v>
      </c>
      <c r="V214">
        <f t="shared" si="100"/>
        <v>-7470.3495792385238</v>
      </c>
      <c r="W214">
        <f t="shared" si="101"/>
        <v>22604386.912161428</v>
      </c>
      <c r="X214">
        <f t="shared" si="104"/>
        <v>8.351543962712186E-11</v>
      </c>
      <c r="Y214">
        <f t="shared" si="105"/>
        <v>9.1386782210077765E-6</v>
      </c>
      <c r="AA214" s="5">
        <f t="shared" si="106"/>
        <v>7.3015127749397808E-6</v>
      </c>
      <c r="AB214" s="6">
        <f t="shared" si="107"/>
        <v>2.6192175200000001E-2</v>
      </c>
      <c r="AC214" s="5">
        <f t="shared" si="108"/>
        <v>5.8241877399246611E-7</v>
      </c>
      <c r="AD214" s="15">
        <f t="shared" si="109"/>
        <v>2.4303735999999999E-2</v>
      </c>
      <c r="AE214" s="5">
        <f t="shared" si="83"/>
        <v>1.8878153104707213E-3</v>
      </c>
      <c r="AF214" s="16">
        <f t="shared" si="84"/>
        <v>7.3429835302247365E-6</v>
      </c>
    </row>
    <row r="215" spans="1:32" x14ac:dyDescent="0.75">
      <c r="A215">
        <f t="shared" si="102"/>
        <v>3090</v>
      </c>
      <c r="B215" s="22">
        <f>'Raw Data'!C216*0.0254</f>
        <v>1.02319582E-2</v>
      </c>
      <c r="C215">
        <f>'Raw Data'!D216*0.0254</f>
        <v>2.4195150999999998E-2</v>
      </c>
      <c r="E215" s="7">
        <f t="shared" si="85"/>
        <v>1.3963192799999998E-2</v>
      </c>
      <c r="F215">
        <f t="shared" si="103"/>
        <v>9.0898635759386748E-6</v>
      </c>
      <c r="H215" s="7">
        <f t="shared" si="86"/>
        <v>3.3569416666666671E-2</v>
      </c>
      <c r="I215" s="7">
        <f t="shared" si="87"/>
        <v>1.02319582E-2</v>
      </c>
      <c r="J215" s="7">
        <f t="shared" si="88"/>
        <v>0.73704193483670855</v>
      </c>
      <c r="K215" s="8">
        <f t="shared" si="89"/>
        <v>7.5415678044024582E-4</v>
      </c>
      <c r="L215" s="7">
        <f t="shared" si="90"/>
        <v>0.22465038173822874</v>
      </c>
      <c r="M215" s="8">
        <f t="shared" si="91"/>
        <v>3.357024255222581E-3</v>
      </c>
      <c r="N215" s="8">
        <f t="shared" si="92"/>
        <v>7.9380416666666676E-2</v>
      </c>
      <c r="O215" s="8">
        <f t="shared" si="93"/>
        <v>2.4195150999999998E-2</v>
      </c>
      <c r="P215" s="8">
        <f t="shared" si="94"/>
        <v>1.1424504724291129</v>
      </c>
      <c r="Q215" s="8">
        <f t="shared" si="95"/>
        <v>2.7034366762773016E-3</v>
      </c>
      <c r="R215" s="8">
        <f t="shared" si="96"/>
        <v>0.34821890399639355</v>
      </c>
      <c r="S215" s="8">
        <f t="shared" si="97"/>
        <v>7.763612616233209E-3</v>
      </c>
      <c r="T215" s="8">
        <f t="shared" si="98"/>
        <v>1.7287967283587738E-3</v>
      </c>
      <c r="U215" s="8">
        <f t="shared" si="99"/>
        <v>5.5603184357278946E-3</v>
      </c>
      <c r="V215">
        <f t="shared" si="100"/>
        <v>-7562.2819533291577</v>
      </c>
      <c r="W215">
        <f t="shared" si="101"/>
        <v>23130626.623044245</v>
      </c>
      <c r="X215">
        <f t="shared" si="104"/>
        <v>8.2625619829176639E-11</v>
      </c>
      <c r="Y215">
        <f t="shared" si="105"/>
        <v>9.0898635759386748E-6</v>
      </c>
      <c r="AA215" s="5">
        <f t="shared" si="106"/>
        <v>7.4044439049568158E-6</v>
      </c>
      <c r="AB215" s="6">
        <f t="shared" si="107"/>
        <v>2.6106958200000002E-2</v>
      </c>
      <c r="AC215" s="5">
        <f t="shared" si="108"/>
        <v>5.8009569752502482E-7</v>
      </c>
      <c r="AD215" s="15">
        <f t="shared" si="109"/>
        <v>2.4195150999999998E-2</v>
      </c>
      <c r="AE215" s="5">
        <f t="shared" si="83"/>
        <v>1.9111823617662851E-3</v>
      </c>
      <c r="AF215" s="16">
        <f t="shared" si="84"/>
        <v>7.4491864411497122E-6</v>
      </c>
    </row>
    <row r="216" spans="1:32" x14ac:dyDescent="0.75">
      <c r="A216">
        <f t="shared" si="102"/>
        <v>3105</v>
      </c>
      <c r="B216" s="22">
        <f>'Raw Data'!C217*0.0254</f>
        <v>9.4543626000000002E-3</v>
      </c>
      <c r="C216">
        <f>'Raw Data'!D217*0.0254</f>
        <v>2.4140134599999998E-2</v>
      </c>
      <c r="E216" s="7">
        <f t="shared" si="85"/>
        <v>1.4685771999999998E-2</v>
      </c>
      <c r="F216">
        <f t="shared" si="103"/>
        <v>6.8640582716094537E-6</v>
      </c>
      <c r="H216" s="7">
        <f t="shared" si="86"/>
        <v>3.1018250000000004E-2</v>
      </c>
      <c r="I216" s="7">
        <f t="shared" si="87"/>
        <v>9.4543626000000002E-3</v>
      </c>
      <c r="J216" s="7">
        <f t="shared" si="88"/>
        <v>0.70817369995579638</v>
      </c>
      <c r="K216" s="8">
        <f t="shared" si="89"/>
        <v>6.7036524495876282E-4</v>
      </c>
      <c r="L216" s="7">
        <f t="shared" si="90"/>
        <v>0.2158513437465267</v>
      </c>
      <c r="M216" s="8">
        <f t="shared" si="91"/>
        <v>3.1056802025099728E-3</v>
      </c>
      <c r="N216" s="8">
        <f t="shared" si="92"/>
        <v>7.9199916666666675E-2</v>
      </c>
      <c r="O216" s="8">
        <f t="shared" si="93"/>
        <v>2.4140134599999998E-2</v>
      </c>
      <c r="P216" s="8">
        <f t="shared" si="94"/>
        <v>1.1411143808937148</v>
      </c>
      <c r="Q216" s="8">
        <f t="shared" si="95"/>
        <v>2.6943750080855979E-3</v>
      </c>
      <c r="R216" s="8">
        <f t="shared" si="96"/>
        <v>0.34781166329640423</v>
      </c>
      <c r="S216" s="8">
        <f t="shared" si="97"/>
        <v>7.7466493864797696E-3</v>
      </c>
      <c r="T216" s="8">
        <f t="shared" si="98"/>
        <v>1.6823701265221804E-3</v>
      </c>
      <c r="U216" s="8">
        <f t="shared" si="99"/>
        <v>5.4261647944948716E-3</v>
      </c>
      <c r="V216">
        <f t="shared" si="100"/>
        <v>-7484.0529270144261</v>
      </c>
      <c r="W216">
        <f t="shared" si="101"/>
        <v>25233320.99495662</v>
      </c>
      <c r="X216">
        <f t="shared" si="104"/>
        <v>4.7115295956050162E-11</v>
      </c>
      <c r="Y216">
        <f t="shared" si="105"/>
        <v>6.8640582716094537E-6</v>
      </c>
      <c r="AA216" s="5">
        <f t="shared" si="106"/>
        <v>5.3436738102805914E-6</v>
      </c>
      <c r="AB216" s="6">
        <f t="shared" si="107"/>
        <v>2.5329362600000002E-2</v>
      </c>
      <c r="AC216" s="5">
        <f t="shared" si="108"/>
        <v>3.3598904907595686E-7</v>
      </c>
      <c r="AD216" s="15">
        <f t="shared" si="109"/>
        <v>2.4140134599999998E-2</v>
      </c>
      <c r="AE216" s="5">
        <f t="shared" si="83"/>
        <v>1.1888753866313956E-3</v>
      </c>
      <c r="AF216" s="16">
        <f t="shared" si="84"/>
        <v>5.3602981298123305E-6</v>
      </c>
    </row>
    <row r="217" spans="1:32" x14ac:dyDescent="0.75">
      <c r="A217">
        <f t="shared" si="102"/>
        <v>3120</v>
      </c>
      <c r="B217" s="22">
        <f>'Raw Data'!C218*0.0254</f>
        <v>9.7620073999999998E-3</v>
      </c>
      <c r="C217">
        <f>'Raw Data'!D218*0.0254</f>
        <v>2.4012753599999999E-2</v>
      </c>
      <c r="E217" s="7">
        <f t="shared" si="85"/>
        <v>1.4250746199999999E-2</v>
      </c>
      <c r="F217">
        <f t="shared" si="103"/>
        <v>8.0797630704141172E-6</v>
      </c>
      <c r="H217" s="7">
        <f t="shared" si="86"/>
        <v>3.2027583333333338E-2</v>
      </c>
      <c r="I217" s="7">
        <f t="shared" si="87"/>
        <v>9.7620073999999998E-3</v>
      </c>
      <c r="J217" s="7">
        <f t="shared" si="88"/>
        <v>0.71972738085483901</v>
      </c>
      <c r="K217" s="8">
        <f t="shared" si="89"/>
        <v>7.0313305846972515E-4</v>
      </c>
      <c r="L217" s="7">
        <f t="shared" si="90"/>
        <v>0.21937290568455489</v>
      </c>
      <c r="M217" s="8">
        <f t="shared" si="91"/>
        <v>3.2051955380523992E-3</v>
      </c>
      <c r="N217" s="8">
        <f t="shared" si="92"/>
        <v>7.8782000000000005E-2</v>
      </c>
      <c r="O217" s="8">
        <f t="shared" si="93"/>
        <v>2.4012753599999999E-2</v>
      </c>
      <c r="P217" s="8">
        <f t="shared" si="94"/>
        <v>1.1380155390639453</v>
      </c>
      <c r="Q217" s="8">
        <f t="shared" si="95"/>
        <v>2.673430503059356E-3</v>
      </c>
      <c r="R217" s="8">
        <f t="shared" si="96"/>
        <v>0.34686713630669047</v>
      </c>
      <c r="S217" s="8">
        <f t="shared" si="97"/>
        <v>7.7073617625613901E-3</v>
      </c>
      <c r="T217" s="8">
        <f t="shared" si="98"/>
        <v>1.6882817807645405E-3</v>
      </c>
      <c r="U217" s="8">
        <f t="shared" si="99"/>
        <v>5.4562786503068944E-3</v>
      </c>
      <c r="V217">
        <f t="shared" si="100"/>
        <v>-7661.1554304092606</v>
      </c>
      <c r="W217">
        <f t="shared" si="101"/>
        <v>24872697.695358291</v>
      </c>
      <c r="X217">
        <f t="shared" si="104"/>
        <v>6.528257127402777E-11</v>
      </c>
      <c r="Y217">
        <f t="shared" si="105"/>
        <v>8.0797630704141172E-6</v>
      </c>
      <c r="AA217" s="5">
        <f t="shared" si="106"/>
        <v>6.7301262957984763E-6</v>
      </c>
      <c r="AB217" s="6">
        <f t="shared" si="107"/>
        <v>2.5637007400000002E-2</v>
      </c>
      <c r="AC217" s="5">
        <f t="shared" si="108"/>
        <v>4.6385391078347695E-7</v>
      </c>
      <c r="AD217" s="15">
        <f t="shared" si="109"/>
        <v>2.4012753599999999E-2</v>
      </c>
      <c r="AE217" s="5">
        <f t="shared" si="83"/>
        <v>1.623753660074573E-3</v>
      </c>
      <c r="AF217" s="16">
        <f t="shared" si="84"/>
        <v>6.7664123104449643E-6</v>
      </c>
    </row>
    <row r="218" spans="1:32" x14ac:dyDescent="0.75">
      <c r="A218">
        <f t="shared" si="102"/>
        <v>3135</v>
      </c>
      <c r="B218" s="22">
        <f>'Raw Data'!C219*0.0254</f>
        <v>8.8625425999999986E-3</v>
      </c>
      <c r="C218">
        <f>'Raw Data'!D219*0.0254</f>
        <v>2.404237E-2</v>
      </c>
      <c r="E218" s="7">
        <f t="shared" si="85"/>
        <v>1.5179827400000002E-2</v>
      </c>
      <c r="F218">
        <f t="shared" si="103"/>
        <v>5.0568097887486856E-6</v>
      </c>
      <c r="H218" s="7">
        <f t="shared" si="86"/>
        <v>2.9076583333333333E-2</v>
      </c>
      <c r="I218" s="7">
        <f t="shared" si="87"/>
        <v>8.8625425999999986E-3</v>
      </c>
      <c r="J218" s="7">
        <f t="shared" si="88"/>
        <v>0.68542369859781749</v>
      </c>
      <c r="K218" s="8">
        <f t="shared" si="89"/>
        <v>6.0877763733498558E-4</v>
      </c>
      <c r="L218" s="7">
        <f t="shared" si="90"/>
        <v>0.20891714333261474</v>
      </c>
      <c r="M218" s="8">
        <f t="shared" si="91"/>
        <v>2.913966884784353E-3</v>
      </c>
      <c r="N218" s="8">
        <f t="shared" si="92"/>
        <v>7.8879166666666681E-2</v>
      </c>
      <c r="O218" s="8">
        <f t="shared" si="93"/>
        <v>2.404237E-2</v>
      </c>
      <c r="P218" s="8">
        <f t="shared" si="94"/>
        <v>1.1387366966795551</v>
      </c>
      <c r="Q218" s="8">
        <f t="shared" si="95"/>
        <v>2.6782956318644308E-3</v>
      </c>
      <c r="R218" s="8">
        <f t="shared" si="96"/>
        <v>0.34708694514792837</v>
      </c>
      <c r="S218" s="8">
        <f t="shared" si="97"/>
        <v>7.7164977516597224E-3</v>
      </c>
      <c r="T218" s="8">
        <f t="shared" si="98"/>
        <v>1.6435366345997082E-3</v>
      </c>
      <c r="U218" s="8">
        <f t="shared" si="99"/>
        <v>5.3152323182220377E-3</v>
      </c>
      <c r="V218">
        <f t="shared" si="100"/>
        <v>-7492.4250178697012</v>
      </c>
      <c r="W218">
        <f t="shared" si="101"/>
        <v>27178138.100062154</v>
      </c>
      <c r="X218">
        <f t="shared" si="104"/>
        <v>2.5571325239584529E-11</v>
      </c>
      <c r="Y218">
        <f t="shared" si="105"/>
        <v>5.0568097887486856E-6</v>
      </c>
      <c r="AA218" s="5">
        <f t="shared" si="106"/>
        <v>3.5167123886543403E-6</v>
      </c>
      <c r="AB218" s="6">
        <f t="shared" si="107"/>
        <v>2.4737542599999999E-2</v>
      </c>
      <c r="AC218" s="5">
        <f t="shared" si="108"/>
        <v>1.8494480147839771E-7</v>
      </c>
      <c r="AD218" s="15">
        <f t="shared" si="109"/>
        <v>2.404237E-2</v>
      </c>
      <c r="AE218" s="5">
        <f t="shared" si="83"/>
        <v>6.9498100876303317E-4</v>
      </c>
      <c r="AF218" s="16">
        <f t="shared" si="84"/>
        <v>3.5233588241419082E-6</v>
      </c>
    </row>
    <row r="219" spans="1:32" x14ac:dyDescent="0.75">
      <c r="A219">
        <f t="shared" si="102"/>
        <v>3150</v>
      </c>
      <c r="B219" s="22">
        <f>'Raw Data'!C220*0.0254</f>
        <v>7.9822547999999997E-3</v>
      </c>
      <c r="C219">
        <f>'Raw Data'!D220*0.0254</f>
        <v>2.3898224999999999E-2</v>
      </c>
      <c r="E219" s="7">
        <f t="shared" si="85"/>
        <v>1.5915970199999997E-2</v>
      </c>
      <c r="F219">
        <f t="shared" si="103"/>
        <v>1.1612617773582341E-6</v>
      </c>
      <c r="H219" s="7">
        <f t="shared" si="86"/>
        <v>2.6188500000000003E-2</v>
      </c>
      <c r="I219" s="7">
        <f t="shared" si="87"/>
        <v>7.9822547999999997E-3</v>
      </c>
      <c r="J219" s="7">
        <f t="shared" si="88"/>
        <v>0.6501736428460605</v>
      </c>
      <c r="K219" s="8">
        <f t="shared" si="89"/>
        <v>5.2082619421877556E-4</v>
      </c>
      <c r="L219" s="7">
        <f t="shared" si="90"/>
        <v>0.19817292633947922</v>
      </c>
      <c r="M219" s="8">
        <f t="shared" si="91"/>
        <v>2.6281399979257341E-3</v>
      </c>
      <c r="N219" s="8">
        <f t="shared" si="92"/>
        <v>7.8406250000000011E-2</v>
      </c>
      <c r="O219" s="8">
        <f t="shared" si="93"/>
        <v>2.3898224999999999E-2</v>
      </c>
      <c r="P219" s="8">
        <f t="shared" si="94"/>
        <v>1.135222938961582</v>
      </c>
      <c r="Q219" s="8">
        <f t="shared" si="95"/>
        <v>2.6546425563958803E-3</v>
      </c>
      <c r="R219" s="8">
        <f t="shared" si="96"/>
        <v>0.34601595179549016</v>
      </c>
      <c r="S219" s="8">
        <f t="shared" si="97"/>
        <v>7.6720236238266978E-3</v>
      </c>
      <c r="T219" s="8">
        <f t="shared" si="98"/>
        <v>1.5877343753073279E-3</v>
      </c>
      <c r="U219" s="8">
        <f t="shared" si="99"/>
        <v>5.1500818108762159E-3</v>
      </c>
      <c r="V219">
        <f t="shared" si="100"/>
        <v>-7522.0482125768949</v>
      </c>
      <c r="W219">
        <f t="shared" si="101"/>
        <v>30373880.62507743</v>
      </c>
      <c r="X219">
        <f t="shared" si="104"/>
        <v>-1.3485289155532049E-12</v>
      </c>
      <c r="Y219">
        <f t="shared" si="105"/>
        <v>1.1612617773582341E-6</v>
      </c>
      <c r="AA219" s="5">
        <f t="shared" si="106"/>
        <v>2.5338192044005435E-7</v>
      </c>
      <c r="AB219" s="6">
        <f t="shared" si="107"/>
        <v>2.3857254799999998E-2</v>
      </c>
      <c r="AC219" s="5">
        <f t="shared" si="108"/>
        <v>9.7371760378159096E-9</v>
      </c>
      <c r="AD219" s="15">
        <f t="shared" si="109"/>
        <v>2.3898224999999999E-2</v>
      </c>
      <c r="AE219" s="5">
        <f t="shared" ref="AE219:AE272" si="110">((F219*$B$4)/(T219*U219^(2/3)))^2*$B$3</f>
        <v>4.0960056300478156E-5</v>
      </c>
      <c r="AF219" s="16">
        <f t="shared" ref="AF219:AF272" si="111">AA219+AB219-AC219-AD219-AE219</f>
        <v>-8.1686611556077945E-5</v>
      </c>
    </row>
    <row r="220" spans="1:32" x14ac:dyDescent="0.75">
      <c r="A220">
        <f t="shared" si="102"/>
        <v>3165</v>
      </c>
      <c r="B220" s="22">
        <f>'Raw Data'!C221*0.0254</f>
        <v>8.686469799999999E-3</v>
      </c>
      <c r="C220">
        <f>'Raw Data'!D221*0.0254</f>
        <v>2.3911585400000001E-2</v>
      </c>
      <c r="E220" s="7">
        <f t="shared" si="85"/>
        <v>1.5225115600000002E-2</v>
      </c>
      <c r="F220">
        <f t="shared" si="103"/>
        <v>4.8011429116961061E-6</v>
      </c>
      <c r="H220" s="7">
        <f t="shared" si="86"/>
        <v>2.8498916666666669E-2</v>
      </c>
      <c r="I220" s="7">
        <f t="shared" si="87"/>
        <v>8.686469799999999E-3</v>
      </c>
      <c r="J220" s="7">
        <f t="shared" si="88"/>
        <v>0.67851411734229217</v>
      </c>
      <c r="K220" s="8">
        <f t="shared" si="89"/>
        <v>5.9083045666359646E-4</v>
      </c>
      <c r="L220" s="7">
        <f t="shared" si="90"/>
        <v>0.20681110296593064</v>
      </c>
      <c r="M220" s="8">
        <f t="shared" si="91"/>
        <v>2.8568604305588365E-3</v>
      </c>
      <c r="N220" s="8">
        <f t="shared" si="92"/>
        <v>7.8450083333333351E-2</v>
      </c>
      <c r="O220" s="8">
        <f t="shared" si="93"/>
        <v>2.3911585400000001E-2</v>
      </c>
      <c r="P220" s="8">
        <f t="shared" si="94"/>
        <v>1.135549026250406</v>
      </c>
      <c r="Q220" s="8">
        <f t="shared" si="95"/>
        <v>2.6568321577112282E-3</v>
      </c>
      <c r="R220" s="8">
        <f t="shared" si="96"/>
        <v>0.34611534320112369</v>
      </c>
      <c r="S220" s="8">
        <f t="shared" si="97"/>
        <v>7.6761467236295651E-3</v>
      </c>
      <c r="T220" s="8">
        <f t="shared" si="98"/>
        <v>1.6238313071874123E-3</v>
      </c>
      <c r="U220" s="8">
        <f t="shared" si="99"/>
        <v>5.2665035770942011E-3</v>
      </c>
      <c r="V220">
        <f t="shared" si="100"/>
        <v>-7596.2529192983739</v>
      </c>
      <c r="W220">
        <f t="shared" si="101"/>
        <v>28185764.29247614</v>
      </c>
      <c r="X220">
        <f t="shared" si="104"/>
        <v>2.3050973258529762E-11</v>
      </c>
      <c r="Y220">
        <f t="shared" si="105"/>
        <v>4.8011429116961061E-6</v>
      </c>
      <c r="AA220" s="5">
        <f t="shared" si="106"/>
        <v>3.3656156201155234E-6</v>
      </c>
      <c r="AB220" s="6">
        <f t="shared" si="107"/>
        <v>2.4561469799999999E-2</v>
      </c>
      <c r="AC220" s="5">
        <f t="shared" si="108"/>
        <v>1.6949217932929328E-7</v>
      </c>
      <c r="AD220" s="15">
        <f t="shared" si="109"/>
        <v>2.3911585400000001E-2</v>
      </c>
      <c r="AE220" s="5">
        <f t="shared" si="110"/>
        <v>6.4970929897709031E-4</v>
      </c>
      <c r="AF220" s="16">
        <f t="shared" si="111"/>
        <v>3.3712244636937855E-6</v>
      </c>
    </row>
    <row r="221" spans="1:32" x14ac:dyDescent="0.75">
      <c r="A221">
        <f t="shared" si="102"/>
        <v>3180</v>
      </c>
      <c r="B221" s="22">
        <f>'Raw Data'!C222*0.0254</f>
        <v>9.5241618E-3</v>
      </c>
      <c r="C221">
        <f>'Raw Data'!D222*0.0254</f>
        <v>2.3764849599999999E-2</v>
      </c>
      <c r="E221" s="7">
        <f t="shared" si="85"/>
        <v>1.4240687799999999E-2</v>
      </c>
      <c r="F221">
        <f t="shared" si="103"/>
        <v>7.8717118684539222E-6</v>
      </c>
      <c r="H221" s="7">
        <f t="shared" si="86"/>
        <v>3.1247250000000004E-2</v>
      </c>
      <c r="I221" s="7">
        <f t="shared" si="87"/>
        <v>9.5241618E-3</v>
      </c>
      <c r="J221" s="7">
        <f t="shared" si="88"/>
        <v>0.71081079217426124</v>
      </c>
      <c r="K221" s="8">
        <f t="shared" si="89"/>
        <v>6.7775510175765682E-4</v>
      </c>
      <c r="L221" s="7">
        <f t="shared" si="90"/>
        <v>0.2166551294547148</v>
      </c>
      <c r="M221" s="8">
        <f t="shared" si="91"/>
        <v>3.1282670457120241E-3</v>
      </c>
      <c r="N221" s="8">
        <f t="shared" si="92"/>
        <v>7.7968666666666672E-2</v>
      </c>
      <c r="O221" s="8">
        <f t="shared" si="93"/>
        <v>2.3764849599999999E-2</v>
      </c>
      <c r="P221" s="8">
        <f t="shared" si="94"/>
        <v>1.1319630611800635</v>
      </c>
      <c r="Q221" s="8">
        <f t="shared" si="95"/>
        <v>2.6328147355512989E-3</v>
      </c>
      <c r="R221" s="8">
        <f t="shared" si="96"/>
        <v>0.34502234104768331</v>
      </c>
      <c r="S221" s="8">
        <f t="shared" si="97"/>
        <v>7.6308529110218825E-3</v>
      </c>
      <c r="T221" s="8">
        <f t="shared" si="98"/>
        <v>1.6552849186544779E-3</v>
      </c>
      <c r="U221" s="8">
        <f t="shared" si="99"/>
        <v>5.3795599783669533E-3</v>
      </c>
      <c r="V221">
        <f t="shared" si="100"/>
        <v>-7874.776456204504</v>
      </c>
      <c r="W221">
        <f t="shared" si="101"/>
        <v>26367378.853025716</v>
      </c>
      <c r="X221">
        <f t="shared" si="104"/>
        <v>6.1963847739958349E-11</v>
      </c>
      <c r="Y221">
        <f t="shared" si="105"/>
        <v>7.8717118684539222E-6</v>
      </c>
      <c r="AA221" s="5">
        <f t="shared" si="106"/>
        <v>6.8753337384536415E-6</v>
      </c>
      <c r="AB221" s="6">
        <f t="shared" si="107"/>
        <v>2.53991618E-2</v>
      </c>
      <c r="AC221" s="5">
        <f t="shared" si="108"/>
        <v>4.5664040290867537E-7</v>
      </c>
      <c r="AD221" s="15">
        <f t="shared" si="109"/>
        <v>2.3764849599999999E-2</v>
      </c>
      <c r="AE221" s="5">
        <f t="shared" si="110"/>
        <v>1.6338242485506825E-3</v>
      </c>
      <c r="AF221" s="16">
        <f t="shared" si="111"/>
        <v>6.9066447848653567E-6</v>
      </c>
    </row>
    <row r="222" spans="1:32" x14ac:dyDescent="0.75">
      <c r="A222">
        <f t="shared" si="102"/>
        <v>3195</v>
      </c>
      <c r="B222" s="22">
        <f>'Raw Data'!C223*0.0254</f>
        <v>8.2504787999999989E-3</v>
      </c>
      <c r="C222">
        <f>'Raw Data'!D223*0.0254</f>
        <v>2.3746764799999997E-2</v>
      </c>
      <c r="E222" s="7">
        <f t="shared" si="85"/>
        <v>1.5496285999999998E-2</v>
      </c>
      <c r="F222">
        <f t="shared" si="103"/>
        <v>3.5415614985955599E-6</v>
      </c>
      <c r="H222" s="7">
        <f t="shared" si="86"/>
        <v>2.7068499999999999E-2</v>
      </c>
      <c r="I222" s="7">
        <f t="shared" si="87"/>
        <v>8.2504787999999989E-3</v>
      </c>
      <c r="J222" s="7">
        <f t="shared" si="88"/>
        <v>0.66110601903273025</v>
      </c>
      <c r="K222" s="8">
        <f t="shared" si="89"/>
        <v>5.4715008272829388E-4</v>
      </c>
      <c r="L222" s="7">
        <f t="shared" si="90"/>
        <v>0.20150511460117615</v>
      </c>
      <c r="M222" s="8">
        <f t="shared" si="91"/>
        <v>2.7153161040662749E-3</v>
      </c>
      <c r="N222" s="8">
        <f t="shared" si="92"/>
        <v>7.790933333333333E-2</v>
      </c>
      <c r="O222" s="8">
        <f t="shared" si="93"/>
        <v>2.3746764799999997E-2</v>
      </c>
      <c r="P222" s="8">
        <f t="shared" si="94"/>
        <v>1.131520399926579</v>
      </c>
      <c r="Q222" s="8">
        <f t="shared" si="95"/>
        <v>2.6298593380162699E-3</v>
      </c>
      <c r="R222" s="8">
        <f t="shared" si="96"/>
        <v>0.34488741789762123</v>
      </c>
      <c r="S222" s="8">
        <f t="shared" si="97"/>
        <v>7.6252690053104097E-3</v>
      </c>
      <c r="T222" s="8">
        <f t="shared" si="98"/>
        <v>1.588504710372282E-3</v>
      </c>
      <c r="U222" s="8">
        <f t="shared" si="99"/>
        <v>5.1702925546883421E-3</v>
      </c>
      <c r="V222">
        <f t="shared" si="100"/>
        <v>-7702.8926837319586</v>
      </c>
      <c r="W222">
        <f t="shared" si="101"/>
        <v>30186375.952438608</v>
      </c>
      <c r="X222">
        <f t="shared" si="104"/>
        <v>1.2542657848334427E-11</v>
      </c>
      <c r="Y222">
        <f t="shared" si="105"/>
        <v>3.5415614985955599E-6</v>
      </c>
      <c r="AA222" s="5">
        <f t="shared" si="106"/>
        <v>2.1353921103811393E-6</v>
      </c>
      <c r="AB222" s="6">
        <f t="shared" si="107"/>
        <v>2.4125478799999999E-2</v>
      </c>
      <c r="AC222" s="5">
        <f t="shared" si="108"/>
        <v>9.5007438689299437E-8</v>
      </c>
      <c r="AD222" s="15">
        <f t="shared" si="109"/>
        <v>2.3746764799999997E-2</v>
      </c>
      <c r="AE222" s="5">
        <f t="shared" si="110"/>
        <v>3.7861738525262774E-4</v>
      </c>
      <c r="AF222" s="16">
        <f t="shared" si="111"/>
        <v>2.1369994190665697E-6</v>
      </c>
    </row>
    <row r="223" spans="1:32" x14ac:dyDescent="0.75">
      <c r="A223">
        <f t="shared" si="102"/>
        <v>3210</v>
      </c>
      <c r="B223" s="22">
        <f>'Raw Data'!C224*0.0254</f>
        <v>9.0314525999999999E-3</v>
      </c>
      <c r="C223">
        <f>'Raw Data'!D224*0.0254</f>
        <v>2.3526699199999997E-2</v>
      </c>
      <c r="E223" s="7">
        <f t="shared" si="85"/>
        <v>1.4495246599999997E-2</v>
      </c>
      <c r="F223">
        <f t="shared" si="103"/>
        <v>6.9332385390490967E-6</v>
      </c>
      <c r="H223" s="7">
        <f t="shared" si="86"/>
        <v>2.9630750000000004E-2</v>
      </c>
      <c r="I223" s="7">
        <f t="shared" si="87"/>
        <v>9.0314525999999999E-3</v>
      </c>
      <c r="J223" s="7">
        <f t="shared" si="88"/>
        <v>0.69198988868139644</v>
      </c>
      <c r="K223" s="8">
        <f t="shared" si="89"/>
        <v>6.2615805853822898E-4</v>
      </c>
      <c r="L223" s="7">
        <f t="shared" si="90"/>
        <v>0.2109185180700896</v>
      </c>
      <c r="M223" s="8">
        <f t="shared" si="91"/>
        <v>2.9687201686584607E-3</v>
      </c>
      <c r="N223" s="8">
        <f t="shared" si="92"/>
        <v>7.718733333333333E-2</v>
      </c>
      <c r="O223" s="8">
        <f t="shared" si="93"/>
        <v>2.3526699199999997E-2</v>
      </c>
      <c r="P223" s="8">
        <f t="shared" si="94"/>
        <v>1.1261214379618645</v>
      </c>
      <c r="Q223" s="8">
        <f t="shared" si="95"/>
        <v>2.5939791506833175E-3</v>
      </c>
      <c r="R223" s="8">
        <f t="shared" si="96"/>
        <v>0.34324181429077627</v>
      </c>
      <c r="S223" s="8">
        <f t="shared" si="97"/>
        <v>7.5572935542341469E-3</v>
      </c>
      <c r="T223" s="8">
        <f t="shared" si="98"/>
        <v>1.6100686046107732E-3</v>
      </c>
      <c r="U223" s="8">
        <f t="shared" si="99"/>
        <v>5.2630068614463038E-3</v>
      </c>
      <c r="V223">
        <f t="shared" si="100"/>
        <v>-8043.42484795158</v>
      </c>
      <c r="W223">
        <f t="shared" si="101"/>
        <v>28695081.956597336</v>
      </c>
      <c r="X223">
        <f t="shared" si="104"/>
        <v>4.8069796639355658E-11</v>
      </c>
      <c r="Y223">
        <f t="shared" si="105"/>
        <v>6.9332385390490967E-6</v>
      </c>
      <c r="AA223" s="5">
        <f t="shared" si="106"/>
        <v>6.248925302719901E-6</v>
      </c>
      <c r="AB223" s="6">
        <f t="shared" si="107"/>
        <v>2.49064526E-2</v>
      </c>
      <c r="AC223" s="5">
        <f t="shared" si="108"/>
        <v>3.6173017626126038E-7</v>
      </c>
      <c r="AD223" s="15">
        <f t="shared" si="109"/>
        <v>2.3526699199999997E-2</v>
      </c>
      <c r="AE223" s="5">
        <f t="shared" si="110"/>
        <v>1.3793667542032774E-3</v>
      </c>
      <c r="AF223" s="16">
        <f t="shared" si="111"/>
        <v>6.2738409231850346E-6</v>
      </c>
    </row>
    <row r="224" spans="1:32" x14ac:dyDescent="0.75">
      <c r="A224">
        <f t="shared" si="102"/>
        <v>3225</v>
      </c>
      <c r="B224" s="22">
        <f>'Raw Data'!C225*0.0254</f>
        <v>9.1456509999999994E-3</v>
      </c>
      <c r="C224">
        <f>'Raw Data'!D225*0.0254</f>
        <v>2.3579175599999998E-2</v>
      </c>
      <c r="E224" s="7">
        <f t="shared" si="85"/>
        <v>1.4433524599999999E-2</v>
      </c>
      <c r="F224">
        <f t="shared" si="103"/>
        <v>7.1554751408306255E-6</v>
      </c>
      <c r="H224" s="7">
        <f t="shared" si="86"/>
        <v>3.000541666666667E-2</v>
      </c>
      <c r="I224" s="7">
        <f t="shared" si="87"/>
        <v>9.1456509999999994E-3</v>
      </c>
      <c r="J224" s="7">
        <f t="shared" si="88"/>
        <v>0.69639554589292763</v>
      </c>
      <c r="K224" s="8">
        <f t="shared" si="89"/>
        <v>6.3799857561550803E-4</v>
      </c>
      <c r="L224" s="7">
        <f t="shared" si="90"/>
        <v>0.21226136238816432</v>
      </c>
      <c r="M224" s="8">
        <f t="shared" si="91"/>
        <v>3.0057216652025166E-3</v>
      </c>
      <c r="N224" s="8">
        <f t="shared" si="92"/>
        <v>7.7359500000000012E-2</v>
      </c>
      <c r="O224" s="8">
        <f t="shared" si="93"/>
        <v>2.3579175599999998E-2</v>
      </c>
      <c r="P224" s="8">
        <f t="shared" si="94"/>
        <v>1.1274109564022163</v>
      </c>
      <c r="Q224" s="8">
        <f t="shared" si="95"/>
        <v>2.6025211698119379E-3</v>
      </c>
      <c r="R224" s="8">
        <f t="shared" si="96"/>
        <v>0.3436348595113955</v>
      </c>
      <c r="S224" s="8">
        <f t="shared" si="97"/>
        <v>7.573507453558081E-3</v>
      </c>
      <c r="T224" s="8">
        <f t="shared" si="98"/>
        <v>1.6202598727137231E-3</v>
      </c>
      <c r="U224" s="8">
        <f t="shared" si="99"/>
        <v>5.2896145593802988E-3</v>
      </c>
      <c r="V224">
        <f t="shared" si="100"/>
        <v>-8006.252760491293</v>
      </c>
      <c r="W224">
        <f t="shared" si="101"/>
        <v>28145356.790291928</v>
      </c>
      <c r="X224">
        <f t="shared" si="104"/>
        <v>5.1200824491045055E-11</v>
      </c>
      <c r="Y224">
        <f t="shared" si="105"/>
        <v>7.1554751408306255E-6</v>
      </c>
      <c r="AA224" s="5">
        <f t="shared" si="106"/>
        <v>6.4111883101773101E-6</v>
      </c>
      <c r="AB224" s="6">
        <f t="shared" si="107"/>
        <v>2.5020650999999998E-2</v>
      </c>
      <c r="AC224" s="5">
        <f t="shared" si="108"/>
        <v>3.7513643223410729E-7</v>
      </c>
      <c r="AD224" s="15">
        <f t="shared" si="109"/>
        <v>2.3579175599999998E-2</v>
      </c>
      <c r="AE224" s="5">
        <f t="shared" si="110"/>
        <v>1.4410654732575801E-3</v>
      </c>
      <c r="AF224" s="16">
        <f t="shared" si="111"/>
        <v>6.4459786203632363E-6</v>
      </c>
    </row>
    <row r="225" spans="1:32" x14ac:dyDescent="0.75">
      <c r="A225">
        <f t="shared" si="102"/>
        <v>3240</v>
      </c>
      <c r="B225" s="22">
        <f>'Raw Data'!C226*0.0254</f>
        <v>7.0874635999999998E-3</v>
      </c>
      <c r="C225">
        <f>'Raw Data'!D226*0.0254</f>
        <v>2.3793577E-2</v>
      </c>
      <c r="E225" s="7">
        <f t="shared" si="85"/>
        <v>1.67061134E-2</v>
      </c>
      <c r="F225">
        <f t="shared" si="103"/>
        <v>4.9560449393961253E-6</v>
      </c>
      <c r="H225" s="7">
        <f t="shared" si="86"/>
        <v>2.3252833333333337E-2</v>
      </c>
      <c r="I225" s="7">
        <f t="shared" si="87"/>
        <v>7.0874635999999998E-3</v>
      </c>
      <c r="J225" s="7">
        <f t="shared" si="88"/>
        <v>0.61234413681812638</v>
      </c>
      <c r="K225" s="8">
        <f t="shared" si="89"/>
        <v>4.3614360247519403E-4</v>
      </c>
      <c r="L225" s="7">
        <f t="shared" si="90"/>
        <v>0.18664249290216489</v>
      </c>
      <c r="M225" s="8">
        <f t="shared" si="91"/>
        <v>2.3367862038995257E-3</v>
      </c>
      <c r="N225" s="8">
        <f t="shared" si="92"/>
        <v>7.8062916666666676E-2</v>
      </c>
      <c r="O225" s="8">
        <f t="shared" si="93"/>
        <v>2.3793577E-2</v>
      </c>
      <c r="P225" s="8">
        <f t="shared" si="94"/>
        <v>1.1326659042583107</v>
      </c>
      <c r="Q225" s="8">
        <f t="shared" si="95"/>
        <v>2.6375114512611217E-3</v>
      </c>
      <c r="R225" s="8">
        <f t="shared" si="96"/>
        <v>0.34523656761793303</v>
      </c>
      <c r="S225" s="8">
        <f t="shared" si="97"/>
        <v>7.6397221460619063E-3</v>
      </c>
      <c r="T225" s="8">
        <f t="shared" si="98"/>
        <v>1.5368275268681578E-3</v>
      </c>
      <c r="U225" s="8">
        <f t="shared" si="99"/>
        <v>4.9882541749807158E-3</v>
      </c>
      <c r="V225">
        <f t="shared" si="100"/>
        <v>-7532.7447464671741</v>
      </c>
      <c r="W225">
        <f t="shared" si="101"/>
        <v>33829308.442080244</v>
      </c>
      <c r="X225">
        <f t="shared" si="104"/>
        <v>-2.4562381441313945E-11</v>
      </c>
      <c r="Y225">
        <f t="shared" si="105"/>
        <v>4.9560449393961253E-6</v>
      </c>
      <c r="AA225" s="5">
        <f t="shared" si="106"/>
        <v>6.5813116306410498E-6</v>
      </c>
      <c r="AB225" s="6">
        <f t="shared" si="107"/>
        <v>2.29624636E-2</v>
      </c>
      <c r="AC225" s="5">
        <f t="shared" si="108"/>
        <v>1.8568555081906513E-7</v>
      </c>
      <c r="AD225" s="15">
        <f t="shared" si="109"/>
        <v>2.3793577E-2</v>
      </c>
      <c r="AE225" s="5">
        <f t="shared" si="110"/>
        <v>8.3092837785023687E-4</v>
      </c>
      <c r="AF225" s="16">
        <f t="shared" si="111"/>
        <v>-1.6556461517704174E-3</v>
      </c>
    </row>
    <row r="226" spans="1:32" x14ac:dyDescent="0.75">
      <c r="A226">
        <f t="shared" si="102"/>
        <v>3255</v>
      </c>
      <c r="B226" s="22">
        <f>'Raw Data'!C227*0.0254</f>
        <v>7.7565758000000002E-3</v>
      </c>
      <c r="C226">
        <f>'Raw Data'!D227*0.0254</f>
        <v>2.3542497999999999E-2</v>
      </c>
      <c r="E226" s="7">
        <f t="shared" si="85"/>
        <v>1.5785922199999997E-2</v>
      </c>
      <c r="F226">
        <f t="shared" si="103"/>
        <v>1.6493626084449495E-6</v>
      </c>
      <c r="H226" s="7">
        <f t="shared" si="86"/>
        <v>2.5448083333333336E-2</v>
      </c>
      <c r="I226" s="7">
        <f t="shared" si="87"/>
        <v>7.7565758000000002E-3</v>
      </c>
      <c r="J226" s="7">
        <f t="shared" si="88"/>
        <v>0.6408360825714885</v>
      </c>
      <c r="K226" s="8">
        <f t="shared" si="89"/>
        <v>4.9900814469172616E-4</v>
      </c>
      <c r="L226" s="7">
        <f t="shared" si="90"/>
        <v>0.19532683796778966</v>
      </c>
      <c r="M226" s="8">
        <f t="shared" si="91"/>
        <v>2.5547341567778567E-3</v>
      </c>
      <c r="N226" s="8">
        <f t="shared" si="92"/>
        <v>7.7239166666666678E-2</v>
      </c>
      <c r="O226" s="8">
        <f t="shared" si="93"/>
        <v>2.3542497999999999E-2</v>
      </c>
      <c r="P226" s="8">
        <f t="shared" si="94"/>
        <v>1.1265098051661302</v>
      </c>
      <c r="Q226" s="8">
        <f t="shared" si="95"/>
        <v>2.5965499350406561E-3</v>
      </c>
      <c r="R226" s="8">
        <f t="shared" si="96"/>
        <v>0.34336018861463646</v>
      </c>
      <c r="S226" s="8">
        <f t="shared" si="97"/>
        <v>7.5621752932890033E-3</v>
      </c>
      <c r="T226" s="8">
        <f t="shared" si="98"/>
        <v>1.5477790398661911E-3</v>
      </c>
      <c r="U226" s="8">
        <f t="shared" si="99"/>
        <v>5.0584547250334295E-3</v>
      </c>
      <c r="V226">
        <f t="shared" si="100"/>
        <v>-7849.6703349471727</v>
      </c>
      <c r="W226">
        <f t="shared" si="101"/>
        <v>32736562.096446861</v>
      </c>
      <c r="X226">
        <f t="shared" si="104"/>
        <v>2.7203970141363275E-12</v>
      </c>
      <c r="Y226">
        <f t="shared" si="105"/>
        <v>1.6493626084449495E-6</v>
      </c>
      <c r="AA226" s="5">
        <f t="shared" si="106"/>
        <v>5.5682409283044492E-7</v>
      </c>
      <c r="AB226" s="6">
        <f t="shared" si="107"/>
        <v>2.3631575799999999E-2</v>
      </c>
      <c r="AC226" s="5">
        <f t="shared" si="108"/>
        <v>2.0322386603683722E-8</v>
      </c>
      <c r="AD226" s="15">
        <f t="shared" si="109"/>
        <v>2.3542497999999999E-2</v>
      </c>
      <c r="AE226" s="5">
        <f t="shared" si="110"/>
        <v>8.9056445780262512E-5</v>
      </c>
      <c r="AF226" s="16">
        <f t="shared" si="111"/>
        <v>5.5785592596521044E-7</v>
      </c>
    </row>
    <row r="227" spans="1:32" x14ac:dyDescent="0.75">
      <c r="A227">
        <f t="shared" si="102"/>
        <v>3270</v>
      </c>
      <c r="B227" s="22">
        <f>'Raw Data'!C228*0.0254</f>
        <v>7.8729585999999987E-3</v>
      </c>
      <c r="C227">
        <f>'Raw Data'!D228*0.0254</f>
        <v>2.3637570199999999E-2</v>
      </c>
      <c r="E227" s="7">
        <f t="shared" si="85"/>
        <v>1.5764611599999999E-2</v>
      </c>
      <c r="F227">
        <f t="shared" si="103"/>
        <v>1.8601156830731049E-6</v>
      </c>
      <c r="H227" s="7">
        <f t="shared" si="86"/>
        <v>2.5829916666666664E-2</v>
      </c>
      <c r="I227" s="7">
        <f t="shared" si="87"/>
        <v>7.8729585999999987E-3</v>
      </c>
      <c r="J227" s="7">
        <f t="shared" si="88"/>
        <v>0.64566774191239329</v>
      </c>
      <c r="K227" s="8">
        <f t="shared" si="89"/>
        <v>5.102216964080889E-4</v>
      </c>
      <c r="L227" s="7">
        <f t="shared" si="90"/>
        <v>0.19679952773489745</v>
      </c>
      <c r="M227" s="8">
        <f t="shared" si="91"/>
        <v>2.592596142280345E-3</v>
      </c>
      <c r="N227" s="8">
        <f t="shared" si="92"/>
        <v>7.755108333333334E-2</v>
      </c>
      <c r="O227" s="8">
        <f t="shared" si="93"/>
        <v>2.3637570199999999E-2</v>
      </c>
      <c r="P227" s="8">
        <f t="shared" si="94"/>
        <v>1.1288443601708806</v>
      </c>
      <c r="Q227" s="8">
        <f t="shared" si="95"/>
        <v>2.6120367850165772E-3</v>
      </c>
      <c r="R227" s="8">
        <f t="shared" si="96"/>
        <v>0.34407176098008435</v>
      </c>
      <c r="S227" s="8">
        <f t="shared" si="97"/>
        <v>7.5915465354559212E-3</v>
      </c>
      <c r="T227" s="8">
        <f t="shared" si="98"/>
        <v>1.561129240712333E-3</v>
      </c>
      <c r="U227" s="8">
        <f t="shared" si="99"/>
        <v>5.0920713388681333E-3</v>
      </c>
      <c r="V227">
        <f t="shared" si="100"/>
        <v>-7766.7198018439312</v>
      </c>
      <c r="W227">
        <f t="shared" si="101"/>
        <v>31896115.238678921</v>
      </c>
      <c r="X227">
        <f t="shared" si="104"/>
        <v>3.4600303544145235E-12</v>
      </c>
      <c r="Y227">
        <f t="shared" si="105"/>
        <v>1.8601156830731049E-6</v>
      </c>
      <c r="AA227" s="5">
        <f t="shared" si="106"/>
        <v>6.7742787165558069E-7</v>
      </c>
      <c r="AB227" s="6">
        <f t="shared" si="107"/>
        <v>2.3747958600000001E-2</v>
      </c>
      <c r="AC227" s="5">
        <f t="shared" si="108"/>
        <v>2.658530016822154E-8</v>
      </c>
      <c r="AD227" s="15">
        <f t="shared" si="109"/>
        <v>2.3637570199999999E-2</v>
      </c>
      <c r="AE227" s="5">
        <f t="shared" si="110"/>
        <v>1.1036152691373269E-4</v>
      </c>
      <c r="AF227" s="16">
        <f t="shared" si="111"/>
        <v>6.7771565775478495E-7</v>
      </c>
    </row>
    <row r="228" spans="1:32" x14ac:dyDescent="0.75">
      <c r="A228">
        <f t="shared" si="102"/>
        <v>3285</v>
      </c>
      <c r="B228" s="22">
        <f>'Raw Data'!C229*0.0254</f>
        <v>7.4329289999999996E-3</v>
      </c>
      <c r="C228">
        <f>'Raw Data'!D229*0.0254</f>
        <v>2.34132882E-2</v>
      </c>
      <c r="E228" s="7">
        <f t="shared" si="85"/>
        <v>1.5980359200000002E-2</v>
      </c>
      <c r="F228">
        <f t="shared" si="103"/>
        <v>1.7468642546971705E-6</v>
      </c>
      <c r="H228" s="7">
        <f t="shared" si="86"/>
        <v>2.4386250000000002E-2</v>
      </c>
      <c r="I228" s="7">
        <f t="shared" si="87"/>
        <v>7.4329289999999996E-3</v>
      </c>
      <c r="J228" s="7">
        <f t="shared" si="88"/>
        <v>0.62721095701390528</v>
      </c>
      <c r="K228" s="8">
        <f t="shared" si="89"/>
        <v>4.6825583651876918E-4</v>
      </c>
      <c r="L228" s="7">
        <f t="shared" si="90"/>
        <v>0.1911738996978383</v>
      </c>
      <c r="M228" s="8">
        <f t="shared" si="91"/>
        <v>2.4493711602832568E-3</v>
      </c>
      <c r="N228" s="8">
        <f t="shared" si="92"/>
        <v>7.6815250000000015E-2</v>
      </c>
      <c r="O228" s="8">
        <f t="shared" si="93"/>
        <v>2.34132882E-2</v>
      </c>
      <c r="P228" s="8">
        <f t="shared" si="94"/>
        <v>1.1233300451069219</v>
      </c>
      <c r="Q228" s="8">
        <f t="shared" si="95"/>
        <v>2.5755481223819357E-3</v>
      </c>
      <c r="R228" s="8">
        <f t="shared" si="96"/>
        <v>0.34239099774858978</v>
      </c>
      <c r="S228" s="8">
        <f t="shared" si="97"/>
        <v>7.5222425219050428E-3</v>
      </c>
      <c r="T228" s="8">
        <f t="shared" si="98"/>
        <v>1.5219019794503524E-3</v>
      </c>
      <c r="U228" s="8">
        <f t="shared" si="99"/>
        <v>4.9858068410941498E-3</v>
      </c>
      <c r="V228">
        <f t="shared" si="100"/>
        <v>-7946.2009207226756</v>
      </c>
      <c r="W228">
        <f t="shared" si="101"/>
        <v>34518680.404265434</v>
      </c>
      <c r="X228">
        <f t="shared" si="104"/>
        <v>-3.0515347243387005E-12</v>
      </c>
      <c r="Y228">
        <f t="shared" si="105"/>
        <v>1.7468642546971705E-6</v>
      </c>
      <c r="AA228" s="5">
        <f t="shared" si="106"/>
        <v>7.0933749133122501E-7</v>
      </c>
      <c r="AB228" s="6">
        <f t="shared" si="107"/>
        <v>2.3307928999999998E-2</v>
      </c>
      <c r="AC228" s="5">
        <f t="shared" si="108"/>
        <v>2.2563867533824304E-8</v>
      </c>
      <c r="AD228" s="15">
        <f t="shared" si="109"/>
        <v>2.34132882E-2</v>
      </c>
      <c r="AE228" s="5">
        <f t="shared" si="110"/>
        <v>1.0533495189196582E-4</v>
      </c>
      <c r="AF228" s="16">
        <f t="shared" si="111"/>
        <v>-2.1000737826817108E-4</v>
      </c>
    </row>
    <row r="229" spans="1:32" x14ac:dyDescent="0.75">
      <c r="A229">
        <f t="shared" si="102"/>
        <v>3300</v>
      </c>
      <c r="B229" s="22">
        <f>'Raw Data'!C230*0.0254</f>
        <v>7.5417679999999999E-3</v>
      </c>
      <c r="C229">
        <f>'Raw Data'!D230*0.0254</f>
        <v>2.3719739199999999E-2</v>
      </c>
      <c r="E229" s="7">
        <f t="shared" si="85"/>
        <v>1.6177971199999999E-2</v>
      </c>
      <c r="F229">
        <f t="shared" si="103"/>
        <v>3.0470351328678854E-6</v>
      </c>
      <c r="H229" s="7">
        <f t="shared" si="86"/>
        <v>2.4743333333333336E-2</v>
      </c>
      <c r="I229" s="7">
        <f t="shared" si="87"/>
        <v>7.5417679999999999E-3</v>
      </c>
      <c r="J229" s="7">
        <f t="shared" si="88"/>
        <v>0.631824628218284</v>
      </c>
      <c r="K229" s="8">
        <f t="shared" si="89"/>
        <v>4.7852616307867242E-4</v>
      </c>
      <c r="L229" s="7">
        <f t="shared" si="90"/>
        <v>0.19258014668093293</v>
      </c>
      <c r="M229" s="8">
        <f t="shared" si="91"/>
        <v>2.4848156537729473E-3</v>
      </c>
      <c r="N229" s="8">
        <f t="shared" si="92"/>
        <v>7.7820666666666677E-2</v>
      </c>
      <c r="O229" s="8">
        <f t="shared" si="93"/>
        <v>2.3719739199999999E-2</v>
      </c>
      <c r="P229" s="8">
        <f t="shared" si="94"/>
        <v>1.130858607188542</v>
      </c>
      <c r="Q229" s="8">
        <f t="shared" si="95"/>
        <v>2.6254447651150033E-3</v>
      </c>
      <c r="R229" s="8">
        <f t="shared" si="96"/>
        <v>0.34468570347106758</v>
      </c>
      <c r="S229" s="8">
        <f t="shared" si="97"/>
        <v>7.6169238778288325E-3</v>
      </c>
      <c r="T229" s="8">
        <f t="shared" si="98"/>
        <v>1.5519854640968379E-3</v>
      </c>
      <c r="U229" s="8">
        <f t="shared" si="99"/>
        <v>5.0508697658008901E-3</v>
      </c>
      <c r="V229">
        <f t="shared" si="100"/>
        <v>-7648.3503397823497</v>
      </c>
      <c r="W229">
        <f t="shared" si="101"/>
        <v>32624556.87193308</v>
      </c>
      <c r="X229">
        <f t="shared" si="104"/>
        <v>-9.284423100931213E-12</v>
      </c>
      <c r="Y229">
        <f t="shared" si="105"/>
        <v>3.0470351328678854E-6</v>
      </c>
      <c r="AA229" s="5">
        <f t="shared" si="106"/>
        <v>2.0665434713574664E-6</v>
      </c>
      <c r="AB229" s="6">
        <f t="shared" si="107"/>
        <v>2.3416768000000001E-2</v>
      </c>
      <c r="AC229" s="5">
        <f t="shared" si="108"/>
        <v>7.1143033285852329E-8</v>
      </c>
      <c r="AD229" s="15">
        <f t="shared" si="109"/>
        <v>2.3719739199999999E-2</v>
      </c>
      <c r="AE229" s="5">
        <f t="shared" si="110"/>
        <v>3.0290018947941956E-4</v>
      </c>
      <c r="AF229" s="16">
        <f t="shared" si="111"/>
        <v>-6.0387598904134863E-4</v>
      </c>
    </row>
    <row r="230" spans="1:32" x14ac:dyDescent="0.75">
      <c r="A230">
        <f t="shared" si="102"/>
        <v>3315</v>
      </c>
      <c r="B230" s="22">
        <f>'Raw Data'!C231*0.0254</f>
        <v>6.9763893999999996E-3</v>
      </c>
      <c r="C230">
        <f>'Raw Data'!D231*0.0254</f>
        <v>2.3434929E-2</v>
      </c>
      <c r="E230" s="7">
        <f t="shared" si="85"/>
        <v>1.6458539600000002E-2</v>
      </c>
      <c r="F230">
        <f t="shared" si="103"/>
        <v>4.0201116582797551E-6</v>
      </c>
      <c r="H230" s="7">
        <f t="shared" si="86"/>
        <v>2.2888416666666668E-2</v>
      </c>
      <c r="I230" s="7">
        <f t="shared" si="87"/>
        <v>6.9763893999999996E-3</v>
      </c>
      <c r="J230" s="7">
        <f t="shared" si="88"/>
        <v>0.60748934850765712</v>
      </c>
      <c r="K230" s="8">
        <f t="shared" si="89"/>
        <v>4.2597834849856348E-4</v>
      </c>
      <c r="L230" s="7">
        <f t="shared" si="90"/>
        <v>0.18516275342513386</v>
      </c>
      <c r="M230" s="8">
        <f t="shared" si="91"/>
        <v>2.3005617523979933E-3</v>
      </c>
      <c r="N230" s="8">
        <f t="shared" si="92"/>
        <v>7.6886250000000017E-2</v>
      </c>
      <c r="O230" s="8">
        <f t="shared" si="93"/>
        <v>2.3434929E-2</v>
      </c>
      <c r="P230" s="8">
        <f t="shared" si="94"/>
        <v>1.1238631692368135</v>
      </c>
      <c r="Q230" s="8">
        <f t="shared" si="95"/>
        <v>2.5790619324338954E-3</v>
      </c>
      <c r="R230" s="8">
        <f t="shared" si="96"/>
        <v>0.3425534939833807</v>
      </c>
      <c r="S230" s="8">
        <f t="shared" si="97"/>
        <v>7.5289319120447245E-3</v>
      </c>
      <c r="T230" s="8">
        <f t="shared" si="98"/>
        <v>1.5025201404662294E-3</v>
      </c>
      <c r="U230" s="8">
        <f t="shared" si="99"/>
        <v>4.9147468322213589E-3</v>
      </c>
      <c r="V230">
        <f t="shared" si="100"/>
        <v>-7877.525349477788</v>
      </c>
      <c r="W230">
        <f t="shared" si="101"/>
        <v>36099346.610113867</v>
      </c>
      <c r="X230">
        <f t="shared" si="104"/>
        <v>-1.61612977450368E-11</v>
      </c>
      <c r="Y230">
        <f t="shared" si="105"/>
        <v>4.0201116582797551E-6</v>
      </c>
      <c r="AA230" s="5">
        <f t="shared" si="106"/>
        <v>4.5394389266894273E-6</v>
      </c>
      <c r="AB230" s="6">
        <f t="shared" si="107"/>
        <v>2.2851389399999998E-2</v>
      </c>
      <c r="AC230" s="5">
        <f t="shared" si="108"/>
        <v>1.237049224913178E-7</v>
      </c>
      <c r="AD230" s="15">
        <f t="shared" si="109"/>
        <v>2.3434929E-2</v>
      </c>
      <c r="AE230" s="5">
        <f t="shared" si="110"/>
        <v>5.8341228896733493E-4</v>
      </c>
      <c r="AF230" s="16">
        <f t="shared" si="111"/>
        <v>-1.1625361549631387E-3</v>
      </c>
    </row>
    <row r="231" spans="1:32" x14ac:dyDescent="0.75">
      <c r="A231">
        <f t="shared" si="102"/>
        <v>3330</v>
      </c>
      <c r="B231" s="22">
        <f>'Raw Data'!C232*0.0254</f>
        <v>7.1811895999999995E-3</v>
      </c>
      <c r="C231">
        <f>'Raw Data'!D232*0.0254</f>
        <v>2.34434634E-2</v>
      </c>
      <c r="E231" s="7">
        <f t="shared" si="85"/>
        <v>1.6262273800000001E-2</v>
      </c>
      <c r="F231">
        <f t="shared" si="103"/>
        <v>3.3125048213987933E-6</v>
      </c>
      <c r="H231" s="7">
        <f t="shared" si="86"/>
        <v>2.3560333333333336E-2</v>
      </c>
      <c r="I231" s="7">
        <f t="shared" si="87"/>
        <v>7.1811895999999995E-3</v>
      </c>
      <c r="J231" s="7">
        <f t="shared" si="88"/>
        <v>0.61641186115484059</v>
      </c>
      <c r="K231" s="8">
        <f t="shared" si="89"/>
        <v>4.44781939234973E-4</v>
      </c>
      <c r="L231" s="7">
        <f t="shared" si="90"/>
        <v>0.1878823352799954</v>
      </c>
      <c r="M231" s="8">
        <f t="shared" si="91"/>
        <v>2.3673430425065127E-3</v>
      </c>
      <c r="N231" s="8">
        <f t="shared" si="92"/>
        <v>7.6914250000000003E-2</v>
      </c>
      <c r="O231" s="8">
        <f t="shared" si="93"/>
        <v>2.34434634E-2</v>
      </c>
      <c r="P231" s="8">
        <f t="shared" si="94"/>
        <v>1.1240733533255685</v>
      </c>
      <c r="Q231" s="8">
        <f t="shared" si="95"/>
        <v>2.5804480693952764E-3</v>
      </c>
      <c r="R231" s="8">
        <f t="shared" si="96"/>
        <v>0.3426175580936332</v>
      </c>
      <c r="S231" s="8">
        <f t="shared" si="97"/>
        <v>7.5315698464293868E-3</v>
      </c>
      <c r="T231" s="8">
        <f t="shared" si="98"/>
        <v>1.5126150043151248E-3</v>
      </c>
      <c r="U231" s="8">
        <f t="shared" si="99"/>
        <v>4.9494564444679499E-3</v>
      </c>
      <c r="V231">
        <f t="shared" si="100"/>
        <v>-7888.7689618120794</v>
      </c>
      <c r="W231">
        <f t="shared" si="101"/>
        <v>35286452.346988097</v>
      </c>
      <c r="X231">
        <f t="shared" si="104"/>
        <v>-1.0972688191790253E-11</v>
      </c>
      <c r="Y231">
        <f t="shared" si="105"/>
        <v>3.3125048213987933E-6</v>
      </c>
      <c r="AA231" s="5">
        <f t="shared" si="106"/>
        <v>2.826960543902057E-6</v>
      </c>
      <c r="AB231" s="6">
        <f t="shared" si="107"/>
        <v>2.3056189599999999E-2</v>
      </c>
      <c r="AC231" s="5">
        <f t="shared" si="108"/>
        <v>8.4414245584809896E-8</v>
      </c>
      <c r="AD231" s="15">
        <f t="shared" si="109"/>
        <v>2.34434634E-2</v>
      </c>
      <c r="AE231" s="5">
        <f t="shared" si="110"/>
        <v>3.8718723899796567E-4</v>
      </c>
      <c r="AF231" s="16">
        <f t="shared" si="111"/>
        <v>-7.7171849269964737E-4</v>
      </c>
    </row>
    <row r="232" spans="1:32" x14ac:dyDescent="0.75">
      <c r="A232">
        <f t="shared" si="102"/>
        <v>3345</v>
      </c>
      <c r="B232" s="22">
        <f>'Raw Data'!C233*0.0254</f>
        <v>7.6517245999999997E-3</v>
      </c>
      <c r="C232">
        <f>'Raw Data'!D233*0.0254</f>
        <v>2.3403407599999999E-2</v>
      </c>
      <c r="E232" s="7">
        <f t="shared" si="85"/>
        <v>1.5751682999999999E-2</v>
      </c>
      <c r="F232">
        <f t="shared" si="103"/>
        <v>1.9104035474568792E-6</v>
      </c>
      <c r="H232" s="7">
        <f t="shared" si="86"/>
        <v>2.5104083333333336E-2</v>
      </c>
      <c r="I232" s="7">
        <f t="shared" si="87"/>
        <v>7.6517245999999997E-3</v>
      </c>
      <c r="J232" s="7">
        <f t="shared" si="88"/>
        <v>0.63645284298358584</v>
      </c>
      <c r="K232" s="8">
        <f t="shared" si="89"/>
        <v>4.8897555197265953E-4</v>
      </c>
      <c r="L232" s="7">
        <f t="shared" si="90"/>
        <v>0.19399082654139693</v>
      </c>
      <c r="M232" s="8">
        <f t="shared" si="91"/>
        <v>2.520611725257606E-3</v>
      </c>
      <c r="N232" s="8">
        <f t="shared" si="92"/>
        <v>7.6782833333333342E-2</v>
      </c>
      <c r="O232" s="8">
        <f t="shared" si="93"/>
        <v>2.3403407599999999E-2</v>
      </c>
      <c r="P232" s="8">
        <f t="shared" si="94"/>
        <v>1.1230865600407203</v>
      </c>
      <c r="Q232" s="8">
        <f t="shared" si="95"/>
        <v>2.5739443072784122E-3</v>
      </c>
      <c r="R232" s="8">
        <f t="shared" si="96"/>
        <v>0.3423167835004115</v>
      </c>
      <c r="S232" s="8">
        <f t="shared" si="97"/>
        <v>7.519188165295781E-3</v>
      </c>
      <c r="T232" s="8">
        <f t="shared" si="98"/>
        <v>1.5314599296255358E-3</v>
      </c>
      <c r="U232" s="8">
        <f t="shared" si="99"/>
        <v>5.0198999452766933E-3</v>
      </c>
      <c r="V232">
        <f t="shared" si="100"/>
        <v>-7981.1562288474779</v>
      </c>
      <c r="W232">
        <f t="shared" si="101"/>
        <v>33780815.021316089</v>
      </c>
      <c r="X232">
        <f t="shared" si="104"/>
        <v>3.6496417141358292E-12</v>
      </c>
      <c r="Y232">
        <f t="shared" si="105"/>
        <v>1.9104035474568792E-6</v>
      </c>
      <c r="AA232" s="5">
        <f t="shared" si="106"/>
        <v>7.779952358368355E-7</v>
      </c>
      <c r="AB232" s="6">
        <f t="shared" si="107"/>
        <v>2.35267246E-2</v>
      </c>
      <c r="AC232" s="5">
        <f t="shared" si="108"/>
        <v>2.7826649489424205E-8</v>
      </c>
      <c r="AD232" s="15">
        <f t="shared" si="109"/>
        <v>2.3403407599999999E-2</v>
      </c>
      <c r="AE232" s="5">
        <f t="shared" si="110"/>
        <v>1.2328787163930137E-4</v>
      </c>
      <c r="AF232" s="16">
        <f t="shared" si="111"/>
        <v>7.7929694704690819E-7</v>
      </c>
    </row>
    <row r="233" spans="1:32" x14ac:dyDescent="0.75">
      <c r="A233">
        <f t="shared" si="102"/>
        <v>3360</v>
      </c>
      <c r="B233" s="22">
        <f>'Raw Data'!C234*0.0254</f>
        <v>7.3550018000000002E-3</v>
      </c>
      <c r="C233">
        <f>'Raw Data'!D234*0.0254</f>
        <v>2.3474578399999998E-2</v>
      </c>
      <c r="E233" s="7">
        <f t="shared" si="85"/>
        <v>1.6119576599999998E-2</v>
      </c>
      <c r="F233">
        <f t="shared" si="103"/>
        <v>2.6626937062665085E-6</v>
      </c>
      <c r="H233" s="7">
        <f t="shared" si="86"/>
        <v>2.4130583333333337E-2</v>
      </c>
      <c r="I233" s="7">
        <f t="shared" si="87"/>
        <v>7.3550018000000002E-3</v>
      </c>
      <c r="J233" s="7">
        <f t="shared" si="88"/>
        <v>0.62388737074680067</v>
      </c>
      <c r="K233" s="8">
        <f t="shared" si="89"/>
        <v>4.6094727116237545E-4</v>
      </c>
      <c r="L233" s="7">
        <f t="shared" si="90"/>
        <v>0.19016087060362483</v>
      </c>
      <c r="M233" s="8">
        <f t="shared" si="91"/>
        <v>2.4239859109773604E-3</v>
      </c>
      <c r="N233" s="8">
        <f t="shared" si="92"/>
        <v>7.7016333333333339E-2</v>
      </c>
      <c r="O233" s="8">
        <f t="shared" si="93"/>
        <v>2.3474578399999998E-2</v>
      </c>
      <c r="P233" s="8">
        <f t="shared" si="94"/>
        <v>1.1248393526477765</v>
      </c>
      <c r="Q233" s="8">
        <f t="shared" si="95"/>
        <v>2.5855036522227951E-3</v>
      </c>
      <c r="R233" s="8">
        <f t="shared" si="96"/>
        <v>0.3428510346870422</v>
      </c>
      <c r="S233" s="8">
        <f t="shared" si="97"/>
        <v>7.5411866689650458E-3</v>
      </c>
      <c r="T233" s="8">
        <f t="shared" si="98"/>
        <v>1.5232254616925852E-3</v>
      </c>
      <c r="U233" s="8">
        <f t="shared" si="99"/>
        <v>4.9825862899712031E-3</v>
      </c>
      <c r="V233">
        <f t="shared" si="100"/>
        <v>-7874.7821805693511</v>
      </c>
      <c r="W233">
        <f t="shared" si="101"/>
        <v>34488422.338775828</v>
      </c>
      <c r="X233">
        <f t="shared" si="104"/>
        <v>-7.0899377733912746E-12</v>
      </c>
      <c r="Y233">
        <f t="shared" si="105"/>
        <v>2.6626937062665085E-6</v>
      </c>
      <c r="AA233" s="5">
        <f t="shared" si="106"/>
        <v>1.7007517399053891E-6</v>
      </c>
      <c r="AB233" s="6">
        <f t="shared" si="107"/>
        <v>2.32300018E-2</v>
      </c>
      <c r="AC233" s="5">
        <f t="shared" si="108"/>
        <v>5.3977471590162069E-8</v>
      </c>
      <c r="AD233" s="15">
        <f t="shared" si="109"/>
        <v>2.3474578399999998E-2</v>
      </c>
      <c r="AE233" s="5">
        <f t="shared" si="110"/>
        <v>2.4452076828435814E-4</v>
      </c>
      <c r="AF233" s="16">
        <f t="shared" si="111"/>
        <v>-4.8745059401603846E-4</v>
      </c>
    </row>
    <row r="234" spans="1:32" x14ac:dyDescent="0.75">
      <c r="A234">
        <f t="shared" si="102"/>
        <v>3375</v>
      </c>
      <c r="B234" s="22">
        <f>'Raw Data'!C235*0.0254</f>
        <v>7.844663E-3</v>
      </c>
      <c r="C234">
        <f>'Raw Data'!D235*0.0254</f>
        <v>2.3486313199999997E-2</v>
      </c>
      <c r="E234" s="7">
        <f t="shared" si="85"/>
        <v>1.5641650199999996E-2</v>
      </c>
      <c r="F234">
        <f t="shared" si="103"/>
        <v>2.6709468048242542E-6</v>
      </c>
      <c r="H234" s="7">
        <f t="shared" si="86"/>
        <v>2.5737083333333338E-2</v>
      </c>
      <c r="I234" s="7">
        <f t="shared" si="87"/>
        <v>7.844663E-3</v>
      </c>
      <c r="J234" s="7">
        <f t="shared" si="88"/>
        <v>0.644496260404126</v>
      </c>
      <c r="K234" s="8">
        <f t="shared" si="89"/>
        <v>5.0748792322038278E-4</v>
      </c>
      <c r="L234" s="7">
        <f t="shared" si="90"/>
        <v>0.19644246017117759</v>
      </c>
      <c r="M234" s="8">
        <f t="shared" si="91"/>
        <v>2.5833922196767641E-3</v>
      </c>
      <c r="N234" s="8">
        <f t="shared" si="92"/>
        <v>7.7054833333333336E-2</v>
      </c>
      <c r="O234" s="8">
        <f t="shared" si="93"/>
        <v>2.3486313199999997E-2</v>
      </c>
      <c r="P234" s="8">
        <f t="shared" si="94"/>
        <v>1.1251281229728241</v>
      </c>
      <c r="Q234" s="8">
        <f t="shared" si="95"/>
        <v>2.5874111270524133E-3</v>
      </c>
      <c r="R234" s="8">
        <f t="shared" si="96"/>
        <v>0.34293905188211671</v>
      </c>
      <c r="S234" s="8">
        <f t="shared" si="97"/>
        <v>7.5448133213531499E-3</v>
      </c>
      <c r="T234" s="8">
        <f t="shared" si="98"/>
        <v>1.5474495251363981E-3</v>
      </c>
      <c r="U234" s="8">
        <f t="shared" si="99"/>
        <v>5.0641027705149565E-3</v>
      </c>
      <c r="V234">
        <f t="shared" si="100"/>
        <v>-7917.8488927114604</v>
      </c>
      <c r="W234">
        <f t="shared" si="101"/>
        <v>32701811.88780861</v>
      </c>
      <c r="X234">
        <f t="shared" si="104"/>
        <v>7.1339568342008917E-12</v>
      </c>
      <c r="Y234">
        <f t="shared" si="105"/>
        <v>2.6709468048242542E-6</v>
      </c>
      <c r="AA234" s="5">
        <f t="shared" si="106"/>
        <v>1.4118223433321072E-6</v>
      </c>
      <c r="AB234" s="6">
        <f t="shared" si="107"/>
        <v>2.3719663000000002E-2</v>
      </c>
      <c r="AC234" s="5">
        <f t="shared" si="108"/>
        <v>5.3913959266746582E-8</v>
      </c>
      <c r="AD234" s="15">
        <f t="shared" si="109"/>
        <v>2.3486313199999997E-2</v>
      </c>
      <c r="AE234" s="5">
        <f t="shared" si="110"/>
        <v>2.3329331440778418E-4</v>
      </c>
      <c r="AF234" s="16">
        <f t="shared" si="111"/>
        <v>1.4143939762866365E-6</v>
      </c>
    </row>
    <row r="235" spans="1:32" x14ac:dyDescent="0.75">
      <c r="A235">
        <f t="shared" si="102"/>
        <v>3390</v>
      </c>
      <c r="B235" s="22">
        <f>'Raw Data'!C236*0.0254</f>
        <v>7.5726797999999991E-3</v>
      </c>
      <c r="C235">
        <f>'Raw Data'!D236*0.0254</f>
        <v>2.3545012600000002E-2</v>
      </c>
      <c r="E235" s="7">
        <f t="shared" si="85"/>
        <v>1.5972332800000003E-2</v>
      </c>
      <c r="F235">
        <f t="shared" si="103"/>
        <v>1.7078698637354152E-6</v>
      </c>
      <c r="H235" s="7">
        <f t="shared" si="86"/>
        <v>2.4844749999999999E-2</v>
      </c>
      <c r="I235" s="7">
        <f t="shared" si="87"/>
        <v>7.5726797999999991E-3</v>
      </c>
      <c r="J235" s="7">
        <f t="shared" si="88"/>
        <v>0.6331290490166932</v>
      </c>
      <c r="K235" s="8">
        <f t="shared" si="89"/>
        <v>4.8145632088281669E-4</v>
      </c>
      <c r="L235" s="7">
        <f t="shared" si="90"/>
        <v>0.19297773414028807</v>
      </c>
      <c r="M235" s="8">
        <f t="shared" si="91"/>
        <v>2.4948801633913617E-3</v>
      </c>
      <c r="N235" s="8">
        <f t="shared" si="92"/>
        <v>7.7247416666666679E-2</v>
      </c>
      <c r="O235" s="8">
        <f t="shared" si="93"/>
        <v>2.3545012600000002E-2</v>
      </c>
      <c r="P235" s="8">
        <f t="shared" si="94"/>
        <v>1.1265716082224313</v>
      </c>
      <c r="Q235" s="8">
        <f t="shared" si="95"/>
        <v>2.5969591842616327E-3</v>
      </c>
      <c r="R235" s="8">
        <f t="shared" si="96"/>
        <v>0.34337902618619703</v>
      </c>
      <c r="S235" s="8">
        <f t="shared" si="97"/>
        <v>7.5629522662034503E-3</v>
      </c>
      <c r="T235" s="8">
        <f t="shared" si="98"/>
        <v>1.5392077525722247E-3</v>
      </c>
      <c r="U235" s="8">
        <f t="shared" si="99"/>
        <v>5.028916214797406E-3</v>
      </c>
      <c r="V235">
        <f t="shared" si="100"/>
        <v>-7826.3657811167304</v>
      </c>
      <c r="W235">
        <f t="shared" si="101"/>
        <v>33361671.113412827</v>
      </c>
      <c r="X235">
        <f t="shared" si="104"/>
        <v>-2.9168194714556258E-12</v>
      </c>
      <c r="Y235">
        <f t="shared" si="105"/>
        <v>1.7078698637354152E-6</v>
      </c>
      <c r="AA235" s="5">
        <f t="shared" si="106"/>
        <v>6.4135245555038541E-7</v>
      </c>
      <c r="AB235" s="6">
        <f t="shared" si="107"/>
        <v>2.3447679799999999E-2</v>
      </c>
      <c r="AC235" s="5">
        <f t="shared" si="108"/>
        <v>2.2101910019757923E-8</v>
      </c>
      <c r="AD235" s="15">
        <f t="shared" si="109"/>
        <v>2.3545012600000002E-2</v>
      </c>
      <c r="AE235" s="5">
        <f t="shared" si="110"/>
        <v>9.7309971903901204E-5</v>
      </c>
      <c r="AF235" s="16">
        <f t="shared" si="111"/>
        <v>-1.9402352135837445E-4</v>
      </c>
    </row>
    <row r="236" spans="1:32" x14ac:dyDescent="0.75">
      <c r="A236">
        <f t="shared" si="102"/>
        <v>3405</v>
      </c>
      <c r="B236" s="22">
        <f>'Raw Data'!C237*0.0254</f>
        <v>7.6762863999999993E-3</v>
      </c>
      <c r="C236">
        <f>'Raw Data'!D237*0.0254</f>
        <v>2.35239052E-2</v>
      </c>
      <c r="E236" s="7">
        <f t="shared" si="85"/>
        <v>1.5847618800000001E-2</v>
      </c>
      <c r="F236">
        <f t="shared" si="103"/>
        <v>9.093662972618909E-7</v>
      </c>
      <c r="H236" s="7">
        <f t="shared" si="86"/>
        <v>2.5184666666666668E-2</v>
      </c>
      <c r="I236" s="7">
        <f t="shared" si="87"/>
        <v>7.6762863999999993E-3</v>
      </c>
      <c r="J236" s="7">
        <f t="shared" si="88"/>
        <v>0.63748224446114143</v>
      </c>
      <c r="K236" s="8">
        <f t="shared" si="89"/>
        <v>4.9131975743538648E-4</v>
      </c>
      <c r="L236" s="7">
        <f t="shared" si="90"/>
        <v>0.19430458811175588</v>
      </c>
      <c r="M236" s="8">
        <f t="shared" si="91"/>
        <v>2.5286060520238454E-3</v>
      </c>
      <c r="N236" s="8">
        <f t="shared" si="92"/>
        <v>7.7178166666666673E-2</v>
      </c>
      <c r="O236" s="8">
        <f t="shared" si="93"/>
        <v>2.35239052E-2</v>
      </c>
      <c r="P236" s="8">
        <f t="shared" si="94"/>
        <v>1.1260527432258765</v>
      </c>
      <c r="Q236" s="8">
        <f t="shared" si="95"/>
        <v>2.5935245926511944E-3</v>
      </c>
      <c r="R236" s="8">
        <f t="shared" si="96"/>
        <v>0.3432208761352471</v>
      </c>
      <c r="S236" s="8">
        <f t="shared" si="97"/>
        <v>7.5564301969476043E-3</v>
      </c>
      <c r="T236" s="8">
        <f t="shared" si="98"/>
        <v>1.5424221750432905E-3</v>
      </c>
      <c r="U236" s="8">
        <f t="shared" si="99"/>
        <v>5.0425181244857249E-3</v>
      </c>
      <c r="V236">
        <f t="shared" si="100"/>
        <v>-7859.4600414317238</v>
      </c>
      <c r="W236">
        <f t="shared" si="101"/>
        <v>33103328.956359804</v>
      </c>
      <c r="X236">
        <f t="shared" si="104"/>
        <v>8.2694706259580164E-13</v>
      </c>
      <c r="Y236">
        <f t="shared" si="105"/>
        <v>9.093662972618909E-7</v>
      </c>
      <c r="AA236" s="5">
        <f t="shared" si="106"/>
        <v>1.7460241579682874E-7</v>
      </c>
      <c r="AB236" s="6">
        <f t="shared" si="107"/>
        <v>2.35512864E-2</v>
      </c>
      <c r="AC236" s="5">
        <f t="shared" si="108"/>
        <v>6.2271962749496729E-9</v>
      </c>
      <c r="AD236" s="15">
        <f t="shared" si="109"/>
        <v>2.35239052E-2</v>
      </c>
      <c r="AE236" s="5">
        <f t="shared" si="110"/>
        <v>2.737470064260428E-5</v>
      </c>
      <c r="AF236" s="16">
        <f t="shared" si="111"/>
        <v>1.7487457691528168E-7</v>
      </c>
    </row>
    <row r="237" spans="1:32" x14ac:dyDescent="0.75">
      <c r="A237">
        <f t="shared" si="102"/>
        <v>3420</v>
      </c>
      <c r="B237" s="22">
        <f>'Raw Data'!C238*0.0254</f>
        <v>7.0847712000000002E-3</v>
      </c>
      <c r="C237">
        <f>'Raw Data'!D238*0.0254</f>
        <v>2.3573613E-2</v>
      </c>
      <c r="E237" s="7">
        <f t="shared" si="85"/>
        <v>1.6488841800000001E-2</v>
      </c>
      <c r="F237">
        <f t="shared" si="103"/>
        <v>4.1897920311646714E-6</v>
      </c>
      <c r="H237" s="7">
        <f t="shared" si="86"/>
        <v>2.3244000000000004E-2</v>
      </c>
      <c r="I237" s="7">
        <f t="shared" si="87"/>
        <v>7.0847712000000002E-3</v>
      </c>
      <c r="J237" s="7">
        <f t="shared" si="88"/>
        <v>0.61222689950285503</v>
      </c>
      <c r="K237" s="8">
        <f t="shared" si="89"/>
        <v>4.358962744716814E-4</v>
      </c>
      <c r="L237" s="7">
        <f t="shared" si="90"/>
        <v>0.18660675896847018</v>
      </c>
      <c r="M237" s="8">
        <f t="shared" si="91"/>
        <v>2.3359082858586712E-3</v>
      </c>
      <c r="N237" s="8">
        <f t="shared" si="92"/>
        <v>7.7341250000000014E-2</v>
      </c>
      <c r="O237" s="8">
        <f t="shared" si="93"/>
        <v>2.3573613E-2</v>
      </c>
      <c r="P237" s="8">
        <f t="shared" si="94"/>
        <v>1.1272743272892995</v>
      </c>
      <c r="Q237" s="8">
        <f t="shared" si="95"/>
        <v>2.6016152861937352E-3</v>
      </c>
      <c r="R237" s="8">
        <f t="shared" si="96"/>
        <v>0.34359321495777845</v>
      </c>
      <c r="S237" s="8">
        <f t="shared" si="97"/>
        <v>7.571788885625777E-3</v>
      </c>
      <c r="T237" s="8">
        <f t="shared" si="98"/>
        <v>1.5187557803327083E-3</v>
      </c>
      <c r="U237" s="8">
        <f t="shared" si="99"/>
        <v>4.9538485857422241E-3</v>
      </c>
      <c r="V237">
        <f t="shared" si="100"/>
        <v>-7747.8454390936258</v>
      </c>
      <c r="W237">
        <f t="shared" si="101"/>
        <v>34960311.124425866</v>
      </c>
      <c r="X237">
        <f t="shared" si="104"/>
        <v>-1.7554357264410985E-11</v>
      </c>
      <c r="Y237">
        <f t="shared" si="105"/>
        <v>4.1897920311646714E-6</v>
      </c>
      <c r="AA237" s="5">
        <f t="shared" si="106"/>
        <v>4.7089016013900698E-6</v>
      </c>
      <c r="AB237" s="6">
        <f t="shared" si="107"/>
        <v>2.29597712E-2</v>
      </c>
      <c r="AC237" s="5">
        <f t="shared" si="108"/>
        <v>1.3491814411966464E-7</v>
      </c>
      <c r="AD237" s="15">
        <f t="shared" si="109"/>
        <v>2.3573613E-2</v>
      </c>
      <c r="AE237" s="5">
        <f t="shared" si="110"/>
        <v>6.1370579155313324E-4</v>
      </c>
      <c r="AF237" s="16">
        <f t="shared" si="111"/>
        <v>-1.2229736080958628E-3</v>
      </c>
    </row>
    <row r="238" spans="1:32" x14ac:dyDescent="0.75">
      <c r="A238">
        <f t="shared" si="102"/>
        <v>3435</v>
      </c>
      <c r="B238" s="22">
        <f>'Raw Data'!C239*0.0254</f>
        <v>7.3563479999999995E-3</v>
      </c>
      <c r="C238">
        <f>'Raw Data'!D239*0.0254</f>
        <v>2.3411027599999999E-2</v>
      </c>
      <c r="E238" s="7">
        <f t="shared" si="85"/>
        <v>1.60546796E-2</v>
      </c>
      <c r="F238">
        <f t="shared" si="103"/>
        <v>2.2716878551826312E-6</v>
      </c>
      <c r="H238" s="7">
        <f t="shared" si="86"/>
        <v>2.4135E-2</v>
      </c>
      <c r="I238" s="7">
        <f t="shared" si="87"/>
        <v>7.3563479999999995E-3</v>
      </c>
      <c r="J238" s="7">
        <f t="shared" si="88"/>
        <v>0.62394493136841778</v>
      </c>
      <c r="K238" s="8">
        <f t="shared" si="89"/>
        <v>4.6107320826244895E-4</v>
      </c>
      <c r="L238" s="7">
        <f t="shared" si="90"/>
        <v>0.1901784150810937</v>
      </c>
      <c r="M238" s="8">
        <f t="shared" si="91"/>
        <v>2.4244244966803588E-3</v>
      </c>
      <c r="N238" s="8">
        <f t="shared" si="92"/>
        <v>7.6807833333333339E-2</v>
      </c>
      <c r="O238" s="8">
        <f t="shared" si="93"/>
        <v>2.3411027599999999E-2</v>
      </c>
      <c r="P238" s="8">
        <f t="shared" si="94"/>
        <v>1.1232743418828903</v>
      </c>
      <c r="Q238" s="8">
        <f t="shared" si="95"/>
        <v>2.5751811553024087E-3</v>
      </c>
      <c r="R238" s="8">
        <f t="shared" si="96"/>
        <v>0.34237401940590495</v>
      </c>
      <c r="S238" s="8">
        <f t="shared" si="97"/>
        <v>7.5215437192662007E-3</v>
      </c>
      <c r="T238" s="8">
        <f t="shared" si="98"/>
        <v>1.5181271817824287E-3</v>
      </c>
      <c r="U238" s="8">
        <f t="shared" si="99"/>
        <v>4.9729841079732794E-3</v>
      </c>
      <c r="V238">
        <f t="shared" si="100"/>
        <v>-7940.2776032875099</v>
      </c>
      <c r="W238">
        <f t="shared" si="101"/>
        <v>34809870.41389212</v>
      </c>
      <c r="X238">
        <f t="shared" si="104"/>
        <v>-5.1605657113842639E-12</v>
      </c>
      <c r="Y238">
        <f t="shared" si="105"/>
        <v>2.2716878551826312E-6</v>
      </c>
      <c r="AA238" s="5">
        <f t="shared" si="106"/>
        <v>1.2372530551802133E-6</v>
      </c>
      <c r="AB238" s="6">
        <f t="shared" si="107"/>
        <v>2.3231347999999999E-2</v>
      </c>
      <c r="AC238" s="5">
        <f t="shared" si="108"/>
        <v>3.8870724768965285E-8</v>
      </c>
      <c r="AD238" s="15">
        <f t="shared" si="109"/>
        <v>2.3411027599999999E-2</v>
      </c>
      <c r="AE238" s="5">
        <f t="shared" si="110"/>
        <v>1.796386236756612E-4</v>
      </c>
      <c r="AF238" s="16">
        <f t="shared" si="111"/>
        <v>-3.581198413452496E-4</v>
      </c>
    </row>
    <row r="239" spans="1:32" x14ac:dyDescent="0.75">
      <c r="A239">
        <f t="shared" si="102"/>
        <v>3450</v>
      </c>
      <c r="B239" s="22">
        <f>'Raw Data'!C240*0.0254</f>
        <v>9.0074242000000009E-3</v>
      </c>
      <c r="C239">
        <f>'Raw Data'!D240*0.0254</f>
        <v>2.3571581000000001E-2</v>
      </c>
      <c r="E239" s="7">
        <f t="shared" si="85"/>
        <v>1.45641568E-2</v>
      </c>
      <c r="F239">
        <f t="shared" si="103"/>
        <v>6.7706152672485657E-6</v>
      </c>
      <c r="H239" s="7">
        <f t="shared" si="86"/>
        <v>2.9551916666666674E-2</v>
      </c>
      <c r="I239" s="7">
        <f t="shared" si="87"/>
        <v>9.0074242000000009E-3</v>
      </c>
      <c r="J239" s="7">
        <f t="shared" si="88"/>
        <v>0.6910594658044884</v>
      </c>
      <c r="K239" s="8">
        <f t="shared" si="89"/>
        <v>6.2367590079627814E-4</v>
      </c>
      <c r="L239" s="7">
        <f t="shared" si="90"/>
        <v>0.21063492517720803</v>
      </c>
      <c r="M239" s="8">
        <f t="shared" si="91"/>
        <v>2.9609329994614002E-3</v>
      </c>
      <c r="N239" s="8">
        <f t="shared" si="92"/>
        <v>7.7334583333333345E-2</v>
      </c>
      <c r="O239" s="8">
        <f t="shared" si="93"/>
        <v>2.3571581000000001E-2</v>
      </c>
      <c r="P239" s="8">
        <f t="shared" si="94"/>
        <v>1.1272244134282809</v>
      </c>
      <c r="Q239" s="8">
        <f t="shared" si="95"/>
        <v>2.6012843942197477E-3</v>
      </c>
      <c r="R239" s="8">
        <f t="shared" si="96"/>
        <v>0.34357800121293997</v>
      </c>
      <c r="S239" s="8">
        <f t="shared" si="97"/>
        <v>7.5711610901640497E-3</v>
      </c>
      <c r="T239" s="8">
        <f t="shared" si="98"/>
        <v>1.6124801475080129E-3</v>
      </c>
      <c r="U239" s="8">
        <f t="shared" si="99"/>
        <v>5.266047044812725E-3</v>
      </c>
      <c r="V239">
        <f t="shared" si="100"/>
        <v>-7991.6472558018704</v>
      </c>
      <c r="W239">
        <f t="shared" si="101"/>
        <v>28587296.232849676</v>
      </c>
      <c r="X239">
        <f t="shared" si="104"/>
        <v>4.5841231097099372E-11</v>
      </c>
      <c r="Y239">
        <f t="shared" si="105"/>
        <v>6.7706152672485657E-6</v>
      </c>
      <c r="AA239" s="5">
        <f t="shared" si="106"/>
        <v>6.0067470446588608E-6</v>
      </c>
      <c r="AB239" s="6">
        <f t="shared" si="107"/>
        <v>2.4882424200000003E-2</v>
      </c>
      <c r="AC239" s="5">
        <f t="shared" si="108"/>
        <v>3.4772290760435494E-7</v>
      </c>
      <c r="AD239" s="15">
        <f t="shared" si="109"/>
        <v>2.3571581000000001E-2</v>
      </c>
      <c r="AE239" s="5">
        <f t="shared" si="110"/>
        <v>1.3104768530513005E-3</v>
      </c>
      <c r="AF239" s="16">
        <f t="shared" si="111"/>
        <v>6.0253710857563047E-6</v>
      </c>
    </row>
    <row r="240" spans="1:32" x14ac:dyDescent="0.75">
      <c r="A240">
        <f t="shared" si="102"/>
        <v>3465</v>
      </c>
      <c r="B240" s="22">
        <f>'Raw Data'!C241*0.0254</f>
        <v>7.3022713999999992E-3</v>
      </c>
      <c r="C240">
        <f>'Raw Data'!D241*0.0254</f>
        <v>2.3515523199999999E-2</v>
      </c>
      <c r="E240" s="7">
        <f t="shared" si="85"/>
        <v>1.6213251800000002E-2</v>
      </c>
      <c r="F240">
        <f t="shared" si="103"/>
        <v>3.1322004643058173E-6</v>
      </c>
      <c r="H240" s="7">
        <f t="shared" si="86"/>
        <v>2.3957583333333334E-2</v>
      </c>
      <c r="I240" s="7">
        <f t="shared" si="87"/>
        <v>7.3022713999999992E-3</v>
      </c>
      <c r="J240" s="7">
        <f t="shared" si="88"/>
        <v>0.62162867581487458</v>
      </c>
      <c r="K240" s="8">
        <f t="shared" si="89"/>
        <v>4.5602319239848908E-4</v>
      </c>
      <c r="L240" s="7">
        <f t="shared" si="90"/>
        <v>0.18947242038837375</v>
      </c>
      <c r="M240" s="8">
        <f t="shared" si="91"/>
        <v>2.4068051247973141E-3</v>
      </c>
      <c r="N240" s="8">
        <f t="shared" si="92"/>
        <v>7.7150666666666673E-2</v>
      </c>
      <c r="O240" s="8">
        <f t="shared" si="93"/>
        <v>2.3515523199999999E-2</v>
      </c>
      <c r="P240" s="8">
        <f t="shared" si="94"/>
        <v>1.125846636584436</v>
      </c>
      <c r="Q240" s="8">
        <f t="shared" si="95"/>
        <v>2.5921610669799268E-3</v>
      </c>
      <c r="R240" s="8">
        <f t="shared" si="96"/>
        <v>0.34315805483093603</v>
      </c>
      <c r="S240" s="8">
        <f t="shared" si="97"/>
        <v>7.5538400759877508E-3</v>
      </c>
      <c r="T240" s="8">
        <f t="shared" si="98"/>
        <v>1.5240921296892078E-3</v>
      </c>
      <c r="U240" s="8">
        <f t="shared" si="99"/>
        <v>4.9803226003925323E-3</v>
      </c>
      <c r="V240">
        <f t="shared" si="100"/>
        <v>-7827.6338125495795</v>
      </c>
      <c r="W240">
        <f t="shared" si="101"/>
        <v>34470089.153589882</v>
      </c>
      <c r="X240">
        <f t="shared" si="104"/>
        <v>-9.8106797485975777E-12</v>
      </c>
      <c r="Y240">
        <f t="shared" si="105"/>
        <v>3.1322004643058173E-6</v>
      </c>
      <c r="AA240" s="5">
        <f t="shared" si="106"/>
        <v>2.404508048299186E-6</v>
      </c>
      <c r="AB240" s="6">
        <f t="shared" si="107"/>
        <v>2.3177271399999998E-2</v>
      </c>
      <c r="AC240" s="5">
        <f t="shared" si="108"/>
        <v>7.5504032420543966E-8</v>
      </c>
      <c r="AD240" s="15">
        <f t="shared" si="109"/>
        <v>2.3515523199999999E-2</v>
      </c>
      <c r="AE240" s="5">
        <f t="shared" si="110"/>
        <v>3.3817500559147723E-4</v>
      </c>
      <c r="AF240" s="16">
        <f t="shared" si="111"/>
        <v>-6.7409780157560192E-4</v>
      </c>
    </row>
    <row r="241" spans="1:32" x14ac:dyDescent="0.75">
      <c r="A241">
        <f t="shared" si="102"/>
        <v>3480</v>
      </c>
      <c r="B241" s="22">
        <f>'Raw Data'!C242*0.0254</f>
        <v>7.0761859999999999E-3</v>
      </c>
      <c r="C241">
        <f>'Raw Data'!D242*0.0254</f>
        <v>2.3400334199999998E-2</v>
      </c>
      <c r="E241" s="7">
        <f t="shared" si="85"/>
        <v>1.6324148199999999E-2</v>
      </c>
      <c r="F241">
        <f t="shared" si="103"/>
        <v>3.5362883035518279E-6</v>
      </c>
      <c r="H241" s="7">
        <f t="shared" si="86"/>
        <v>2.3215833333333335E-2</v>
      </c>
      <c r="I241" s="7">
        <f t="shared" si="87"/>
        <v>7.0761859999999999E-3</v>
      </c>
      <c r="J241" s="7">
        <f t="shared" si="88"/>
        <v>0.61185292200733699</v>
      </c>
      <c r="K241" s="8">
        <f t="shared" si="89"/>
        <v>4.3510793119354643E-4</v>
      </c>
      <c r="L241" s="7">
        <f t="shared" si="90"/>
        <v>0.18649277062783629</v>
      </c>
      <c r="M241" s="8">
        <f t="shared" si="91"/>
        <v>2.3331088370274946E-3</v>
      </c>
      <c r="N241" s="8">
        <f t="shared" si="92"/>
        <v>7.6772750000000001E-2</v>
      </c>
      <c r="O241" s="8">
        <f t="shared" si="93"/>
        <v>2.3400334199999998E-2</v>
      </c>
      <c r="P241" s="8">
        <f t="shared" si="94"/>
        <v>1.1230108134325643</v>
      </c>
      <c r="Q241" s="8">
        <f t="shared" si="95"/>
        <v>2.5734454974812204E-3</v>
      </c>
      <c r="R241" s="8">
        <f t="shared" si="96"/>
        <v>0.34229369593424552</v>
      </c>
      <c r="S241" s="8">
        <f t="shared" si="97"/>
        <v>7.5182380746374551E-3</v>
      </c>
      <c r="T241" s="8">
        <f t="shared" si="98"/>
        <v>1.5042767143373834E-3</v>
      </c>
      <c r="U241" s="8">
        <f t="shared" si="99"/>
        <v>4.9256734558324744E-3</v>
      </c>
      <c r="V241">
        <f t="shared" si="100"/>
        <v>-7922.5867403282109</v>
      </c>
      <c r="W241">
        <f t="shared" si="101"/>
        <v>35908604.337728202</v>
      </c>
      <c r="X241">
        <f t="shared" si="104"/>
        <v>-1.2505334965837466E-11</v>
      </c>
      <c r="Y241">
        <f t="shared" si="105"/>
        <v>3.5362883035518279E-6</v>
      </c>
      <c r="AA241" s="5">
        <f t="shared" si="106"/>
        <v>3.3666837800605005E-6</v>
      </c>
      <c r="AB241" s="6">
        <f t="shared" si="107"/>
        <v>2.2951185999999998E-2</v>
      </c>
      <c r="AC241" s="5">
        <f t="shared" si="108"/>
        <v>9.561919880527255E-8</v>
      </c>
      <c r="AD241" s="15">
        <f t="shared" si="109"/>
        <v>2.3400334199999998E-2</v>
      </c>
      <c r="AE241" s="5">
        <f t="shared" si="110"/>
        <v>4.4904912539901531E-4</v>
      </c>
      <c r="AF241" s="16">
        <f t="shared" si="111"/>
        <v>-8.9492626081775833E-4</v>
      </c>
    </row>
    <row r="242" spans="1:32" x14ac:dyDescent="0.75">
      <c r="A242">
        <f t="shared" si="102"/>
        <v>3495</v>
      </c>
      <c r="B242" s="22">
        <f>'Raw Data'!C243*0.0254</f>
        <v>5.8020711999999999E-3</v>
      </c>
      <c r="C242">
        <f>'Raw Data'!D243*0.0254</f>
        <v>2.3451896199999999E-2</v>
      </c>
      <c r="E242" s="7">
        <f t="shared" si="85"/>
        <v>1.7649825000000001E-2</v>
      </c>
      <c r="F242">
        <f t="shared" si="103"/>
        <v>6.6032100134952885E-6</v>
      </c>
      <c r="H242" s="7">
        <f t="shared" si="86"/>
        <v>1.9035666666666669E-2</v>
      </c>
      <c r="I242" s="7">
        <f t="shared" si="87"/>
        <v>5.8020711999999999E-3</v>
      </c>
      <c r="J242" s="7">
        <f t="shared" si="88"/>
        <v>0.55364528241962274</v>
      </c>
      <c r="K242" s="8">
        <f t="shared" si="89"/>
        <v>3.2346330692863601E-4</v>
      </c>
      <c r="L242" s="7">
        <f t="shared" si="90"/>
        <v>0.168751082081501</v>
      </c>
      <c r="M242" s="8">
        <f t="shared" si="91"/>
        <v>1.9168073054039103E-3</v>
      </c>
      <c r="N242" s="8">
        <f t="shared" si="92"/>
        <v>7.6941916666666679E-2</v>
      </c>
      <c r="O242" s="8">
        <f t="shared" si="93"/>
        <v>2.3451896199999999E-2</v>
      </c>
      <c r="P242" s="8">
        <f t="shared" si="94"/>
        <v>1.1242810007792197</v>
      </c>
      <c r="Q242" s="8">
        <f t="shared" si="95"/>
        <v>2.5818179319146667E-3</v>
      </c>
      <c r="R242" s="8">
        <f t="shared" si="96"/>
        <v>0.34268084903750612</v>
      </c>
      <c r="S242" s="8">
        <f t="shared" si="97"/>
        <v>7.5341763018454792E-3</v>
      </c>
      <c r="T242" s="8">
        <f t="shared" si="98"/>
        <v>1.4526406194216514E-3</v>
      </c>
      <c r="U242" s="8">
        <f t="shared" si="99"/>
        <v>4.7254918036246946E-3</v>
      </c>
      <c r="V242">
        <f t="shared" si="100"/>
        <v>-7768.2050014091683</v>
      </c>
      <c r="W242">
        <f t="shared" si="101"/>
        <v>40697002.932664752</v>
      </c>
      <c r="X242">
        <f t="shared" si="104"/>
        <v>-4.3602382482324448E-11</v>
      </c>
      <c r="Y242">
        <f t="shared" si="105"/>
        <v>6.6032100134952885E-6</v>
      </c>
      <c r="AA242" s="5">
        <f t="shared" si="106"/>
        <v>2.1240325737188213E-5</v>
      </c>
      <c r="AB242" s="6">
        <f t="shared" si="107"/>
        <v>2.1677071200000002E-2</v>
      </c>
      <c r="AC242" s="5">
        <f t="shared" si="108"/>
        <v>3.2994568306206806E-7</v>
      </c>
      <c r="AD242" s="15">
        <f t="shared" si="109"/>
        <v>2.3451896199999999E-2</v>
      </c>
      <c r="AE242" s="5">
        <f t="shared" si="110"/>
        <v>1.7744862877543286E-3</v>
      </c>
      <c r="AF242" s="16">
        <f t="shared" si="111"/>
        <v>-3.5284009077001998E-3</v>
      </c>
    </row>
    <row r="243" spans="1:32" x14ac:dyDescent="0.75">
      <c r="A243">
        <f t="shared" si="102"/>
        <v>3510</v>
      </c>
      <c r="B243" s="22">
        <f>'Raw Data'!C244*0.0254</f>
        <v>6.3491617999999993E-3</v>
      </c>
      <c r="C243">
        <f>'Raw Data'!D244*0.0254</f>
        <v>2.3534700200000001E-2</v>
      </c>
      <c r="E243" s="7">
        <f t="shared" si="85"/>
        <v>1.7185538400000002E-2</v>
      </c>
      <c r="F243">
        <f t="shared" si="103"/>
        <v>5.8747233739404004E-6</v>
      </c>
      <c r="H243" s="7">
        <f t="shared" si="86"/>
        <v>2.0830583333333333E-2</v>
      </c>
      <c r="I243" s="7">
        <f t="shared" si="87"/>
        <v>6.3491617999999993E-3</v>
      </c>
      <c r="J243" s="7">
        <f t="shared" si="88"/>
        <v>0.57933547839266231</v>
      </c>
      <c r="K243" s="8">
        <f t="shared" si="89"/>
        <v>3.7007357028522286E-4</v>
      </c>
      <c r="L243" s="7">
        <f t="shared" si="90"/>
        <v>0.17658145381408344</v>
      </c>
      <c r="M243" s="8">
        <f t="shared" si="91"/>
        <v>2.0957669239424241E-3</v>
      </c>
      <c r="N243" s="8">
        <f t="shared" si="92"/>
        <v>7.7213583333333349E-2</v>
      </c>
      <c r="O243" s="8">
        <f t="shared" si="93"/>
        <v>2.3534700200000001E-2</v>
      </c>
      <c r="P243" s="8">
        <f t="shared" si="94"/>
        <v>1.1263181340308202</v>
      </c>
      <c r="Q243" s="8">
        <f t="shared" si="95"/>
        <v>2.5952809764182142E-3</v>
      </c>
      <c r="R243" s="8">
        <f t="shared" si="96"/>
        <v>0.34330176725259393</v>
      </c>
      <c r="S243" s="8">
        <f t="shared" si="97"/>
        <v>7.5597658502837336E-3</v>
      </c>
      <c r="T243" s="8">
        <f t="shared" si="98"/>
        <v>1.4826772733517186E-3</v>
      </c>
      <c r="U243" s="8">
        <f t="shared" si="99"/>
        <v>4.8277663871130784E-3</v>
      </c>
      <c r="V243">
        <f t="shared" si="100"/>
        <v>-7724.2064665257622</v>
      </c>
      <c r="W243">
        <f t="shared" si="101"/>
        <v>37965275.641275816</v>
      </c>
      <c r="X243">
        <f t="shared" si="104"/>
        <v>-3.4512374720321685E-11</v>
      </c>
      <c r="Y243">
        <f t="shared" si="105"/>
        <v>5.8747233739404004E-6</v>
      </c>
      <c r="AA243" s="5">
        <f t="shared" si="106"/>
        <v>1.2843982351164862E-5</v>
      </c>
      <c r="AB243" s="6">
        <f t="shared" si="107"/>
        <v>2.2224161799999999E-2</v>
      </c>
      <c r="AC243" s="5">
        <f t="shared" si="108"/>
        <v>2.6577775228384904E-7</v>
      </c>
      <c r="AD243" s="15">
        <f t="shared" si="109"/>
        <v>2.3534700200000001E-2</v>
      </c>
      <c r="AE243" s="5">
        <f t="shared" si="110"/>
        <v>1.3102718192920114E-3</v>
      </c>
      <c r="AF243" s="16">
        <f t="shared" si="111"/>
        <v>-2.6082320146931346E-3</v>
      </c>
    </row>
    <row r="244" spans="1:32" x14ac:dyDescent="0.75">
      <c r="A244">
        <f t="shared" si="102"/>
        <v>3525</v>
      </c>
      <c r="B244" s="22">
        <f>'Raw Data'!C245*0.0254</f>
        <v>7.0895463999999988E-3</v>
      </c>
      <c r="C244">
        <f>'Raw Data'!D245*0.0254</f>
        <v>2.33953558E-2</v>
      </c>
      <c r="E244" s="7">
        <f t="shared" si="85"/>
        <v>1.6305809400000003E-2</v>
      </c>
      <c r="F244">
        <f t="shared" si="103"/>
        <v>3.4644846118291476E-6</v>
      </c>
      <c r="H244" s="7">
        <f t="shared" si="86"/>
        <v>2.3259666666666665E-2</v>
      </c>
      <c r="I244" s="7">
        <f t="shared" si="87"/>
        <v>7.0895463999999988E-3</v>
      </c>
      <c r="J244" s="7">
        <f t="shared" si="88"/>
        <v>0.61243481492383189</v>
      </c>
      <c r="K244" s="8">
        <f t="shared" si="89"/>
        <v>4.3633496314880439E-4</v>
      </c>
      <c r="L244" s="7">
        <f t="shared" si="90"/>
        <v>0.18667013158878393</v>
      </c>
      <c r="M244" s="8">
        <f t="shared" si="91"/>
        <v>2.3374653429291395E-3</v>
      </c>
      <c r="N244" s="8">
        <f t="shared" si="92"/>
        <v>7.6756416666666674E-2</v>
      </c>
      <c r="O244" s="8">
        <f t="shared" si="93"/>
        <v>2.33953558E-2</v>
      </c>
      <c r="P244" s="8">
        <f t="shared" si="94"/>
        <v>1.122888106769774</v>
      </c>
      <c r="Q244" s="8">
        <f t="shared" si="95"/>
        <v>2.5726375717821273E-3</v>
      </c>
      <c r="R244" s="8">
        <f t="shared" si="96"/>
        <v>0.34225629494342708</v>
      </c>
      <c r="S244" s="8">
        <f t="shared" si="97"/>
        <v>7.5166990638035423E-3</v>
      </c>
      <c r="T244" s="8">
        <f t="shared" si="98"/>
        <v>1.5044862674654658E-3</v>
      </c>
      <c r="U244" s="8">
        <f t="shared" si="99"/>
        <v>4.9270822033663404E-3</v>
      </c>
      <c r="V244">
        <f t="shared" si="100"/>
        <v>-7929.0289315182072</v>
      </c>
      <c r="W244">
        <f t="shared" si="101"/>
        <v>35884917.123115323</v>
      </c>
      <c r="X244">
        <f t="shared" si="104"/>
        <v>-1.2002653625600961E-11</v>
      </c>
      <c r="Y244">
        <f t="shared" si="105"/>
        <v>3.4644846118291476E-6</v>
      </c>
      <c r="AA244" s="5">
        <f t="shared" si="106"/>
        <v>3.2132035806039454E-6</v>
      </c>
      <c r="AB244" s="6">
        <f t="shared" si="107"/>
        <v>2.2964546400000001E-2</v>
      </c>
      <c r="AC244" s="5">
        <f t="shared" si="108"/>
        <v>8.9280177705319699E-8</v>
      </c>
      <c r="AD244" s="15">
        <f t="shared" si="109"/>
        <v>2.33953558E-2</v>
      </c>
      <c r="AE244" s="5">
        <f t="shared" si="110"/>
        <v>4.3071423061214994E-4</v>
      </c>
      <c r="AF244" s="16">
        <f t="shared" si="111"/>
        <v>-8.5839970720924909E-4</v>
      </c>
    </row>
    <row r="245" spans="1:32" x14ac:dyDescent="0.75">
      <c r="A245">
        <f t="shared" si="102"/>
        <v>3540</v>
      </c>
      <c r="B245" s="22">
        <f>'Raw Data'!C246*0.0254</f>
        <v>7.5657455999999998E-3</v>
      </c>
      <c r="C245">
        <f>'Raw Data'!D246*0.0254</f>
        <v>2.3671987200000001E-2</v>
      </c>
      <c r="E245" s="7">
        <f t="shared" si="85"/>
        <v>1.6106241600000001E-2</v>
      </c>
      <c r="F245">
        <f t="shared" si="103"/>
        <v>2.6560567834664868E-6</v>
      </c>
      <c r="H245" s="7">
        <f t="shared" si="86"/>
        <v>2.4822000000000004E-2</v>
      </c>
      <c r="I245" s="7">
        <f t="shared" si="87"/>
        <v>7.5657455999999998E-3</v>
      </c>
      <c r="J245" s="7">
        <f t="shared" si="88"/>
        <v>0.63283666466883748</v>
      </c>
      <c r="K245" s="8">
        <f t="shared" si="89"/>
        <v>4.8079851370823887E-4</v>
      </c>
      <c r="L245" s="7">
        <f t="shared" si="90"/>
        <v>0.19288861539106164</v>
      </c>
      <c r="M245" s="8">
        <f t="shared" si="91"/>
        <v>2.4926225569791654E-3</v>
      </c>
      <c r="N245" s="8">
        <f t="shared" si="92"/>
        <v>7.7664000000000011E-2</v>
      </c>
      <c r="O245" s="8">
        <f t="shared" si="93"/>
        <v>2.3671987200000001E-2</v>
      </c>
      <c r="P245" s="8">
        <f t="shared" si="94"/>
        <v>1.1296884297282457</v>
      </c>
      <c r="Q245" s="8">
        <f t="shared" si="95"/>
        <v>2.6176502083297801E-3</v>
      </c>
      <c r="R245" s="8">
        <f t="shared" si="96"/>
        <v>0.34432903338116921</v>
      </c>
      <c r="S245" s="8">
        <f t="shared" si="97"/>
        <v>7.6021768557403765E-3</v>
      </c>
      <c r="T245" s="8">
        <f t="shared" si="98"/>
        <v>1.5492243610190095E-3</v>
      </c>
      <c r="U245" s="8">
        <f t="shared" si="99"/>
        <v>5.0473997063597712E-3</v>
      </c>
      <c r="V245">
        <f t="shared" si="100"/>
        <v>-7698.0779112680739</v>
      </c>
      <c r="W245">
        <f t="shared" si="101"/>
        <v>32770966.383498482</v>
      </c>
      <c r="X245">
        <f t="shared" si="104"/>
        <v>-7.0546376369983398E-12</v>
      </c>
      <c r="Y245">
        <f t="shared" si="105"/>
        <v>2.6560567834664868E-6</v>
      </c>
      <c r="AA245" s="5">
        <f t="shared" si="106"/>
        <v>1.5554264328472146E-6</v>
      </c>
      <c r="AB245" s="6">
        <f t="shared" si="107"/>
        <v>2.34407456E-2</v>
      </c>
      <c r="AC245" s="5">
        <f t="shared" si="108"/>
        <v>5.4376817050099764E-8</v>
      </c>
      <c r="AD245" s="15">
        <f t="shared" si="109"/>
        <v>2.3671987200000001E-2</v>
      </c>
      <c r="AE245" s="5">
        <f t="shared" si="110"/>
        <v>2.3118729284983571E-4</v>
      </c>
      <c r="AF245" s="16">
        <f t="shared" si="111"/>
        <v>-4.6092784323403834E-4</v>
      </c>
    </row>
    <row r="246" spans="1:32" x14ac:dyDescent="0.75">
      <c r="A246">
        <f t="shared" si="102"/>
        <v>3555</v>
      </c>
      <c r="B246" s="22">
        <f>'Raw Data'!C247*0.0254</f>
        <v>7.0336410000000002E-3</v>
      </c>
      <c r="C246">
        <f>'Raw Data'!D247*0.0254</f>
        <v>2.33881422E-2</v>
      </c>
      <c r="E246" s="7">
        <f t="shared" si="85"/>
        <v>1.63545012E-2</v>
      </c>
      <c r="F246">
        <f t="shared" si="103"/>
        <v>3.6423322286915968E-6</v>
      </c>
      <c r="H246" s="7">
        <f t="shared" si="86"/>
        <v>2.3076250000000003E-2</v>
      </c>
      <c r="I246" s="7">
        <f t="shared" si="87"/>
        <v>7.0336410000000002E-3</v>
      </c>
      <c r="J246" s="7">
        <f t="shared" si="88"/>
        <v>0.60999635400399965</v>
      </c>
      <c r="K246" s="8">
        <f t="shared" si="89"/>
        <v>4.3120809379690892E-4</v>
      </c>
      <c r="L246" s="7">
        <f t="shared" si="90"/>
        <v>0.18592688870041907</v>
      </c>
      <c r="M246" s="8">
        <f t="shared" si="91"/>
        <v>2.3192347100031746E-3</v>
      </c>
      <c r="N246" s="8">
        <f t="shared" si="92"/>
        <v>7.6732750000000016E-2</v>
      </c>
      <c r="O246" s="8">
        <f t="shared" si="93"/>
        <v>2.33881422E-2</v>
      </c>
      <c r="P246" s="8">
        <f t="shared" si="94"/>
        <v>1.1227102860792164</v>
      </c>
      <c r="Q246" s="8">
        <f t="shared" si="95"/>
        <v>2.5714670437657645E-3</v>
      </c>
      <c r="R246" s="8">
        <f t="shared" si="96"/>
        <v>0.34220209519694511</v>
      </c>
      <c r="S246" s="8">
        <f t="shared" si="97"/>
        <v>7.5144690224232162E-3</v>
      </c>
      <c r="T246" s="8">
        <f t="shared" si="98"/>
        <v>1.5013375687813366E-3</v>
      </c>
      <c r="U246" s="8">
        <f t="shared" si="99"/>
        <v>4.9168518662131957E-3</v>
      </c>
      <c r="V246">
        <f t="shared" si="100"/>
        <v>-7930.9703660525092</v>
      </c>
      <c r="W246">
        <f t="shared" si="101"/>
        <v>36135600.603461236</v>
      </c>
      <c r="X246">
        <f t="shared" si="104"/>
        <v>-1.3266584064165493E-11</v>
      </c>
      <c r="Y246">
        <f t="shared" si="105"/>
        <v>3.6423322286915968E-6</v>
      </c>
      <c r="AA246" s="5">
        <f t="shared" si="106"/>
        <v>3.6365226949548367E-6</v>
      </c>
      <c r="AB246" s="6">
        <f t="shared" si="107"/>
        <v>2.2908641E-2</v>
      </c>
      <c r="AC246" s="5">
        <f t="shared" si="108"/>
        <v>1.0342712052328576E-7</v>
      </c>
      <c r="AD246" s="15">
        <f t="shared" si="109"/>
        <v>2.33881422E-2</v>
      </c>
      <c r="AE246" s="5">
        <f t="shared" si="110"/>
        <v>4.7939598311492787E-4</v>
      </c>
      <c r="AF246" s="16">
        <f t="shared" si="111"/>
        <v>-9.5536408754049698E-4</v>
      </c>
    </row>
    <row r="247" spans="1:32" x14ac:dyDescent="0.75">
      <c r="A247">
        <f t="shared" si="102"/>
        <v>3570</v>
      </c>
      <c r="B247" s="22">
        <f>'Raw Data'!C248*0.0254</f>
        <v>6.2937389999999996E-3</v>
      </c>
      <c r="C247">
        <f>'Raw Data'!D248*0.0254</f>
        <v>2.32982516E-2</v>
      </c>
      <c r="E247" s="7">
        <f t="shared" si="85"/>
        <v>1.70045126E-2</v>
      </c>
      <c r="F247">
        <f t="shared" si="103"/>
        <v>5.3405638423782274E-6</v>
      </c>
      <c r="H247" s="7">
        <f t="shared" si="86"/>
        <v>2.064875E-2</v>
      </c>
      <c r="I247" s="7">
        <f t="shared" si="87"/>
        <v>6.2937389999999996E-3</v>
      </c>
      <c r="J247" s="7">
        <f t="shared" si="88"/>
        <v>0.57678363183152204</v>
      </c>
      <c r="K247" s="8">
        <f t="shared" si="89"/>
        <v>3.6525871735552815E-4</v>
      </c>
      <c r="L247" s="7">
        <f t="shared" si="90"/>
        <v>0.1758036509822479</v>
      </c>
      <c r="M247" s="8">
        <f t="shared" si="91"/>
        <v>2.0776514896861317E-3</v>
      </c>
      <c r="N247" s="8">
        <f t="shared" si="92"/>
        <v>7.6437833333333344E-2</v>
      </c>
      <c r="O247" s="8">
        <f t="shared" si="93"/>
        <v>2.32982516E-2</v>
      </c>
      <c r="P247" s="8">
        <f t="shared" si="94"/>
        <v>1.1204923019995179</v>
      </c>
      <c r="Q247" s="8">
        <f t="shared" si="95"/>
        <v>2.5568946721392692E-3</v>
      </c>
      <c r="R247" s="8">
        <f t="shared" si="96"/>
        <v>0.34152605364945299</v>
      </c>
      <c r="S247" s="8">
        <f t="shared" si="97"/>
        <v>7.486675305784141E-3</v>
      </c>
      <c r="T247" s="8">
        <f t="shared" si="98"/>
        <v>1.4610766947473987E-3</v>
      </c>
      <c r="U247" s="8">
        <f t="shared" si="99"/>
        <v>4.7821633977351364E-3</v>
      </c>
      <c r="V247">
        <f t="shared" si="100"/>
        <v>-7958.4697740062629</v>
      </c>
      <c r="W247">
        <f t="shared" si="101"/>
        <v>39594017.668918043</v>
      </c>
      <c r="X247">
        <f t="shared" si="104"/>
        <v>-2.8521622154517695E-11</v>
      </c>
      <c r="Y247">
        <f t="shared" si="105"/>
        <v>5.3405638423782274E-6</v>
      </c>
      <c r="AA247" s="5">
        <f t="shared" si="106"/>
        <v>1.0896174248125203E-5</v>
      </c>
      <c r="AB247" s="6">
        <f t="shared" si="107"/>
        <v>2.2168739E-2</v>
      </c>
      <c r="AC247" s="5">
        <f t="shared" si="108"/>
        <v>2.1849731145098055E-7</v>
      </c>
      <c r="AD247" s="15">
        <f t="shared" si="109"/>
        <v>2.32982516E-2</v>
      </c>
      <c r="AE247" s="5">
        <f t="shared" si="110"/>
        <v>1.1292856115321778E-3</v>
      </c>
      <c r="AF247" s="16">
        <f t="shared" si="111"/>
        <v>-2.2481205345955043E-3</v>
      </c>
    </row>
    <row r="248" spans="1:32" x14ac:dyDescent="0.75">
      <c r="A248">
        <f t="shared" si="102"/>
        <v>3585</v>
      </c>
      <c r="B248" s="22">
        <f>'Raw Data'!C249*0.0254</f>
        <v>7.2937369999999998E-3</v>
      </c>
      <c r="C248">
        <f>'Raw Data'!D249*0.0254</f>
        <v>2.3436859399999999E-2</v>
      </c>
      <c r="E248" s="7">
        <f t="shared" si="85"/>
        <v>1.6143122400000001E-2</v>
      </c>
      <c r="F248">
        <f t="shared" si="103"/>
        <v>2.7712026952663236E-6</v>
      </c>
      <c r="H248" s="7">
        <f t="shared" si="86"/>
        <v>2.3929583333333337E-2</v>
      </c>
      <c r="I248" s="7">
        <f t="shared" si="87"/>
        <v>7.2937369999999998E-3</v>
      </c>
      <c r="J248" s="7">
        <f t="shared" si="88"/>
        <v>0.62126235971076316</v>
      </c>
      <c r="K248" s="8">
        <f t="shared" si="89"/>
        <v>4.5522785760957672E-4</v>
      </c>
      <c r="L248" s="7">
        <f t="shared" si="90"/>
        <v>0.18936076723984058</v>
      </c>
      <c r="M248" s="8">
        <f t="shared" si="91"/>
        <v>2.4040241505411423E-3</v>
      </c>
      <c r="N248" s="8">
        <f t="shared" si="92"/>
        <v>7.6892583333333347E-2</v>
      </c>
      <c r="O248" s="8">
        <f t="shared" si="93"/>
        <v>2.3436859399999999E-2</v>
      </c>
      <c r="P248" s="8">
        <f t="shared" si="94"/>
        <v>1.1239107139458433</v>
      </c>
      <c r="Q248" s="8">
        <f t="shared" si="95"/>
        <v>2.5793754431682387E-3</v>
      </c>
      <c r="R248" s="8">
        <f t="shared" si="96"/>
        <v>0.34256798561069302</v>
      </c>
      <c r="S248" s="8">
        <f t="shared" si="97"/>
        <v>7.5295285943606438E-3</v>
      </c>
      <c r="T248" s="8">
        <f t="shared" si="98"/>
        <v>1.5173016503889076E-3</v>
      </c>
      <c r="U248" s="8">
        <f t="shared" si="99"/>
        <v>4.966776372450893E-3</v>
      </c>
      <c r="V248">
        <f t="shared" si="100"/>
        <v>-7907.0481398711081</v>
      </c>
      <c r="W248">
        <f t="shared" si="101"/>
        <v>34905844.148390032</v>
      </c>
      <c r="X248">
        <f t="shared" si="104"/>
        <v>-7.6795643782513361E-12</v>
      </c>
      <c r="Y248">
        <f t="shared" si="105"/>
        <v>2.7712026952663236E-6</v>
      </c>
      <c r="AA248" s="5">
        <f t="shared" si="106"/>
        <v>1.8887736738957191E-6</v>
      </c>
      <c r="AB248" s="6">
        <f t="shared" si="107"/>
        <v>2.3168737000000002E-2</v>
      </c>
      <c r="AC248" s="5">
        <f t="shared" si="108"/>
        <v>6.0655766867124392E-8</v>
      </c>
      <c r="AD248" s="15">
        <f t="shared" si="109"/>
        <v>2.3436859399999999E-2</v>
      </c>
      <c r="AE248" s="5">
        <f t="shared" si="110"/>
        <v>2.6806167731476888E-4</v>
      </c>
      <c r="AF248" s="16">
        <f t="shared" si="111"/>
        <v>-5.343559594077397E-4</v>
      </c>
    </row>
    <row r="249" spans="1:32" x14ac:dyDescent="0.75">
      <c r="A249">
        <f t="shared" si="102"/>
        <v>3600</v>
      </c>
      <c r="B249" s="22">
        <f>'Raw Data'!C250*0.0254</f>
        <v>6.8065142000000006E-3</v>
      </c>
      <c r="C249">
        <f>'Raw Data'!D250*0.0254</f>
        <v>2.3195610200000001E-2</v>
      </c>
      <c r="E249" s="7">
        <f t="shared" si="85"/>
        <v>1.6389095999999999E-2</v>
      </c>
      <c r="F249">
        <f t="shared" si="103"/>
        <v>3.6727256054190802E-6</v>
      </c>
      <c r="H249" s="7">
        <f t="shared" si="86"/>
        <v>2.2331083333333338E-2</v>
      </c>
      <c r="I249" s="7">
        <f t="shared" si="87"/>
        <v>6.8065142000000006E-3</v>
      </c>
      <c r="J249" s="7">
        <f t="shared" si="88"/>
        <v>0.59999090270255584</v>
      </c>
      <c r="K249" s="8">
        <f t="shared" si="89"/>
        <v>4.1058426126879097E-4</v>
      </c>
      <c r="L249" s="7">
        <f t="shared" si="90"/>
        <v>0.182877227143739</v>
      </c>
      <c r="M249" s="8">
        <f t="shared" si="91"/>
        <v>2.2451360821764722E-3</v>
      </c>
      <c r="N249" s="8">
        <f t="shared" si="92"/>
        <v>7.6101083333333347E-2</v>
      </c>
      <c r="O249" s="8">
        <f t="shared" si="93"/>
        <v>2.3195610200000001E-2</v>
      </c>
      <c r="P249" s="8">
        <f t="shared" si="94"/>
        <v>1.117954896543877</v>
      </c>
      <c r="Q249" s="8">
        <f t="shared" si="95"/>
        <v>2.5402867460044684E-3</v>
      </c>
      <c r="R249" s="8">
        <f t="shared" si="96"/>
        <v>0.34075265246657366</v>
      </c>
      <c r="S249" s="8">
        <f t="shared" si="97"/>
        <v>7.4549287514457697E-3</v>
      </c>
      <c r="T249" s="8">
        <f t="shared" si="98"/>
        <v>1.4754355036366296E-3</v>
      </c>
      <c r="U249" s="8">
        <f t="shared" si="99"/>
        <v>4.850032416811121E-3</v>
      </c>
      <c r="V249">
        <f t="shared" si="100"/>
        <v>-8110.2050380322207</v>
      </c>
      <c r="W249">
        <f t="shared" si="101"/>
        <v>38104374.158634521</v>
      </c>
      <c r="X249">
        <f t="shared" si="104"/>
        <v>-1.348891337270095E-11</v>
      </c>
      <c r="Y249">
        <f t="shared" si="105"/>
        <v>3.6727256054190802E-6</v>
      </c>
      <c r="AA249" s="5">
        <f t="shared" si="106"/>
        <v>4.0782455131106212E-6</v>
      </c>
      <c r="AB249" s="6">
        <f t="shared" si="107"/>
        <v>2.2681514200000003E-2</v>
      </c>
      <c r="AC249" s="5">
        <f t="shared" si="108"/>
        <v>1.0445029929568922E-7</v>
      </c>
      <c r="AD249" s="15">
        <f t="shared" si="109"/>
        <v>2.3195610200000001E-2</v>
      </c>
      <c r="AE249" s="5">
        <f t="shared" si="110"/>
        <v>5.1398660214680531E-4</v>
      </c>
      <c r="AF249" s="16">
        <f t="shared" si="111"/>
        <v>-1.024108806932988E-3</v>
      </c>
    </row>
    <row r="250" spans="1:32" x14ac:dyDescent="0.75">
      <c r="A250">
        <f t="shared" si="102"/>
        <v>3615</v>
      </c>
      <c r="B250" s="22">
        <f>'Raw Data'!C251*0.0254</f>
        <v>7.2911715999999993E-3</v>
      </c>
      <c r="C250">
        <f>'Raw Data'!D251*0.0254</f>
        <v>2.3351794799999999E-2</v>
      </c>
      <c r="E250" s="7">
        <f t="shared" si="85"/>
        <v>1.6060623199999999E-2</v>
      </c>
      <c r="F250">
        <f t="shared" si="103"/>
        <v>2.2909291288162049E-6</v>
      </c>
      <c r="H250" s="7">
        <f t="shared" si="86"/>
        <v>2.3921166666666667E-2</v>
      </c>
      <c r="I250" s="7">
        <f t="shared" si="87"/>
        <v>7.2911715999999993E-3</v>
      </c>
      <c r="J250" s="7">
        <f t="shared" si="88"/>
        <v>0.62115220597333387</v>
      </c>
      <c r="K250" s="8">
        <f t="shared" si="89"/>
        <v>4.5498887244830341E-4</v>
      </c>
      <c r="L250" s="7">
        <f t="shared" si="90"/>
        <v>0.18932719238067214</v>
      </c>
      <c r="M250" s="8">
        <f t="shared" si="91"/>
        <v>2.4031881882739625E-3</v>
      </c>
      <c r="N250" s="8">
        <f t="shared" si="92"/>
        <v>7.6613500000000001E-2</v>
      </c>
      <c r="O250" s="8">
        <f t="shared" si="93"/>
        <v>2.3351794799999999E-2</v>
      </c>
      <c r="P250" s="8">
        <f t="shared" si="94"/>
        <v>1.1218139124030126</v>
      </c>
      <c r="Q250" s="8">
        <f t="shared" si="95"/>
        <v>2.5655715848614626E-3</v>
      </c>
      <c r="R250" s="8">
        <f t="shared" si="96"/>
        <v>0.34192888050043824</v>
      </c>
      <c r="S250" s="8">
        <f t="shared" si="97"/>
        <v>7.5032316109319534E-3</v>
      </c>
      <c r="T250" s="8">
        <f t="shared" si="98"/>
        <v>1.5102802286548829E-3</v>
      </c>
      <c r="U250" s="8">
        <f t="shared" si="99"/>
        <v>4.9532098996029582E-3</v>
      </c>
      <c r="V250">
        <f t="shared" si="100"/>
        <v>-7994.8641350712423</v>
      </c>
      <c r="W250">
        <f t="shared" si="101"/>
        <v>35359878.491907053</v>
      </c>
      <c r="X250">
        <f t="shared" si="104"/>
        <v>-5.2483562732585763E-12</v>
      </c>
      <c r="Y250">
        <f t="shared" si="105"/>
        <v>2.2909291288162049E-6</v>
      </c>
      <c r="AA250" s="5">
        <f t="shared" si="106"/>
        <v>1.2921792260735946E-6</v>
      </c>
      <c r="AB250" s="6">
        <f t="shared" si="107"/>
        <v>2.31661716E-2</v>
      </c>
      <c r="AC250" s="5">
        <f t="shared" si="108"/>
        <v>4.0925073971565661E-8</v>
      </c>
      <c r="AD250" s="15">
        <f t="shared" si="109"/>
        <v>2.3351794799999999E-2</v>
      </c>
      <c r="AE250" s="5">
        <f t="shared" si="110"/>
        <v>1.8558124010466137E-4</v>
      </c>
      <c r="AF250" s="16">
        <f t="shared" si="111"/>
        <v>-3.6995318595255708E-4</v>
      </c>
    </row>
    <row r="251" spans="1:32" x14ac:dyDescent="0.75">
      <c r="A251">
        <f t="shared" si="102"/>
        <v>3630</v>
      </c>
      <c r="B251" s="22">
        <f>'Raw Data'!C252*0.0254</f>
        <v>8.1174335999999996E-3</v>
      </c>
      <c r="C251">
        <f>'Raw Data'!D252*0.0254</f>
        <v>2.3296600599999998E-2</v>
      </c>
      <c r="E251" s="7">
        <f t="shared" si="85"/>
        <v>1.5179166999999999E-2</v>
      </c>
      <c r="F251">
        <f t="shared" si="103"/>
        <v>4.6150426653730951E-6</v>
      </c>
      <c r="H251" s="7">
        <f t="shared" si="86"/>
        <v>2.6632000000000003E-2</v>
      </c>
      <c r="I251" s="7">
        <f t="shared" si="87"/>
        <v>8.1174335999999996E-3</v>
      </c>
      <c r="J251" s="7">
        <f t="shared" si="88"/>
        <v>0.6557052729069679</v>
      </c>
      <c r="K251" s="8">
        <f t="shared" si="89"/>
        <v>5.3403995535650803E-4</v>
      </c>
      <c r="L251" s="7">
        <f t="shared" si="90"/>
        <v>0.1998589671820438</v>
      </c>
      <c r="M251" s="8">
        <f t="shared" si="91"/>
        <v>2.6720840344885387E-3</v>
      </c>
      <c r="N251" s="8">
        <f t="shared" si="92"/>
        <v>7.6432416666666669E-2</v>
      </c>
      <c r="O251" s="8">
        <f t="shared" si="93"/>
        <v>2.3296600599999998E-2</v>
      </c>
      <c r="P251" s="8">
        <f t="shared" si="94"/>
        <v>1.1204515281315275</v>
      </c>
      <c r="Q251" s="8">
        <f t="shared" si="95"/>
        <v>2.5566272654756776E-3</v>
      </c>
      <c r="R251" s="8">
        <f t="shared" si="96"/>
        <v>0.34151362577448952</v>
      </c>
      <c r="S251" s="8">
        <f t="shared" si="97"/>
        <v>7.4861647457776289E-3</v>
      </c>
      <c r="T251" s="8">
        <f t="shared" si="98"/>
        <v>1.5453336104160928E-3</v>
      </c>
      <c r="U251" s="8">
        <f t="shared" si="99"/>
        <v>5.0791243901330838E-3</v>
      </c>
      <c r="V251">
        <f t="shared" si="100"/>
        <v>-8153.4511348426859</v>
      </c>
      <c r="W251">
        <f t="shared" si="101"/>
        <v>32662181.01651613</v>
      </c>
      <c r="X251">
        <f t="shared" si="104"/>
        <v>2.1298618803214005E-11</v>
      </c>
      <c r="Y251">
        <f t="shared" si="105"/>
        <v>4.6150426653730951E-6</v>
      </c>
      <c r="AA251" s="5">
        <f t="shared" si="106"/>
        <v>3.8063168352617066E-6</v>
      </c>
      <c r="AB251" s="6">
        <f t="shared" si="107"/>
        <v>2.3992433600000002E-2</v>
      </c>
      <c r="AC251" s="5">
        <f t="shared" si="108"/>
        <v>1.6508942603941894E-7</v>
      </c>
      <c r="AD251" s="15">
        <f t="shared" si="109"/>
        <v>2.3296600599999998E-2</v>
      </c>
      <c r="AE251" s="5">
        <f t="shared" si="110"/>
        <v>6.9565934275234967E-4</v>
      </c>
      <c r="AF251" s="16">
        <f t="shared" si="111"/>
        <v>3.8148846568757371E-6</v>
      </c>
    </row>
    <row r="252" spans="1:32" x14ac:dyDescent="0.75">
      <c r="A252">
        <f t="shared" si="102"/>
        <v>3645</v>
      </c>
      <c r="B252" s="22">
        <f>'Raw Data'!C253*0.0254</f>
        <v>5.7185813999999996E-3</v>
      </c>
      <c r="C252">
        <f>'Raw Data'!D253*0.0254</f>
        <v>2.3343869999999999E-2</v>
      </c>
      <c r="E252" s="7">
        <f t="shared" si="85"/>
        <v>1.76252886E-2</v>
      </c>
      <c r="F252">
        <f t="shared" si="103"/>
        <v>6.4743184855704928E-6</v>
      </c>
      <c r="H252" s="7">
        <f t="shared" si="86"/>
        <v>1.8761750000000001E-2</v>
      </c>
      <c r="I252" s="7">
        <f t="shared" si="87"/>
        <v>5.7185813999999996E-3</v>
      </c>
      <c r="J252" s="7">
        <f t="shared" si="88"/>
        <v>0.54962202070732458</v>
      </c>
      <c r="K252" s="8">
        <f t="shared" si="89"/>
        <v>3.1653303338818358E-4</v>
      </c>
      <c r="L252" s="7">
        <f t="shared" si="90"/>
        <v>0.1675247919115925</v>
      </c>
      <c r="M252" s="8">
        <f t="shared" si="91"/>
        <v>1.8894697899713069E-3</v>
      </c>
      <c r="N252" s="8">
        <f t="shared" si="92"/>
        <v>7.6587500000000003E-2</v>
      </c>
      <c r="O252" s="8">
        <f t="shared" si="93"/>
        <v>2.3343869999999999E-2</v>
      </c>
      <c r="P252" s="8">
        <f t="shared" si="94"/>
        <v>1.1216183917111366</v>
      </c>
      <c r="Q252" s="8">
        <f t="shared" si="95"/>
        <v>2.5642867601288095E-3</v>
      </c>
      <c r="R252" s="8">
        <f t="shared" si="96"/>
        <v>0.34186928579355441</v>
      </c>
      <c r="S252" s="8">
        <f t="shared" si="97"/>
        <v>7.5007813415485141E-3</v>
      </c>
      <c r="T252" s="8">
        <f t="shared" si="98"/>
        <v>1.4404098967584966E-3</v>
      </c>
      <c r="U252" s="8">
        <f t="shared" si="99"/>
        <v>4.6951255657599108E-3</v>
      </c>
      <c r="V252">
        <f t="shared" si="100"/>
        <v>-7871.1135608269205</v>
      </c>
      <c r="W252">
        <f t="shared" si="101"/>
        <v>41748384.281767078</v>
      </c>
      <c r="X252">
        <f t="shared" si="104"/>
        <v>-4.1916799852599798E-11</v>
      </c>
      <c r="Y252">
        <f t="shared" si="105"/>
        <v>6.4743184855704928E-6</v>
      </c>
      <c r="AA252" s="5">
        <f t="shared" si="106"/>
        <v>2.1323134018082949E-5</v>
      </c>
      <c r="AB252" s="6">
        <f t="shared" si="107"/>
        <v>2.1593581399999999E-2</v>
      </c>
      <c r="AC252" s="5">
        <f t="shared" si="108"/>
        <v>3.2870003355098359E-7</v>
      </c>
      <c r="AD252" s="15">
        <f t="shared" si="109"/>
        <v>2.3343869999999999E-2</v>
      </c>
      <c r="AE252" s="5">
        <f t="shared" si="110"/>
        <v>1.7499586681082541E-3</v>
      </c>
      <c r="AF252" s="16">
        <f t="shared" si="111"/>
        <v>-3.4792528341237219E-3</v>
      </c>
    </row>
    <row r="253" spans="1:32" x14ac:dyDescent="0.75">
      <c r="A253">
        <f t="shared" si="102"/>
        <v>3660</v>
      </c>
      <c r="B253" s="22">
        <f>'Raw Data'!C254*0.0254</f>
        <v>6.2412117999999994E-3</v>
      </c>
      <c r="C253">
        <f>'Raw Data'!D254*0.0254</f>
        <v>2.3252201399999999E-2</v>
      </c>
      <c r="E253" s="7">
        <f t="shared" si="85"/>
        <v>1.7010989599999998E-2</v>
      </c>
      <c r="F253">
        <f t="shared" si="103"/>
        <v>5.322179165612427E-6</v>
      </c>
      <c r="H253" s="7">
        <f t="shared" si="86"/>
        <v>2.0476416666666667E-2</v>
      </c>
      <c r="I253" s="7">
        <f t="shared" si="87"/>
        <v>6.2412117999999994E-3</v>
      </c>
      <c r="J253" s="7">
        <f t="shared" si="88"/>
        <v>0.57435493648204972</v>
      </c>
      <c r="K253" s="8">
        <f t="shared" si="89"/>
        <v>3.6071453175364902E-4</v>
      </c>
      <c r="L253" s="7">
        <f t="shared" si="90"/>
        <v>0.17506338463972873</v>
      </c>
      <c r="M253" s="8">
        <f t="shared" si="91"/>
        <v>2.0604795942679882E-3</v>
      </c>
      <c r="N253" s="8">
        <f t="shared" si="92"/>
        <v>7.628675E-2</v>
      </c>
      <c r="O253" s="8">
        <f t="shared" si="93"/>
        <v>2.3252201399999999E-2</v>
      </c>
      <c r="P253" s="8">
        <f t="shared" si="94"/>
        <v>1.1193545272269576</v>
      </c>
      <c r="Q253" s="8">
        <f t="shared" si="95"/>
        <v>2.5494393440138419E-3</v>
      </c>
      <c r="R253" s="8">
        <f t="shared" si="96"/>
        <v>0.34117925989877662</v>
      </c>
      <c r="S253" s="8">
        <f t="shared" si="97"/>
        <v>7.472433537637155E-3</v>
      </c>
      <c r="T253" s="8">
        <f t="shared" si="98"/>
        <v>1.4550769378837455E-3</v>
      </c>
      <c r="U253" s="8">
        <f t="shared" si="99"/>
        <v>4.7664565659525718E-3</v>
      </c>
      <c r="V253">
        <f t="shared" si="100"/>
        <v>-8001.9140559535881</v>
      </c>
      <c r="W253">
        <f t="shared" si="101"/>
        <v>40096707.539576165</v>
      </c>
      <c r="X253">
        <f t="shared" si="104"/>
        <v>-2.8325591070878992E-11</v>
      </c>
      <c r="Y253">
        <f t="shared" si="105"/>
        <v>5.322179165612427E-6</v>
      </c>
      <c r="AA253" s="5">
        <f t="shared" si="106"/>
        <v>1.1095648767083139E-5</v>
      </c>
      <c r="AB253" s="6">
        <f t="shared" si="107"/>
        <v>2.21162118E-2</v>
      </c>
      <c r="AC253" s="5">
        <f t="shared" si="108"/>
        <v>2.2090413654108655E-7</v>
      </c>
      <c r="AD253" s="15">
        <f t="shared" si="109"/>
        <v>2.3252201399999999E-2</v>
      </c>
      <c r="AE253" s="5">
        <f t="shared" si="110"/>
        <v>1.1357629410546648E-3</v>
      </c>
      <c r="AF253" s="16">
        <f t="shared" si="111"/>
        <v>-2.2608777964241208E-3</v>
      </c>
    </row>
    <row r="254" spans="1:32" x14ac:dyDescent="0.75">
      <c r="A254">
        <f t="shared" si="102"/>
        <v>3675</v>
      </c>
      <c r="B254" s="22">
        <f>'Raw Data'!C255*0.0254</f>
        <v>7.7265276000000006E-3</v>
      </c>
      <c r="C254">
        <f>'Raw Data'!D255*0.0254</f>
        <v>2.32955338E-2</v>
      </c>
      <c r="E254" s="7">
        <f t="shared" si="85"/>
        <v>1.5569006199999999E-2</v>
      </c>
      <c r="F254">
        <f t="shared" si="103"/>
        <v>2.9973757669435475E-6</v>
      </c>
      <c r="H254" s="7">
        <f t="shared" si="86"/>
        <v>2.5349500000000004E-2</v>
      </c>
      <c r="I254" s="7">
        <f t="shared" si="87"/>
        <v>7.7265276000000006E-3</v>
      </c>
      <c r="J254" s="7">
        <f t="shared" si="88"/>
        <v>0.63958290188050126</v>
      </c>
      <c r="K254" s="8">
        <f t="shared" si="89"/>
        <v>4.9612621521885646E-4</v>
      </c>
      <c r="L254" s="7">
        <f t="shared" si="90"/>
        <v>0.19494486849317677</v>
      </c>
      <c r="M254" s="8">
        <f t="shared" si="91"/>
        <v>2.5449565256764955E-3</v>
      </c>
      <c r="N254" s="8">
        <f t="shared" si="92"/>
        <v>7.642891666666668E-2</v>
      </c>
      <c r="O254" s="8">
        <f t="shared" si="93"/>
        <v>2.32955338E-2</v>
      </c>
      <c r="P254" s="8">
        <f t="shared" si="94"/>
        <v>1.1204251812350994</v>
      </c>
      <c r="Q254" s="8">
        <f t="shared" si="95"/>
        <v>2.5564544842537006E-3</v>
      </c>
      <c r="R254" s="8">
        <f t="shared" si="96"/>
        <v>0.34150559524045826</v>
      </c>
      <c r="S254" s="8">
        <f t="shared" si="97"/>
        <v>7.485834843946465E-3</v>
      </c>
      <c r="T254" s="8">
        <f t="shared" si="98"/>
        <v>1.5262903497362786E-3</v>
      </c>
      <c r="U254" s="8">
        <f t="shared" si="99"/>
        <v>5.0153956848114807E-3</v>
      </c>
      <c r="V254">
        <f t="shared" si="100"/>
        <v>-8103.9624790953112</v>
      </c>
      <c r="W254">
        <f t="shared" si="101"/>
        <v>34050766.697044566</v>
      </c>
      <c r="X254">
        <f t="shared" si="104"/>
        <v>8.9842614882604205E-12</v>
      </c>
      <c r="Y254">
        <f t="shared" si="105"/>
        <v>2.9973757669435475E-6</v>
      </c>
      <c r="AA254" s="5">
        <f t="shared" si="106"/>
        <v>1.8603687221485235E-6</v>
      </c>
      <c r="AB254" s="6">
        <f t="shared" si="107"/>
        <v>2.3601527600000002E-2</v>
      </c>
      <c r="AC254" s="5">
        <f t="shared" si="108"/>
        <v>7.0544878829965559E-8</v>
      </c>
      <c r="AD254" s="15">
        <f t="shared" si="109"/>
        <v>2.32955338E-2</v>
      </c>
      <c r="AE254" s="5">
        <f t="shared" si="110"/>
        <v>3.0592099188199798E-4</v>
      </c>
      <c r="AF254" s="16">
        <f t="shared" si="111"/>
        <v>1.8626319613217505E-6</v>
      </c>
    </row>
    <row r="255" spans="1:32" x14ac:dyDescent="0.75">
      <c r="A255">
        <f t="shared" si="102"/>
        <v>3690</v>
      </c>
      <c r="B255" s="22">
        <f>'Raw Data'!C256*0.0254</f>
        <v>7.3526649999999995E-3</v>
      </c>
      <c r="C255">
        <f>'Raw Data'!D256*0.0254</f>
        <v>2.32418382E-2</v>
      </c>
      <c r="E255" s="7">
        <f t="shared" si="85"/>
        <v>1.5889173200000002E-2</v>
      </c>
      <c r="F255">
        <f t="shared" si="103"/>
        <v>6.2991498936041776E-7</v>
      </c>
      <c r="H255" s="7">
        <f t="shared" si="86"/>
        <v>2.4122916666666668E-2</v>
      </c>
      <c r="I255" s="7">
        <f t="shared" si="87"/>
        <v>7.3526649999999995E-3</v>
      </c>
      <c r="J255" s="7">
        <f t="shared" si="88"/>
        <v>0.62378744199574676</v>
      </c>
      <c r="K255" s="8">
        <f t="shared" si="89"/>
        <v>4.6072869005560661E-4</v>
      </c>
      <c r="L255" s="7">
        <f t="shared" si="90"/>
        <v>0.19013041232030359</v>
      </c>
      <c r="M255" s="8">
        <f t="shared" si="91"/>
        <v>2.4232245879709084E-3</v>
      </c>
      <c r="N255" s="8">
        <f t="shared" si="92"/>
        <v>7.6252750000000008E-2</v>
      </c>
      <c r="O255" s="8">
        <f t="shared" si="93"/>
        <v>2.32418382E-2</v>
      </c>
      <c r="P255" s="8">
        <f t="shared" si="94"/>
        <v>1.1190983384084245</v>
      </c>
      <c r="Q255" s="8">
        <f t="shared" si="95"/>
        <v>2.5477625196273779E-3</v>
      </c>
      <c r="R255" s="8">
        <f t="shared" si="96"/>
        <v>0.34110117354688774</v>
      </c>
      <c r="S255" s="8">
        <f t="shared" si="97"/>
        <v>7.4692282443207794E-3</v>
      </c>
      <c r="T255" s="8">
        <f t="shared" si="98"/>
        <v>1.5042456048414922E-3</v>
      </c>
      <c r="U255" s="8">
        <f t="shared" si="99"/>
        <v>4.9462264161458441E-3</v>
      </c>
      <c r="V255">
        <f t="shared" si="100"/>
        <v>-8117.5086725313013</v>
      </c>
      <c r="W255">
        <f t="shared" si="101"/>
        <v>35711272.179788038</v>
      </c>
      <c r="X255">
        <f t="shared" si="104"/>
        <v>-3.967928938209352E-13</v>
      </c>
      <c r="Y255">
        <f t="shared" si="105"/>
        <v>6.2991498936041776E-7</v>
      </c>
      <c r="AA255" s="5">
        <f t="shared" si="106"/>
        <v>9.5273993306279528E-8</v>
      </c>
      <c r="AB255" s="6">
        <f t="shared" si="107"/>
        <v>2.3227665000000002E-2</v>
      </c>
      <c r="AC255" s="5">
        <f t="shared" si="108"/>
        <v>3.1315121465968743E-9</v>
      </c>
      <c r="AD255" s="15">
        <f t="shared" si="109"/>
        <v>2.32418382E-2</v>
      </c>
      <c r="AE255" s="5">
        <f t="shared" si="110"/>
        <v>1.4169979030245157E-5</v>
      </c>
      <c r="AF255" s="16">
        <f t="shared" si="111"/>
        <v>-2.8251036549084666E-5</v>
      </c>
    </row>
    <row r="256" spans="1:32" x14ac:dyDescent="0.75">
      <c r="A256">
        <f t="shared" si="102"/>
        <v>3705</v>
      </c>
      <c r="B256" s="22">
        <f>'Raw Data'!C257*0.0254</f>
        <v>7.506843E-3</v>
      </c>
      <c r="C256">
        <f>'Raw Data'!D257*0.0254</f>
        <v>2.32018586E-2</v>
      </c>
      <c r="E256" s="7">
        <f t="shared" si="85"/>
        <v>1.5695015600000001E-2</v>
      </c>
      <c r="F256">
        <f t="shared" si="103"/>
        <v>2.2564600133754652E-6</v>
      </c>
      <c r="H256" s="7">
        <f t="shared" si="86"/>
        <v>2.4628750000000005E-2</v>
      </c>
      <c r="I256" s="7">
        <f t="shared" si="87"/>
        <v>7.506843E-3</v>
      </c>
      <c r="J256" s="7">
        <f t="shared" si="88"/>
        <v>0.63034771904919307</v>
      </c>
      <c r="K256" s="8">
        <f t="shared" si="89"/>
        <v>4.7522262574368015E-4</v>
      </c>
      <c r="L256" s="7">
        <f t="shared" si="90"/>
        <v>0.19212998476619403</v>
      </c>
      <c r="M256" s="8">
        <f t="shared" si="91"/>
        <v>2.4734433114226599E-3</v>
      </c>
      <c r="N256" s="8">
        <f t="shared" si="92"/>
        <v>7.612158333333334E-2</v>
      </c>
      <c r="O256" s="8">
        <f t="shared" si="93"/>
        <v>2.32018586E-2</v>
      </c>
      <c r="P256" s="8">
        <f t="shared" si="94"/>
        <v>1.1181095107421424</v>
      </c>
      <c r="Q256" s="8">
        <f t="shared" si="95"/>
        <v>2.5412968085484762E-3</v>
      </c>
      <c r="R256" s="8">
        <f t="shared" si="96"/>
        <v>0.34079977887420493</v>
      </c>
      <c r="S256" s="8">
        <f t="shared" si="97"/>
        <v>7.4568616709299942E-3</v>
      </c>
      <c r="T256" s="8">
        <f t="shared" si="98"/>
        <v>1.5082597171460783E-3</v>
      </c>
      <c r="U256" s="8">
        <f t="shared" si="99"/>
        <v>4.9651524911763275E-3</v>
      </c>
      <c r="V256">
        <f t="shared" si="100"/>
        <v>-8178.0348777780137</v>
      </c>
      <c r="W256">
        <f t="shared" si="101"/>
        <v>35341021.266632617</v>
      </c>
      <c r="X256">
        <f t="shared" si="104"/>
        <v>5.0916117919624041E-12</v>
      </c>
      <c r="Y256">
        <f t="shared" si="105"/>
        <v>2.2564600133754652E-6</v>
      </c>
      <c r="AA256" s="5">
        <f t="shared" si="106"/>
        <v>1.1491112100965255E-6</v>
      </c>
      <c r="AB256" s="6">
        <f t="shared" si="107"/>
        <v>2.3381842999999999E-2</v>
      </c>
      <c r="AC256" s="5">
        <f t="shared" si="108"/>
        <v>3.939447350783109E-8</v>
      </c>
      <c r="AD256" s="15">
        <f t="shared" si="109"/>
        <v>2.32018586E-2</v>
      </c>
      <c r="AE256" s="5">
        <f t="shared" si="110"/>
        <v>1.799427606211807E-4</v>
      </c>
      <c r="AF256" s="16">
        <f t="shared" si="111"/>
        <v>1.1513561154081477E-6</v>
      </c>
    </row>
    <row r="257" spans="1:32" x14ac:dyDescent="0.75">
      <c r="A257">
        <f t="shared" si="102"/>
        <v>3720</v>
      </c>
      <c r="B257" s="22">
        <f>'Raw Data'!C258*0.0254</f>
        <v>7.1726044000000001E-3</v>
      </c>
      <c r="C257">
        <f>'Raw Data'!D258*0.0254</f>
        <v>2.3358220999999998E-2</v>
      </c>
      <c r="E257" s="7">
        <f t="shared" si="85"/>
        <v>1.6185616599999997E-2</v>
      </c>
      <c r="F257">
        <f t="shared" si="103"/>
        <v>2.9464631038087828E-6</v>
      </c>
      <c r="H257" s="7">
        <f t="shared" si="86"/>
        <v>2.353216666666667E-2</v>
      </c>
      <c r="I257" s="7">
        <f t="shared" si="87"/>
        <v>7.1726044000000001E-3</v>
      </c>
      <c r="J257" s="7">
        <f t="shared" si="88"/>
        <v>0.61604034410038322</v>
      </c>
      <c r="K257" s="8">
        <f t="shared" si="89"/>
        <v>4.4398837500691656E-4</v>
      </c>
      <c r="L257" s="7">
        <f t="shared" si="90"/>
        <v>0.18776909688179677</v>
      </c>
      <c r="M257" s="8">
        <f t="shared" si="91"/>
        <v>2.3645444451725374E-3</v>
      </c>
      <c r="N257" s="8">
        <f t="shared" si="92"/>
        <v>7.6634583333333339E-2</v>
      </c>
      <c r="O257" s="8">
        <f t="shared" si="93"/>
        <v>2.3358220999999998E-2</v>
      </c>
      <c r="P257" s="8">
        <f t="shared" si="94"/>
        <v>1.1219724372937261</v>
      </c>
      <c r="Q257" s="8">
        <f t="shared" si="95"/>
        <v>2.5666135927457511E-3</v>
      </c>
      <c r="R257" s="8">
        <f t="shared" si="96"/>
        <v>0.34197719888712769</v>
      </c>
      <c r="S257" s="8">
        <f t="shared" si="97"/>
        <v>7.5052184797644427E-3</v>
      </c>
      <c r="T257" s="8">
        <f t="shared" si="98"/>
        <v>1.5053009838763339E-3</v>
      </c>
      <c r="U257" s="8">
        <f t="shared" si="99"/>
        <v>4.9348814624684901E-3</v>
      </c>
      <c r="V257">
        <f t="shared" si="100"/>
        <v>-7975.8014899509644</v>
      </c>
      <c r="W257">
        <f t="shared" si="101"/>
        <v>35770566.901507922</v>
      </c>
      <c r="X257">
        <f t="shared" si="104"/>
        <v>-8.6816448221064864E-12</v>
      </c>
      <c r="Y257">
        <f t="shared" si="105"/>
        <v>2.9464631038087828E-6</v>
      </c>
      <c r="AA257" s="5">
        <f t="shared" si="106"/>
        <v>2.24470778656602E-6</v>
      </c>
      <c r="AB257" s="6">
        <f t="shared" si="107"/>
        <v>2.3047604400000001E-2</v>
      </c>
      <c r="AC257" s="5">
        <f t="shared" si="108"/>
        <v>6.9501680680468828E-8</v>
      </c>
      <c r="AD257" s="15">
        <f t="shared" si="109"/>
        <v>2.3358220999999998E-2</v>
      </c>
      <c r="AE257" s="5">
        <f t="shared" si="110"/>
        <v>3.1054735692428965E-4</v>
      </c>
      <c r="AF257" s="16">
        <f t="shared" si="111"/>
        <v>-6.1898875081840095E-4</v>
      </c>
    </row>
    <row r="258" spans="1:32" x14ac:dyDescent="0.75">
      <c r="A258">
        <f t="shared" si="102"/>
        <v>3735</v>
      </c>
      <c r="B258" s="22">
        <f>'Raw Data'!C259*0.0254</f>
        <v>7.1897239999999989E-3</v>
      </c>
      <c r="C258">
        <f>'Raw Data'!D259*0.0254</f>
        <v>2.3089869999999998E-2</v>
      </c>
      <c r="E258" s="7">
        <f t="shared" si="85"/>
        <v>1.5900146E-2</v>
      </c>
      <c r="F258">
        <f t="shared" si="103"/>
        <v>8.2237194587154273E-7</v>
      </c>
      <c r="H258" s="7">
        <f t="shared" si="86"/>
        <v>2.3588333333333333E-2</v>
      </c>
      <c r="I258" s="7">
        <f t="shared" si="87"/>
        <v>7.1897239999999989E-3</v>
      </c>
      <c r="J258" s="7">
        <f t="shared" si="88"/>
        <v>0.61678096514693248</v>
      </c>
      <c r="K258" s="8">
        <f t="shared" si="89"/>
        <v>4.4557126676281569E-4</v>
      </c>
      <c r="L258" s="7">
        <f t="shared" si="90"/>
        <v>0.187994838176785</v>
      </c>
      <c r="M258" s="8">
        <f t="shared" si="91"/>
        <v>2.3701250049419607E-3</v>
      </c>
      <c r="N258" s="8">
        <f t="shared" si="92"/>
        <v>7.5754166666666678E-2</v>
      </c>
      <c r="O258" s="8">
        <f t="shared" si="93"/>
        <v>2.3089869999999998E-2</v>
      </c>
      <c r="P258" s="8">
        <f t="shared" si="94"/>
        <v>1.1153354922876311</v>
      </c>
      <c r="Q258" s="8">
        <f t="shared" si="95"/>
        <v>2.5232126438059525E-3</v>
      </c>
      <c r="R258" s="8">
        <f t="shared" si="96"/>
        <v>0.33995425804926993</v>
      </c>
      <c r="S258" s="8">
        <f t="shared" si="97"/>
        <v>7.4222122066794662E-3</v>
      </c>
      <c r="T258" s="8">
        <f t="shared" si="98"/>
        <v>1.484391955284384E-3</v>
      </c>
      <c r="U258" s="8">
        <f t="shared" si="99"/>
        <v>4.8961686058107134E-3</v>
      </c>
      <c r="V258">
        <f t="shared" si="100"/>
        <v>-8263.2677166613757</v>
      </c>
      <c r="W258">
        <f t="shared" si="101"/>
        <v>37173701.770425908</v>
      </c>
      <c r="X258">
        <f t="shared" si="104"/>
        <v>-6.7629561735654757E-13</v>
      </c>
      <c r="Y258">
        <f t="shared" si="105"/>
        <v>8.2237194587154273E-7</v>
      </c>
      <c r="AA258" s="5">
        <f t="shared" si="106"/>
        <v>1.7362138484917163E-7</v>
      </c>
      <c r="AB258" s="6">
        <f t="shared" si="107"/>
        <v>2.3064723999999998E-2</v>
      </c>
      <c r="AC258" s="5">
        <f t="shared" si="108"/>
        <v>5.3752477163302763E-9</v>
      </c>
      <c r="AD258" s="15">
        <f t="shared" si="109"/>
        <v>2.3089869999999998E-2</v>
      </c>
      <c r="AE258" s="5">
        <f t="shared" si="110"/>
        <v>2.5140411588258369E-5</v>
      </c>
      <c r="AF258" s="16">
        <f t="shared" si="111"/>
        <v>-5.0118165451125277E-5</v>
      </c>
    </row>
    <row r="259" spans="1:32" x14ac:dyDescent="0.75">
      <c r="A259">
        <f t="shared" si="102"/>
        <v>3750</v>
      </c>
      <c r="B259" s="22">
        <f>'Raw Data'!C260*0.0254</f>
        <v>7.7199235999999994E-3</v>
      </c>
      <c r="C259">
        <f>'Raw Data'!D260*0.0254</f>
        <v>2.31463342E-2</v>
      </c>
      <c r="E259" s="7">
        <f t="shared" si="85"/>
        <v>1.5426410600000001E-2</v>
      </c>
      <c r="F259">
        <f t="shared" si="103"/>
        <v>3.5881849310115725E-6</v>
      </c>
      <c r="H259" s="7">
        <f t="shared" si="86"/>
        <v>2.5327833333333334E-2</v>
      </c>
      <c r="I259" s="7">
        <f t="shared" si="87"/>
        <v>7.7199235999999994E-3</v>
      </c>
      <c r="J259" s="7">
        <f t="shared" si="88"/>
        <v>0.63930715960219286</v>
      </c>
      <c r="K259" s="8">
        <f t="shared" si="89"/>
        <v>4.9549355465047784E-4</v>
      </c>
      <c r="L259" s="7">
        <f t="shared" si="90"/>
        <v>0.19486082224674836</v>
      </c>
      <c r="M259" s="8">
        <f t="shared" si="91"/>
        <v>2.542807471185995E-3</v>
      </c>
      <c r="N259" s="8">
        <f t="shared" si="92"/>
        <v>7.5939416666666676E-2</v>
      </c>
      <c r="O259" s="8">
        <f t="shared" si="93"/>
        <v>2.31463342E-2</v>
      </c>
      <c r="P259" s="8">
        <f t="shared" si="94"/>
        <v>1.1167349110561449</v>
      </c>
      <c r="Q259" s="8">
        <f t="shared" si="95"/>
        <v>2.532325587800221E-3</v>
      </c>
      <c r="R259" s="8">
        <f t="shared" si="96"/>
        <v>0.3403808008899129</v>
      </c>
      <c r="S259" s="8">
        <f t="shared" si="97"/>
        <v>7.4396839691884802E-3</v>
      </c>
      <c r="T259" s="8">
        <f t="shared" si="98"/>
        <v>1.5139095712253495E-3</v>
      </c>
      <c r="U259" s="8">
        <f t="shared" si="99"/>
        <v>4.991245720187238E-3</v>
      </c>
      <c r="V259">
        <f t="shared" si="100"/>
        <v>-8264.4860344222816</v>
      </c>
      <c r="W259">
        <f t="shared" si="101"/>
        <v>34833438.254544206</v>
      </c>
      <c r="X259">
        <f t="shared" si="104"/>
        <v>1.2875071099138524E-11</v>
      </c>
      <c r="Y259">
        <f t="shared" si="105"/>
        <v>3.5881849310115725E-6</v>
      </c>
      <c r="AA259" s="5">
        <f t="shared" si="106"/>
        <v>2.6728501655361471E-6</v>
      </c>
      <c r="AB259" s="6">
        <f t="shared" si="107"/>
        <v>2.3594923599999998E-2</v>
      </c>
      <c r="AC259" s="5">
        <f t="shared" si="108"/>
        <v>1.0167353876293096E-7</v>
      </c>
      <c r="AD259" s="15">
        <f t="shared" si="109"/>
        <v>2.31463342E-2</v>
      </c>
      <c r="AE259" s="5">
        <f t="shared" si="110"/>
        <v>4.4848299415470831E-4</v>
      </c>
      <c r="AF259" s="16">
        <f t="shared" si="111"/>
        <v>2.6775824720648585E-6</v>
      </c>
    </row>
    <row r="260" spans="1:32" x14ac:dyDescent="0.75">
      <c r="A260">
        <f t="shared" si="102"/>
        <v>3765</v>
      </c>
      <c r="B260" s="22">
        <f>'Raw Data'!C261*0.0254</f>
        <v>7.4543411999999998E-3</v>
      </c>
      <c r="C260">
        <f>'Raw Data'!D261*0.0254</f>
        <v>2.3197007199999998E-2</v>
      </c>
      <c r="E260" s="7">
        <f t="shared" si="85"/>
        <v>1.5742665999999999E-2</v>
      </c>
      <c r="F260">
        <f t="shared" si="103"/>
        <v>1.9287539163022364E-6</v>
      </c>
      <c r="H260" s="7">
        <f t="shared" si="86"/>
        <v>2.4456500000000003E-2</v>
      </c>
      <c r="I260" s="7">
        <f t="shared" si="87"/>
        <v>7.4543411999999998E-3</v>
      </c>
      <c r="J260" s="7">
        <f t="shared" si="88"/>
        <v>0.62812120607650845</v>
      </c>
      <c r="K260" s="8">
        <f t="shared" si="89"/>
        <v>4.7027059227214122E-4</v>
      </c>
      <c r="L260" s="7">
        <f t="shared" si="90"/>
        <v>0.19145134361211974</v>
      </c>
      <c r="M260" s="8">
        <f t="shared" si="91"/>
        <v>2.4563452175342735E-3</v>
      </c>
      <c r="N260" s="8">
        <f t="shared" si="92"/>
        <v>7.6105666666666669E-2</v>
      </c>
      <c r="O260" s="8">
        <f t="shared" si="93"/>
        <v>2.3197007199999998E-2</v>
      </c>
      <c r="P260" s="8">
        <f t="shared" si="94"/>
        <v>1.1179894664173724</v>
      </c>
      <c r="Q260" s="8">
        <f t="shared" si="95"/>
        <v>2.5405125621620443E-3</v>
      </c>
      <c r="R260" s="8">
        <f t="shared" si="96"/>
        <v>0.34076318936401506</v>
      </c>
      <c r="S260" s="8">
        <f t="shared" si="97"/>
        <v>7.4553609117919738E-3</v>
      </c>
      <c r="T260" s="8">
        <f t="shared" si="98"/>
        <v>1.5053915772170927E-3</v>
      </c>
      <c r="U260" s="8">
        <f t="shared" si="99"/>
        <v>4.9558530646631235E-3</v>
      </c>
      <c r="V260">
        <f t="shared" si="100"/>
        <v>-8177.1207460432806</v>
      </c>
      <c r="W260">
        <f t="shared" si="101"/>
        <v>35564602.195310041</v>
      </c>
      <c r="X260">
        <f t="shared" si="104"/>
        <v>3.720091669651215E-12</v>
      </c>
      <c r="Y260">
        <f t="shared" si="105"/>
        <v>1.9287539163022364E-6</v>
      </c>
      <c r="AA260" s="5">
        <f t="shared" si="106"/>
        <v>8.5735166497151147E-7</v>
      </c>
      <c r="AB260" s="6">
        <f t="shared" si="107"/>
        <v>2.3329341199999999E-2</v>
      </c>
      <c r="AC260" s="5">
        <f t="shared" si="108"/>
        <v>2.9205544061017048E-8</v>
      </c>
      <c r="AD260" s="15">
        <f t="shared" si="109"/>
        <v>2.3197007199999998E-2</v>
      </c>
      <c r="AE260" s="5">
        <f t="shared" si="110"/>
        <v>1.323035803612322E-4</v>
      </c>
      <c r="AF260" s="16">
        <f t="shared" si="111"/>
        <v>8.5856575968094981E-7</v>
      </c>
    </row>
    <row r="261" spans="1:32" x14ac:dyDescent="0.75">
      <c r="A261">
        <f t="shared" si="102"/>
        <v>3780</v>
      </c>
      <c r="B261" s="22">
        <f>'Raw Data'!C262*0.0254</f>
        <v>7.1783702E-3</v>
      </c>
      <c r="C261">
        <f>'Raw Data'!D262*0.0254</f>
        <v>2.32431336E-2</v>
      </c>
      <c r="E261" s="7">
        <f t="shared" si="85"/>
        <v>1.6064763400000001E-2</v>
      </c>
      <c r="F261">
        <f t="shared" si="103"/>
        <v>2.2839377210201494E-6</v>
      </c>
      <c r="H261" s="7">
        <f t="shared" si="86"/>
        <v>2.3551083333333337E-2</v>
      </c>
      <c r="I261" s="7">
        <f t="shared" si="87"/>
        <v>7.1783702E-3</v>
      </c>
      <c r="J261" s="7">
        <f t="shared" si="88"/>
        <v>0.61628987798606261</v>
      </c>
      <c r="K261" s="8">
        <f t="shared" si="89"/>
        <v>4.4452127978616594E-4</v>
      </c>
      <c r="L261" s="7">
        <f t="shared" si="90"/>
        <v>0.18784515481015185</v>
      </c>
      <c r="M261" s="8">
        <f t="shared" si="91"/>
        <v>2.3664239848796057E-3</v>
      </c>
      <c r="N261" s="8">
        <f t="shared" si="92"/>
        <v>7.6257000000000005E-2</v>
      </c>
      <c r="O261" s="8">
        <f t="shared" si="93"/>
        <v>2.32431336E-2</v>
      </c>
      <c r="P261" s="8">
        <f t="shared" si="94"/>
        <v>1.1191303648759532</v>
      </c>
      <c r="Q261" s="8">
        <f t="shared" si="95"/>
        <v>2.5479721039230615E-3</v>
      </c>
      <c r="R261" s="8">
        <f t="shared" si="96"/>
        <v>0.3411109352141905</v>
      </c>
      <c r="S261" s="8">
        <f t="shared" si="97"/>
        <v>7.4696289121400873E-3</v>
      </c>
      <c r="T261" s="8">
        <f t="shared" si="98"/>
        <v>1.4962466918546137E-3</v>
      </c>
      <c r="U261" s="8">
        <f t="shared" si="99"/>
        <v>4.9180264485098463E-3</v>
      </c>
      <c r="V261">
        <f t="shared" si="100"/>
        <v>-8097.2105975309451</v>
      </c>
      <c r="W261">
        <f t="shared" si="101"/>
        <v>36370331.647266388</v>
      </c>
      <c r="X261">
        <f t="shared" si="104"/>
        <v>-5.2163715134987143E-12</v>
      </c>
      <c r="Y261">
        <f t="shared" si="105"/>
        <v>2.2839377210201494E-6</v>
      </c>
      <c r="AA261" s="5">
        <f t="shared" si="106"/>
        <v>1.3455021605950399E-6</v>
      </c>
      <c r="AB261" s="6">
        <f t="shared" si="107"/>
        <v>2.3053370199999999E-2</v>
      </c>
      <c r="AC261" s="5">
        <f t="shared" si="108"/>
        <v>4.2163611142946919E-8</v>
      </c>
      <c r="AD261" s="15">
        <f t="shared" si="109"/>
        <v>2.32431336E-2</v>
      </c>
      <c r="AE261" s="5">
        <f t="shared" si="110"/>
        <v>1.8972116194130114E-4</v>
      </c>
      <c r="AF261" s="16">
        <f t="shared" si="111"/>
        <v>-3.7818122339185206E-4</v>
      </c>
    </row>
    <row r="262" spans="1:32" x14ac:dyDescent="0.75">
      <c r="A262">
        <f t="shared" si="102"/>
        <v>3795</v>
      </c>
      <c r="B262" s="22">
        <f>'Raw Data'!C263*0.0254</f>
        <v>7.0986142000000006E-3</v>
      </c>
      <c r="C262">
        <f>'Raw Data'!D263*0.0254</f>
        <v>2.3014787599999999E-2</v>
      </c>
      <c r="E262" s="7">
        <f t="shared" si="85"/>
        <v>1.5916173399999997E-2</v>
      </c>
      <c r="F262">
        <f t="shared" si="103"/>
        <v>1.0412697328629036E-6</v>
      </c>
      <c r="H262" s="7">
        <f t="shared" si="86"/>
        <v>2.328941666666667E-2</v>
      </c>
      <c r="I262" s="7">
        <f t="shared" si="87"/>
        <v>7.0986142000000006E-3</v>
      </c>
      <c r="J262" s="7">
        <f t="shared" si="88"/>
        <v>0.61282944498516656</v>
      </c>
      <c r="K262" s="8">
        <f t="shared" si="89"/>
        <v>4.3716840193173414E-4</v>
      </c>
      <c r="L262" s="7">
        <f t="shared" si="90"/>
        <v>0.18679041483147873</v>
      </c>
      <c r="M262" s="8">
        <f t="shared" si="91"/>
        <v>2.3404220303603106E-3</v>
      </c>
      <c r="N262" s="8">
        <f t="shared" si="92"/>
        <v>7.5507833333333343E-2</v>
      </c>
      <c r="O262" s="8">
        <f t="shared" si="93"/>
        <v>2.3014787599999999E-2</v>
      </c>
      <c r="P262" s="8">
        <f t="shared" si="94"/>
        <v>1.1134722011905933</v>
      </c>
      <c r="Q262" s="8">
        <f t="shared" si="95"/>
        <v>2.5111106853967957E-3</v>
      </c>
      <c r="R262" s="8">
        <f t="shared" si="96"/>
        <v>0.33938632692289278</v>
      </c>
      <c r="S262" s="8">
        <f t="shared" si="97"/>
        <v>7.3989742255212007E-3</v>
      </c>
      <c r="T262" s="8">
        <f t="shared" si="98"/>
        <v>1.4741395436642648E-3</v>
      </c>
      <c r="U262" s="8">
        <f t="shared" si="99"/>
        <v>4.8696981279407556E-3</v>
      </c>
      <c r="V262">
        <f t="shared" si="100"/>
        <v>-8335.5783684426897</v>
      </c>
      <c r="W262">
        <f t="shared" si="101"/>
        <v>37966005.082611024</v>
      </c>
      <c r="X262">
        <f t="shared" si="104"/>
        <v>-1.0842426565763827E-12</v>
      </c>
      <c r="Y262">
        <f t="shared" si="105"/>
        <v>1.0412697328629036E-6</v>
      </c>
      <c r="AA262" s="5">
        <f t="shared" si="106"/>
        <v>2.8915450185494666E-7</v>
      </c>
      <c r="AB262" s="6">
        <f t="shared" si="107"/>
        <v>2.2973614199999999E-2</v>
      </c>
      <c r="AC262" s="5">
        <f t="shared" si="108"/>
        <v>8.9444859353664313E-9</v>
      </c>
      <c r="AD262" s="15">
        <f t="shared" si="109"/>
        <v>2.3014787599999999E-2</v>
      </c>
      <c r="AE262" s="5">
        <f t="shared" si="110"/>
        <v>4.1164362210362602E-5</v>
      </c>
      <c r="AF262" s="16">
        <f t="shared" si="111"/>
        <v>-8.2057552194443332E-5</v>
      </c>
    </row>
    <row r="263" spans="1:32" x14ac:dyDescent="0.75">
      <c r="A263">
        <f t="shared" si="102"/>
        <v>3810</v>
      </c>
      <c r="B263" s="22">
        <f>'Raw Data'!C264*0.0254</f>
        <v>6.9254115999999996E-3</v>
      </c>
      <c r="C263">
        <f>'Raw Data'!D264*0.0254</f>
        <v>2.2856316999999998E-2</v>
      </c>
      <c r="E263" s="7">
        <f t="shared" si="85"/>
        <v>1.5930905399999997E-2</v>
      </c>
      <c r="F263">
        <f t="shared" si="103"/>
        <v>1.187679643954174E-6</v>
      </c>
      <c r="H263" s="7">
        <f t="shared" si="86"/>
        <v>2.2721166666666667E-2</v>
      </c>
      <c r="I263" s="7">
        <f t="shared" si="87"/>
        <v>6.9254115999999996E-3</v>
      </c>
      <c r="J263" s="7">
        <f t="shared" si="88"/>
        <v>0.60524859996719504</v>
      </c>
      <c r="K263" s="8">
        <f t="shared" si="89"/>
        <v>4.2133929360477863E-4</v>
      </c>
      <c r="L263" s="7">
        <f t="shared" si="90"/>
        <v>0.18447977327000104</v>
      </c>
      <c r="M263" s="8">
        <f t="shared" si="91"/>
        <v>2.2839321955806752E-3</v>
      </c>
      <c r="N263" s="8">
        <f t="shared" si="92"/>
        <v>7.4987916666666668E-2</v>
      </c>
      <c r="O263" s="8">
        <f t="shared" si="93"/>
        <v>2.2856316999999998E-2</v>
      </c>
      <c r="P263" s="8">
        <f t="shared" si="94"/>
        <v>1.1095303106243457</v>
      </c>
      <c r="Q263" s="8">
        <f t="shared" si="95"/>
        <v>2.4856275303271375E-3</v>
      </c>
      <c r="R263" s="8">
        <f t="shared" si="96"/>
        <v>0.33818483867830051</v>
      </c>
      <c r="S263" s="8">
        <f t="shared" si="97"/>
        <v>7.3499082337384119E-3</v>
      </c>
      <c r="T263" s="8">
        <f t="shared" si="98"/>
        <v>1.4534834119659581E-3</v>
      </c>
      <c r="U263" s="8">
        <f t="shared" si="99"/>
        <v>4.8169202146595433E-3</v>
      </c>
      <c r="V263">
        <f t="shared" si="100"/>
        <v>-8493.5761300294107</v>
      </c>
      <c r="W263">
        <f t="shared" si="101"/>
        <v>39624340.869072556</v>
      </c>
      <c r="X263">
        <f t="shared" si="104"/>
        <v>-1.4105829366631133E-12</v>
      </c>
      <c r="Y263">
        <f t="shared" si="105"/>
        <v>1.187679643954174E-6</v>
      </c>
      <c r="AA263" s="5">
        <f t="shared" si="106"/>
        <v>4.0498197814661573E-7</v>
      </c>
      <c r="AB263" s="6">
        <f t="shared" si="107"/>
        <v>2.2800411600000001E-2</v>
      </c>
      <c r="AC263" s="5">
        <f t="shared" si="108"/>
        <v>1.1589230411210358E-8</v>
      </c>
      <c r="AD263" s="15">
        <f t="shared" si="109"/>
        <v>2.2856316999999998E-2</v>
      </c>
      <c r="AE263" s="5">
        <f t="shared" si="110"/>
        <v>5.5893419106436582E-5</v>
      </c>
      <c r="AF263" s="16">
        <f t="shared" si="111"/>
        <v>-1.1140542635869849E-4</v>
      </c>
    </row>
    <row r="264" spans="1:32" x14ac:dyDescent="0.75">
      <c r="A264">
        <f t="shared" si="102"/>
        <v>3825</v>
      </c>
      <c r="B264" s="22">
        <f>'Raw Data'!C265*0.0254</f>
        <v>7.2222359999999991E-3</v>
      </c>
      <c r="C264">
        <f>'Raw Data'!D265*0.0254</f>
        <v>2.2887939999999999E-2</v>
      </c>
      <c r="E264" s="7">
        <f t="shared" si="85"/>
        <v>1.5665703999999999E-2</v>
      </c>
      <c r="F264">
        <f t="shared" si="103"/>
        <v>2.3406632453413507E-6</v>
      </c>
      <c r="H264" s="7">
        <f t="shared" si="86"/>
        <v>2.3695000000000001E-2</v>
      </c>
      <c r="I264" s="7">
        <f t="shared" si="87"/>
        <v>7.2222359999999991E-3</v>
      </c>
      <c r="J264" s="7">
        <f t="shared" si="88"/>
        <v>0.61818512104225531</v>
      </c>
      <c r="K264" s="8">
        <f t="shared" si="89"/>
        <v>4.4858241552301188E-4</v>
      </c>
      <c r="L264" s="7">
        <f t="shared" si="90"/>
        <v>0.1884228248936794</v>
      </c>
      <c r="M264" s="8">
        <f t="shared" si="91"/>
        <v>2.3807222706491728E-3</v>
      </c>
      <c r="N264" s="8">
        <f t="shared" si="92"/>
        <v>7.5091666666666668E-2</v>
      </c>
      <c r="O264" s="8">
        <f t="shared" si="93"/>
        <v>2.2887939999999999E-2</v>
      </c>
      <c r="P264" s="8">
        <f t="shared" si="94"/>
        <v>1.1103179198434976</v>
      </c>
      <c r="Q264" s="8">
        <f t="shared" si="95"/>
        <v>2.4907062629692133E-3</v>
      </c>
      <c r="R264" s="8">
        <f t="shared" si="96"/>
        <v>0.338424901968298</v>
      </c>
      <c r="S264" s="8">
        <f t="shared" si="97"/>
        <v>7.3597015127525416E-3</v>
      </c>
      <c r="T264" s="8">
        <f t="shared" si="98"/>
        <v>1.4696443392461125E-3</v>
      </c>
      <c r="U264" s="8">
        <f t="shared" si="99"/>
        <v>4.8702118917008574E-3</v>
      </c>
      <c r="V264">
        <f t="shared" si="100"/>
        <v>-8491.3487483839344</v>
      </c>
      <c r="W264">
        <f t="shared" si="101"/>
        <v>38193240.967169553</v>
      </c>
      <c r="X264">
        <f t="shared" si="104"/>
        <v>5.4787044280919036E-12</v>
      </c>
      <c r="Y264">
        <f t="shared" si="105"/>
        <v>2.3406632453413507E-6</v>
      </c>
      <c r="AA264" s="5">
        <f t="shared" si="106"/>
        <v>1.387696132079111E-6</v>
      </c>
      <c r="AB264" s="6">
        <f t="shared" si="107"/>
        <v>2.3097236E-2</v>
      </c>
      <c r="AC264" s="5">
        <f t="shared" si="108"/>
        <v>4.6097970245833225E-8</v>
      </c>
      <c r="AD264" s="15">
        <f t="shared" si="109"/>
        <v>2.2887939999999999E-2</v>
      </c>
      <c r="AE264" s="5">
        <f t="shared" si="110"/>
        <v>2.0924947841001297E-4</v>
      </c>
      <c r="AF264" s="16">
        <f t="shared" si="111"/>
        <v>1.388119751819227E-6</v>
      </c>
    </row>
    <row r="265" spans="1:32" x14ac:dyDescent="0.75">
      <c r="A265">
        <f t="shared" si="102"/>
        <v>3840</v>
      </c>
      <c r="B265" s="22">
        <f>'Raw Data'!C266*0.0254</f>
        <v>7.2699625999999998E-3</v>
      </c>
      <c r="C265">
        <f>'Raw Data'!D266*0.0254</f>
        <v>2.2703993200000001E-2</v>
      </c>
      <c r="E265" s="7">
        <f t="shared" si="85"/>
        <v>1.5434030600000002E-2</v>
      </c>
      <c r="F265">
        <f t="shared" si="103"/>
        <v>3.3589941137176653E-6</v>
      </c>
      <c r="H265" s="7">
        <f t="shared" si="86"/>
        <v>2.3851583333333336E-2</v>
      </c>
      <c r="I265" s="7">
        <f t="shared" si="87"/>
        <v>7.2699625999999998E-3</v>
      </c>
      <c r="J265" s="7">
        <f t="shared" si="88"/>
        <v>0.62024080386699065</v>
      </c>
      <c r="K265" s="8">
        <f t="shared" si="89"/>
        <v>4.530146757526799E-4</v>
      </c>
      <c r="L265" s="7">
        <f t="shared" si="90"/>
        <v>0.18904939701865872</v>
      </c>
      <c r="M265" s="8">
        <f t="shared" si="91"/>
        <v>2.3962767556881888E-3</v>
      </c>
      <c r="N265" s="8">
        <f t="shared" si="92"/>
        <v>7.4488166666666675E-2</v>
      </c>
      <c r="O265" s="8">
        <f t="shared" si="93"/>
        <v>2.2703993200000001E-2</v>
      </c>
      <c r="P265" s="8">
        <f t="shared" si="94"/>
        <v>1.1057294655637677</v>
      </c>
      <c r="Q265" s="8">
        <f t="shared" si="95"/>
        <v>2.4612092149901618E-3</v>
      </c>
      <c r="R265" s="8">
        <f t="shared" si="96"/>
        <v>0.33702634110383634</v>
      </c>
      <c r="S265" s="8">
        <f t="shared" si="97"/>
        <v>7.3027206328417932E-3</v>
      </c>
      <c r="T265" s="8">
        <f t="shared" si="98"/>
        <v>1.4571119453714208E-3</v>
      </c>
      <c r="U265" s="8">
        <f t="shared" si="99"/>
        <v>4.8494986942649908E-3</v>
      </c>
      <c r="V265">
        <f t="shared" si="100"/>
        <v>-8709.0804218741123</v>
      </c>
      <c r="W265">
        <f t="shared" si="101"/>
        <v>39074477.696601614</v>
      </c>
      <c r="X265">
        <f t="shared" si="104"/>
        <v>1.1282841455989923E-11</v>
      </c>
      <c r="Y265">
        <f t="shared" si="105"/>
        <v>3.3589941137176653E-6</v>
      </c>
      <c r="AA265" s="5">
        <f t="shared" si="106"/>
        <v>2.8021729696051243E-6</v>
      </c>
      <c r="AB265" s="6">
        <f t="shared" si="107"/>
        <v>2.3144962599999999E-2</v>
      </c>
      <c r="AC265" s="5">
        <f t="shared" si="108"/>
        <v>9.476404357480132E-8</v>
      </c>
      <c r="AD265" s="15">
        <f t="shared" si="109"/>
        <v>2.2703993200000001E-2</v>
      </c>
      <c r="AE265" s="5">
        <f t="shared" si="110"/>
        <v>4.4087113682637024E-4</v>
      </c>
      <c r="AF265" s="16">
        <f t="shared" si="111"/>
        <v>2.8056720996571085E-6</v>
      </c>
    </row>
    <row r="266" spans="1:32" x14ac:dyDescent="0.75">
      <c r="A266">
        <f t="shared" si="102"/>
        <v>3855</v>
      </c>
      <c r="B266" s="22">
        <f>'Raw Data'!C267*0.0254</f>
        <v>4.8202595999999997E-3</v>
      </c>
      <c r="C266">
        <f>'Raw Data'!D267*0.0254</f>
        <v>2.2717785399999999E-2</v>
      </c>
      <c r="E266" s="7">
        <f t="shared" ref="E266:E272" si="112">C266-B266</f>
        <v>1.7897525800000001E-2</v>
      </c>
      <c r="F266">
        <f t="shared" si="103"/>
        <v>6.3147299797748339E-6</v>
      </c>
      <c r="H266" s="7">
        <f t="shared" ref="H266:H272" si="113">B266/(2*$B$2)</f>
        <v>1.5814500000000002E-2</v>
      </c>
      <c r="I266" s="7">
        <f t="shared" ref="I266:I272" si="114">IF(H266&gt;1, 0, IF(H266 &gt; 0.5, 2*$B$2-B266, B266))</f>
        <v>4.8202595999999997E-3</v>
      </c>
      <c r="J266" s="7">
        <f t="shared" ref="J266:J272" si="115">2*ACOS(($B$2-I266)/$B$2)</f>
        <v>0.50435822999041724</v>
      </c>
      <c r="K266" s="8">
        <f t="shared" ref="K266:K272" si="116">IF(H266&gt;0.5,(PI()*$B$2^2)-$B$2^2*(J266-SIN(J266))/2,$B$2^2*(J266-SIN(J266))/2)</f>
        <v>2.4517750954319248E-4</v>
      </c>
      <c r="L266" s="7">
        <f t="shared" ref="L266:L272" si="117">IF(H266&gt;0.5,2*PI()*$B$2 - $B$2*J266,2*$B$2*J266)</f>
        <v>0.15372838850107914</v>
      </c>
      <c r="M266" s="8">
        <f t="shared" ref="M266:M272" si="118">IF(L266&gt;0, K266/L266, 0.00000000001)</f>
        <v>1.594874648292247E-3</v>
      </c>
      <c r="N266" s="8">
        <f t="shared" ref="N266:N272" si="119">C266/(2*$B$2)</f>
        <v>7.4533416666666671E-2</v>
      </c>
      <c r="O266" s="8">
        <f t="shared" ref="O266:O272" si="120">IF(N266 &gt; 0.5, 2*$B$2-C266, C266)</f>
        <v>2.2717785399999999E-2</v>
      </c>
      <c r="P266" s="8">
        <f t="shared" ref="P266:P272" si="121">2*ACOS(($B$2-O266)/$B$2)</f>
        <v>1.1060740957506869</v>
      </c>
      <c r="Q266" s="8">
        <f t="shared" ref="Q266:Q272" si="122">IF(N266&gt;0.5,(PI()*$B$2^2)-$B$2^2*(P266-SIN(P266))/2,$B$2^2*(P266-SIN(P266))/2)</f>
        <v>2.4634170863757363E-3</v>
      </c>
      <c r="R266" s="8">
        <f t="shared" ref="R266:R272" si="123">IF(N266&gt;0.5,2*PI()*$B$2 - $B$2*P266,2* $B$2*P266)</f>
        <v>0.33713138438480933</v>
      </c>
      <c r="S266" s="8">
        <f t="shared" ref="S266:S272" si="124">IF(R266&gt;0, Q266/R266, 0.00000000001)</f>
        <v>7.3069942475718509E-3</v>
      </c>
      <c r="T266" s="8">
        <f t="shared" ref="T266:T272" si="125">(K266+Q266)/2</f>
        <v>1.3542972979594644E-3</v>
      </c>
      <c r="U266" s="8">
        <f t="shared" ref="U266:U272" si="126">(M266+S266)/2</f>
        <v>4.4509344479320492E-3</v>
      </c>
      <c r="V266">
        <f t="shared" ref="V266:V272" si="127">1/(2*$B$5*(K266^2 - Q266^2))</f>
        <v>-8482.9818891619398</v>
      </c>
      <c r="W266">
        <f t="shared" ref="W266:W272" si="128">($B$4^2*$B$3)/(T266^2*U266^(4/3))</f>
        <v>50712130.862122409</v>
      </c>
      <c r="X266">
        <f t="shared" si="104"/>
        <v>-3.9875814717467075E-11</v>
      </c>
      <c r="Y266">
        <f t="shared" si="105"/>
        <v>6.3147299797748339E-6</v>
      </c>
      <c r="AA266" s="5">
        <f t="shared" si="106"/>
        <v>3.3810322071980979E-5</v>
      </c>
      <c r="AB266" s="6">
        <f t="shared" si="107"/>
        <v>2.0695259600000002E-2</v>
      </c>
      <c r="AC266" s="5">
        <f t="shared" si="108"/>
        <v>3.4494475370870839E-7</v>
      </c>
      <c r="AD266" s="15">
        <f t="shared" si="109"/>
        <v>2.2717785399999999E-2</v>
      </c>
      <c r="AE266" s="5">
        <f t="shared" si="110"/>
        <v>2.0221875341859363E-3</v>
      </c>
      <c r="AF266" s="16">
        <f t="shared" si="111"/>
        <v>-4.0112479568676605E-3</v>
      </c>
    </row>
    <row r="267" spans="1:32" x14ac:dyDescent="0.75">
      <c r="A267">
        <f t="shared" ref="A267:A272" si="129">A266+15</f>
        <v>3870</v>
      </c>
      <c r="B267" s="22">
        <f>'Raw Data'!C268*0.0254</f>
        <v>8.1696306E-3</v>
      </c>
      <c r="C267">
        <f>'Raw Data'!D268*0.0254</f>
        <v>2.2491928599999999E-2</v>
      </c>
      <c r="E267" s="7">
        <f t="shared" si="112"/>
        <v>1.4322297999999999E-2</v>
      </c>
      <c r="F267">
        <f t="shared" ref="F267:F272" si="130">Y267</f>
        <v>6.5157685795677806E-6</v>
      </c>
      <c r="H267" s="7">
        <f t="shared" si="113"/>
        <v>2.6803250000000004E-2</v>
      </c>
      <c r="I267" s="7">
        <f t="shared" si="114"/>
        <v>8.1696306E-3</v>
      </c>
      <c r="J267" s="7">
        <f t="shared" si="115"/>
        <v>0.65782921547536555</v>
      </c>
      <c r="K267" s="8">
        <f t="shared" si="116"/>
        <v>5.3917103386156586E-4</v>
      </c>
      <c r="L267" s="7">
        <f t="shared" si="117"/>
        <v>0.2005063448768914</v>
      </c>
      <c r="M267" s="8">
        <f t="shared" si="118"/>
        <v>2.6890472428321944E-3</v>
      </c>
      <c r="N267" s="8">
        <f t="shared" si="119"/>
        <v>7.3792416666666666E-2</v>
      </c>
      <c r="O267" s="8">
        <f t="shared" si="120"/>
        <v>2.2491928599999999E-2</v>
      </c>
      <c r="P267" s="8">
        <f t="shared" si="121"/>
        <v>1.1004183639300393</v>
      </c>
      <c r="Q267" s="8">
        <f t="shared" si="122"/>
        <v>2.4273394324117602E-3</v>
      </c>
      <c r="R267" s="8">
        <f t="shared" si="123"/>
        <v>0.33540751732587593</v>
      </c>
      <c r="S267" s="8">
        <f t="shared" si="124"/>
        <v>7.2369857770760715E-3</v>
      </c>
      <c r="T267" s="8">
        <f t="shared" si="125"/>
        <v>1.4832552331366629E-3</v>
      </c>
      <c r="U267" s="8">
        <f t="shared" si="126"/>
        <v>4.9630165099541334E-3</v>
      </c>
      <c r="V267">
        <f t="shared" si="127"/>
        <v>-9099.4341665172051</v>
      </c>
      <c r="W267">
        <f t="shared" si="128"/>
        <v>36563582.602871031</v>
      </c>
      <c r="X267">
        <f t="shared" ref="X267:X272" si="131">1/(V267-W267)*(E267-$E$5)</f>
        <v>4.2455240182482738E-11</v>
      </c>
      <c r="Y267">
        <f t="shared" ref="Y267:Y272" si="132">ABS(X267)^0.5</f>
        <v>6.5157685795677806E-6</v>
      </c>
      <c r="AA267" s="5">
        <f t="shared" ref="AA267:AA272" si="133">(F267/K267)^2*(1/(2*$B$5))</f>
        <v>7.4435343081097656E-6</v>
      </c>
      <c r="AB267" s="6">
        <f t="shared" ref="AB267:AB272" si="134">B267+$E$5</f>
        <v>2.4044630599999998E-2</v>
      </c>
      <c r="AC267" s="5">
        <f t="shared" ref="AC267:AC272" si="135">(F267/Q268)^2*(1/(2*$B$5))</f>
        <v>3.7128311268118044E-7</v>
      </c>
      <c r="AD267" s="15">
        <f t="shared" ref="AD267:AD272" si="136">C267</f>
        <v>2.2491928599999999E-2</v>
      </c>
      <c r="AE267" s="5">
        <f t="shared" si="110"/>
        <v>1.5523156813369368E-3</v>
      </c>
      <c r="AF267" s="16">
        <f t="shared" si="111"/>
        <v>7.458569858492109E-6</v>
      </c>
    </row>
    <row r="268" spans="1:32" x14ac:dyDescent="0.75">
      <c r="A268">
        <f t="shared" si="129"/>
        <v>3885</v>
      </c>
      <c r="B268" s="22">
        <f>'Raw Data'!C269*0.0254</f>
        <v>4.3652947999999999E-3</v>
      </c>
      <c r="C268">
        <f>'Raw Data'!D269*0.0254</f>
        <v>2.2409073799999998E-2</v>
      </c>
      <c r="E268" s="7">
        <f t="shared" si="112"/>
        <v>1.8043778999999999E-2</v>
      </c>
      <c r="F268">
        <f t="shared" si="130"/>
        <v>6.2216347530830016E-6</v>
      </c>
      <c r="H268" s="7">
        <f t="shared" si="113"/>
        <v>1.4321833333333334E-2</v>
      </c>
      <c r="I268" s="7">
        <f t="shared" si="114"/>
        <v>4.3652947999999999E-3</v>
      </c>
      <c r="J268" s="7">
        <f t="shared" si="115"/>
        <v>0.47984550966478245</v>
      </c>
      <c r="K268" s="8">
        <f t="shared" si="116"/>
        <v>2.1139357203487754E-4</v>
      </c>
      <c r="L268" s="7">
        <f t="shared" si="117"/>
        <v>0.14625691134582566</v>
      </c>
      <c r="M268" s="8">
        <f t="shared" si="118"/>
        <v>1.445357830202196E-3</v>
      </c>
      <c r="N268" s="8">
        <f t="shared" si="119"/>
        <v>7.3520583333333334E-2</v>
      </c>
      <c r="O268" s="8">
        <f t="shared" si="120"/>
        <v>2.2409073799999998E-2</v>
      </c>
      <c r="P268" s="8">
        <f t="shared" si="121"/>
        <v>1.0983370321566701</v>
      </c>
      <c r="Q268" s="8">
        <f t="shared" si="122"/>
        <v>2.414146111440326E-3</v>
      </c>
      <c r="R268" s="8">
        <f t="shared" si="123"/>
        <v>0.33477312740135301</v>
      </c>
      <c r="S268" s="8">
        <f t="shared" si="124"/>
        <v>7.2112900165551613E-3</v>
      </c>
      <c r="T268" s="8">
        <f t="shared" si="125"/>
        <v>1.3127698417376018E-3</v>
      </c>
      <c r="U268" s="8">
        <f t="shared" si="126"/>
        <v>4.3283239233786784E-3</v>
      </c>
      <c r="V268">
        <f t="shared" si="127"/>
        <v>-8812.8565212295089</v>
      </c>
      <c r="W268">
        <f t="shared" si="128"/>
        <v>56019336.238101758</v>
      </c>
      <c r="X268">
        <f t="shared" si="131"/>
        <v>-3.870873900077018E-11</v>
      </c>
      <c r="Y268">
        <f t="shared" si="132"/>
        <v>6.2216347530830016E-6</v>
      </c>
      <c r="AA268" s="5">
        <f t="shared" si="133"/>
        <v>4.4149568773156672E-5</v>
      </c>
      <c r="AB268" s="6">
        <f t="shared" si="134"/>
        <v>2.0240294799999999E-2</v>
      </c>
      <c r="AC268" s="5">
        <f t="shared" si="135"/>
        <v>3.432975939864684E-7</v>
      </c>
      <c r="AD268" s="15">
        <f t="shared" si="136"/>
        <v>2.2409073799999998E-2</v>
      </c>
      <c r="AE268" s="5">
        <f t="shared" si="110"/>
        <v>2.1684378654370684E-3</v>
      </c>
      <c r="AF268" s="16">
        <f t="shared" si="111"/>
        <v>-4.2934105942578973E-3</v>
      </c>
    </row>
    <row r="269" spans="1:32" x14ac:dyDescent="0.75">
      <c r="A269">
        <f t="shared" si="129"/>
        <v>3900</v>
      </c>
      <c r="B269" s="22">
        <f>'Raw Data'!C270*0.0254</f>
        <v>6.1921136000000002E-3</v>
      </c>
      <c r="C269">
        <f>'Raw Data'!D270*0.0254</f>
        <v>2.2302978000000001E-2</v>
      </c>
      <c r="E269" s="7">
        <f t="shared" si="112"/>
        <v>1.6110864400000001E-2</v>
      </c>
      <c r="F269">
        <f t="shared" si="130"/>
        <v>2.2447661503642546E-6</v>
      </c>
      <c r="H269" s="7">
        <f t="shared" si="113"/>
        <v>2.0315333333333338E-2</v>
      </c>
      <c r="I269" s="7">
        <f t="shared" si="114"/>
        <v>6.1921136000000002E-3</v>
      </c>
      <c r="J269" s="7">
        <f t="shared" si="115"/>
        <v>0.57207572320891131</v>
      </c>
      <c r="K269" s="8">
        <f t="shared" si="116"/>
        <v>3.5648388554743355E-4</v>
      </c>
      <c r="L269" s="7">
        <f t="shared" si="117"/>
        <v>0.17436868043407613</v>
      </c>
      <c r="M269" s="8">
        <f t="shared" si="118"/>
        <v>2.0444261243475433E-3</v>
      </c>
      <c r="N269" s="8">
        <f t="shared" si="119"/>
        <v>7.3172500000000015E-2</v>
      </c>
      <c r="O269" s="8">
        <f t="shared" si="120"/>
        <v>2.2302978000000001E-2</v>
      </c>
      <c r="P269" s="8">
        <f t="shared" si="121"/>
        <v>1.0956667016323145</v>
      </c>
      <c r="Q269" s="8">
        <f t="shared" si="122"/>
        <v>2.397284793107564E-3</v>
      </c>
      <c r="R269" s="8">
        <f t="shared" si="123"/>
        <v>0.33395921065752943</v>
      </c>
      <c r="S269" s="8">
        <f t="shared" si="124"/>
        <v>7.178376030975671E-3</v>
      </c>
      <c r="T269" s="8">
        <f t="shared" si="125"/>
        <v>1.3768843393274987E-3</v>
      </c>
      <c r="U269" s="8">
        <f t="shared" si="126"/>
        <v>4.6114010776616074E-3</v>
      </c>
      <c r="V269">
        <f t="shared" si="127"/>
        <v>-9069.2819208312885</v>
      </c>
      <c r="W269">
        <f t="shared" si="128"/>
        <v>46798941.619465128</v>
      </c>
      <c r="X269">
        <f t="shared" si="131"/>
        <v>-5.0389750698211555E-12</v>
      </c>
      <c r="Y269">
        <f t="shared" si="132"/>
        <v>2.2447661503642546E-6</v>
      </c>
      <c r="AA269" s="5">
        <f t="shared" si="133"/>
        <v>2.0209864464951822E-6</v>
      </c>
      <c r="AB269" s="6">
        <f t="shared" si="134"/>
        <v>2.20671136E-2</v>
      </c>
      <c r="AC269" s="5">
        <f t="shared" si="135"/>
        <v>4.4223429425597832E-8</v>
      </c>
      <c r="AD269" s="15">
        <f t="shared" si="136"/>
        <v>2.2302978000000001E-2</v>
      </c>
      <c r="AE269" s="5">
        <f t="shared" si="110"/>
        <v>2.3581870011450047E-4</v>
      </c>
      <c r="AF269" s="16">
        <f t="shared" si="111"/>
        <v>-4.6970633709743077E-4</v>
      </c>
    </row>
    <row r="270" spans="1:32" x14ac:dyDescent="0.75">
      <c r="A270">
        <f t="shared" si="129"/>
        <v>3915</v>
      </c>
      <c r="B270" s="22">
        <f>'Raw Data'!C271*0.0254</f>
        <v>6.5368677999999994E-3</v>
      </c>
      <c r="C270">
        <f>'Raw Data'!D271*0.0254</f>
        <v>2.2382251399999997E-2</v>
      </c>
      <c r="E270" s="7">
        <f t="shared" si="112"/>
        <v>1.5845383599999999E-2</v>
      </c>
      <c r="F270">
        <f t="shared" si="130"/>
        <v>8.1574681116517985E-7</v>
      </c>
      <c r="H270" s="7">
        <f t="shared" si="113"/>
        <v>2.1446416666666669E-2</v>
      </c>
      <c r="I270" s="7">
        <f t="shared" si="114"/>
        <v>6.5368677999999994E-3</v>
      </c>
      <c r="J270" s="7">
        <f t="shared" si="115"/>
        <v>0.58789810173685764</v>
      </c>
      <c r="K270" s="8">
        <f t="shared" si="116"/>
        <v>3.8653307689876323E-4</v>
      </c>
      <c r="L270" s="7">
        <f t="shared" si="117"/>
        <v>0.17919134140939419</v>
      </c>
      <c r="M270" s="8">
        <f t="shared" si="118"/>
        <v>2.1570968432880933E-3</v>
      </c>
      <c r="N270" s="8">
        <f t="shared" si="119"/>
        <v>7.3432583333333329E-2</v>
      </c>
      <c r="O270" s="8">
        <f t="shared" si="120"/>
        <v>2.2382251399999997E-2</v>
      </c>
      <c r="P270" s="8">
        <f t="shared" si="121"/>
        <v>1.0976624885821811</v>
      </c>
      <c r="Q270" s="8">
        <f t="shared" si="122"/>
        <v>2.4098798716468152E-3</v>
      </c>
      <c r="R270" s="8">
        <f t="shared" si="123"/>
        <v>0.33456752651984872</v>
      </c>
      <c r="S270" s="8">
        <f t="shared" si="124"/>
        <v>7.2029700452827588E-3</v>
      </c>
      <c r="T270" s="8">
        <f t="shared" si="125"/>
        <v>1.3982064742727892E-3</v>
      </c>
      <c r="U270" s="8">
        <f t="shared" si="126"/>
        <v>4.6800334442854263E-3</v>
      </c>
      <c r="V270">
        <f t="shared" si="127"/>
        <v>-9008.0205193417878</v>
      </c>
      <c r="W270">
        <f t="shared" si="128"/>
        <v>44497292.645608343</v>
      </c>
      <c r="X270">
        <f t="shared" si="131"/>
        <v>6.6544285992615954E-13</v>
      </c>
      <c r="Y270">
        <f t="shared" si="132"/>
        <v>8.1574681116517985E-7</v>
      </c>
      <c r="AA270" s="5">
        <f t="shared" si="133"/>
        <v>2.2700657633363319E-7</v>
      </c>
      <c r="AB270" s="6">
        <f t="shared" si="134"/>
        <v>2.2411867799999999E-2</v>
      </c>
      <c r="AC270" s="5">
        <f t="shared" si="135"/>
        <v>5.7685483481963469E-9</v>
      </c>
      <c r="AD270" s="15">
        <f t="shared" si="136"/>
        <v>2.2382251399999997E-2</v>
      </c>
      <c r="AE270" s="5">
        <f t="shared" si="110"/>
        <v>2.9610405677064881E-5</v>
      </c>
      <c r="AF270" s="16">
        <f t="shared" si="111"/>
        <v>2.2723235092450762E-7</v>
      </c>
    </row>
    <row r="271" spans="1:32" x14ac:dyDescent="0.75">
      <c r="A271">
        <f t="shared" si="129"/>
        <v>3930</v>
      </c>
      <c r="B271" s="22">
        <f>'Raw Data'!C272*0.0254</f>
        <v>6.8833745999999996E-3</v>
      </c>
      <c r="C271">
        <f>'Raw Data'!D272*0.0254</f>
        <v>2.24758758E-2</v>
      </c>
      <c r="E271" s="7">
        <f t="shared" si="112"/>
        <v>1.5592501200000001E-2</v>
      </c>
      <c r="F271">
        <f t="shared" si="130"/>
        <v>2.5866020801093429E-6</v>
      </c>
      <c r="H271" s="7">
        <f t="shared" si="113"/>
        <v>2.2583250000000003E-2</v>
      </c>
      <c r="I271" s="7">
        <f t="shared" si="114"/>
        <v>6.8833745999999996E-3</v>
      </c>
      <c r="J271" s="7">
        <f t="shared" si="115"/>
        <v>0.60339478065670926</v>
      </c>
      <c r="K271" s="8">
        <f t="shared" si="116"/>
        <v>4.1752638549409974E-4</v>
      </c>
      <c r="L271" s="7">
        <f t="shared" si="117"/>
        <v>0.18391472914416496</v>
      </c>
      <c r="M271" s="8">
        <f t="shared" si="118"/>
        <v>2.2702172220628071E-3</v>
      </c>
      <c r="N271" s="8">
        <f t="shared" si="119"/>
        <v>7.3739750000000007E-2</v>
      </c>
      <c r="O271" s="8">
        <f t="shared" si="120"/>
        <v>2.24758758E-2</v>
      </c>
      <c r="P271" s="8">
        <f t="shared" si="121"/>
        <v>1.1000153898317899</v>
      </c>
      <c r="Q271" s="8">
        <f t="shared" si="122"/>
        <v>2.42478152716398E-3</v>
      </c>
      <c r="R271" s="8">
        <f t="shared" si="123"/>
        <v>0.33528469082072954</v>
      </c>
      <c r="S271" s="8">
        <f t="shared" si="124"/>
        <v>7.2320078832960061E-3</v>
      </c>
      <c r="T271" s="8">
        <f t="shared" si="125"/>
        <v>1.4211539563290399E-3</v>
      </c>
      <c r="U271" s="8">
        <f t="shared" si="126"/>
        <v>4.7511125526794066E-3</v>
      </c>
      <c r="V271">
        <f t="shared" si="127"/>
        <v>-8933.6162646067787</v>
      </c>
      <c r="W271">
        <f t="shared" si="128"/>
        <v>42214870.914855734</v>
      </c>
      <c r="X271">
        <f t="shared" si="131"/>
        <v>6.6905103208259793E-12</v>
      </c>
      <c r="Y271">
        <f t="shared" si="132"/>
        <v>2.5866020801093429E-6</v>
      </c>
      <c r="AA271" s="5">
        <f t="shared" si="133"/>
        <v>1.9561060228083856E-6</v>
      </c>
      <c r="AB271" s="6">
        <f t="shared" si="134"/>
        <v>2.2758374599999999E-2</v>
      </c>
      <c r="AC271" s="5">
        <f t="shared" si="135"/>
        <v>5.7278582636992929E-8</v>
      </c>
      <c r="AD271" s="15">
        <f t="shared" si="136"/>
        <v>2.24758758E-2</v>
      </c>
      <c r="AE271" s="5">
        <f t="shared" si="110"/>
        <v>2.8243902954817873E-4</v>
      </c>
      <c r="AF271" s="16">
        <f t="shared" si="111"/>
        <v>1.9585978919927347E-6</v>
      </c>
    </row>
    <row r="272" spans="1:32" x14ac:dyDescent="0.75">
      <c r="A272">
        <f t="shared" si="129"/>
        <v>3945</v>
      </c>
      <c r="B272" s="22">
        <f>'Raw Data'!C273*0.0254</f>
        <v>6.3062357999999997E-3</v>
      </c>
      <c r="C272">
        <f>'Raw Data'!D273*0.0254</f>
        <v>2.2571100399999999E-2</v>
      </c>
      <c r="E272" s="7">
        <f t="shared" si="112"/>
        <v>1.6264864599999998E-2</v>
      </c>
      <c r="F272">
        <f t="shared" si="130"/>
        <v>2.9666165167484276E-6</v>
      </c>
      <c r="H272" s="7">
        <f t="shared" si="113"/>
        <v>2.0689750000000003E-2</v>
      </c>
      <c r="I272" s="7">
        <f t="shared" si="114"/>
        <v>6.3062357999999997E-3</v>
      </c>
      <c r="J272" s="7">
        <f t="shared" si="115"/>
        <v>0.57735998256527132</v>
      </c>
      <c r="K272" s="8">
        <f t="shared" si="116"/>
        <v>3.6634257142814284E-4</v>
      </c>
      <c r="L272" s="7">
        <f t="shared" si="117"/>
        <v>0.17597932268589467</v>
      </c>
      <c r="M272" s="8">
        <f t="shared" si="118"/>
        <v>2.0817364553790637E-3</v>
      </c>
      <c r="N272" s="8">
        <f t="shared" si="119"/>
        <v>7.4052166666666669E-2</v>
      </c>
      <c r="O272" s="8">
        <f t="shared" si="120"/>
        <v>2.2571100399999999E-2</v>
      </c>
      <c r="P272" s="8">
        <f t="shared" si="121"/>
        <v>1.1024038840186252</v>
      </c>
      <c r="Q272" s="8">
        <f t="shared" si="122"/>
        <v>2.439967207505043E-3</v>
      </c>
      <c r="R272" s="8">
        <f t="shared" si="123"/>
        <v>0.33601270384887694</v>
      </c>
      <c r="S272" s="8">
        <f t="shared" si="124"/>
        <v>7.2615326133693685E-3</v>
      </c>
      <c r="T272" s="8">
        <f t="shared" si="125"/>
        <v>1.403154889466593E-3</v>
      </c>
      <c r="U272" s="8">
        <f t="shared" si="126"/>
        <v>4.6716345343742159E-3</v>
      </c>
      <c r="V272">
        <f t="shared" si="127"/>
        <v>-8758.6111036322691</v>
      </c>
      <c r="W272">
        <f t="shared" si="128"/>
        <v>44289941.441485584</v>
      </c>
      <c r="X272">
        <f t="shared" si="131"/>
        <v>-8.800813557444573E-12</v>
      </c>
      <c r="Y272">
        <f t="shared" si="132"/>
        <v>2.9666165167484276E-6</v>
      </c>
      <c r="AA272" s="5">
        <f t="shared" si="133"/>
        <v>3.3423277803197356E-6</v>
      </c>
      <c r="AB272" s="6">
        <f t="shared" si="134"/>
        <v>2.2181235800000001E-2</v>
      </c>
      <c r="AC272" s="5" t="e">
        <f t="shared" si="135"/>
        <v>#DIV/0!</v>
      </c>
      <c r="AD272" s="15">
        <f t="shared" si="136"/>
        <v>2.2571100399999999E-2</v>
      </c>
      <c r="AE272" s="5">
        <f t="shared" si="110"/>
        <v>3.8978751709665261E-4</v>
      </c>
      <c r="AF272" s="16" t="e">
        <f t="shared" si="111"/>
        <v>#DIV/0!</v>
      </c>
    </row>
  </sheetData>
  <mergeCells count="4">
    <mergeCell ref="A1:B1"/>
    <mergeCell ref="A7:C7"/>
    <mergeCell ref="E7:F7"/>
    <mergeCell ref="H7:Y7"/>
  </mergeCells>
  <conditionalFormatting sqref="H2:H3">
    <cfRule type="cellIs" dxfId="1" priority="2" operator="equal">
      <formula>1</formula>
    </cfRule>
    <cfRule type="cellIs" dxfId="0" priority="3" operator="equal">
      <formula>0</formula>
    </cfRule>
  </conditionalFormatting>
  <conditionalFormatting sqref="AF10:AF272">
    <cfRule type="aboveAverage" priority="1" equalAverage="1"/>
  </conditionalFormatting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CC9-BB21-4257-9988-BF0D12C74BDA}">
  <dimension ref="A1:W802"/>
  <sheetViews>
    <sheetView workbookViewId="0">
      <selection activeCell="I28" sqref="I28"/>
    </sheetView>
  </sheetViews>
  <sheetFormatPr defaultRowHeight="14.75" x14ac:dyDescent="0.75"/>
  <cols>
    <col min="1" max="1" width="18.81640625" bestFit="1" customWidth="1"/>
    <col min="2" max="2" width="12" customWidth="1"/>
    <col min="5" max="5" width="18.76953125" bestFit="1" customWidth="1"/>
    <col min="6" max="6" width="12.453125" bestFit="1" customWidth="1"/>
    <col min="7" max="7" width="12.1796875" bestFit="1" customWidth="1"/>
    <col min="8" max="8" width="22.86328125" bestFit="1" customWidth="1"/>
    <col min="9" max="9" width="23.2265625" bestFit="1" customWidth="1"/>
    <col min="10" max="10" width="10.81640625" customWidth="1"/>
    <col min="11" max="11" width="11.953125" bestFit="1" customWidth="1"/>
    <col min="12" max="14" width="10.81640625" customWidth="1"/>
    <col min="15" max="15" width="10.453125" bestFit="1" customWidth="1"/>
    <col min="16" max="16" width="10.81640625" bestFit="1" customWidth="1"/>
    <col min="17" max="17" width="12.6328125" bestFit="1" customWidth="1"/>
    <col min="18" max="18" width="9.81640625" bestFit="1" customWidth="1"/>
    <col min="20" max="20" width="11.54296875" bestFit="1" customWidth="1"/>
    <col min="24" max="24" width="12.1796875" bestFit="1" customWidth="1"/>
  </cols>
  <sheetData>
    <row r="1" spans="1:23" x14ac:dyDescent="0.75">
      <c r="A1" s="28" t="s">
        <v>0</v>
      </c>
      <c r="B1" s="28"/>
      <c r="D1" t="s">
        <v>10</v>
      </c>
    </row>
    <row r="2" spans="1:23" x14ac:dyDescent="0.75">
      <c r="A2" t="s">
        <v>23</v>
      </c>
      <c r="B2" s="7">
        <f>'Raw Data'!C2*0.0254</f>
        <v>0.15239999999999998</v>
      </c>
      <c r="D2" t="s">
        <v>3</v>
      </c>
      <c r="E2">
        <f>B2^2*PI()</f>
        <v>7.296587699003966E-2</v>
      </c>
    </row>
    <row r="3" spans="1:23" x14ac:dyDescent="0.75">
      <c r="A3" t="s">
        <v>24</v>
      </c>
      <c r="B3" s="7">
        <f>'Raw Data'!C3*0.3048</f>
        <v>8.4072984000000002</v>
      </c>
      <c r="D3" t="s">
        <v>7</v>
      </c>
      <c r="E3">
        <f>2*PI()*B2</f>
        <v>0.95755744081416883</v>
      </c>
    </row>
    <row r="4" spans="1:23" x14ac:dyDescent="0.75">
      <c r="A4" t="s">
        <v>1</v>
      </c>
      <c r="B4">
        <v>8.9999999999999993E-3</v>
      </c>
    </row>
    <row r="5" spans="1:23" x14ac:dyDescent="0.75">
      <c r="A5" t="s">
        <v>25</v>
      </c>
      <c r="B5">
        <v>9.81</v>
      </c>
    </row>
    <row r="7" spans="1:23" x14ac:dyDescent="0.75">
      <c r="A7" s="28" t="s">
        <v>30</v>
      </c>
      <c r="B7" s="28"/>
      <c r="C7" s="28"/>
      <c r="D7" s="28"/>
      <c r="E7" s="28"/>
      <c r="F7" s="28"/>
      <c r="G7" s="3"/>
    </row>
    <row r="8" spans="1:23" x14ac:dyDescent="0.75">
      <c r="A8" t="s">
        <v>6</v>
      </c>
      <c r="B8" t="s">
        <v>33</v>
      </c>
      <c r="C8" t="s">
        <v>34</v>
      </c>
      <c r="D8" s="2"/>
      <c r="E8" s="2" t="s">
        <v>6</v>
      </c>
      <c r="F8" s="2" t="s">
        <v>861</v>
      </c>
      <c r="H8" t="s">
        <v>864</v>
      </c>
      <c r="I8" t="s">
        <v>863</v>
      </c>
      <c r="K8" t="s">
        <v>862</v>
      </c>
      <c r="M8" s="2" t="s">
        <v>52</v>
      </c>
      <c r="N8" s="2" t="s">
        <v>53</v>
      </c>
      <c r="O8" s="5"/>
      <c r="P8" s="5"/>
      <c r="Q8" s="5"/>
      <c r="R8" s="5"/>
    </row>
    <row r="9" spans="1:23" x14ac:dyDescent="0.75">
      <c r="A9" s="9">
        <f>'Raw Data'!B10</f>
        <v>0</v>
      </c>
      <c r="B9" s="7">
        <f>'Raw Data'!C10*0.0254</f>
        <v>3.9423339999999999E-4</v>
      </c>
      <c r="C9">
        <f>'Raw Data'!D10*0.0254</f>
        <v>2.3426419999999999E-4</v>
      </c>
      <c r="D9" s="7"/>
      <c r="E9" cm="1">
        <f t="array" ref="E9:E802">'Raw Data'!G10:G803</f>
        <v>0</v>
      </c>
      <c r="F9" cm="1">
        <f t="array" ref="F9:F802">'Raw Data'!H10:H803/35.315</f>
        <v>0</v>
      </c>
      <c r="H9" cm="1">
        <f t="array" ref="H9">IFERROR(INDEX(_xlfn.ANCHORARRAY($F$9),MATCH(E9,$A$9:$A$272,0),0),"Null")</f>
        <v>0</v>
      </c>
      <c r="I9">
        <v>0</v>
      </c>
      <c r="J9" s="8"/>
      <c r="K9" s="8"/>
      <c r="L9" s="8"/>
      <c r="O9" s="5"/>
      <c r="P9" s="5"/>
      <c r="Q9" s="5"/>
      <c r="R9" s="5"/>
    </row>
    <row r="10" spans="1:23" x14ac:dyDescent="0.75">
      <c r="A10" s="9">
        <f>'Raw Data'!B11</f>
        <v>15</v>
      </c>
      <c r="B10" s="7">
        <f>'Raw Data'!C11*0.0254</f>
        <v>6.5430400000000003E-5</v>
      </c>
      <c r="C10">
        <f>'Raw Data'!D11*0.0254</f>
        <v>2.3009859999999997E-4</v>
      </c>
      <c r="E10">
        <v>5</v>
      </c>
      <c r="F10">
        <v>0</v>
      </c>
      <c r="H10" t="str" cm="1">
        <f t="array" ref="H10">IFERROR(INDEX(_xlfn.ANCHORARRAY($F$9),MATCH(E10,$A$9:$A$272,0),0),"Null")</f>
        <v>Null</v>
      </c>
      <c r="I10">
        <v>0</v>
      </c>
      <c r="J10" s="8"/>
      <c r="K10" s="23">
        <f>(C10-C9)/((A10-A9)*60)</f>
        <v>-4.6284444444444742E-9</v>
      </c>
      <c r="L10" s="8"/>
      <c r="M10">
        <f>K10*'Raw Data'!$C$6+I10</f>
        <v>-5.8410968888889268E-6</v>
      </c>
      <c r="N10">
        <f>M10*35.315</f>
        <v>-2.0627833663111242E-4</v>
      </c>
      <c r="O10" s="5"/>
      <c r="P10" s="5"/>
      <c r="Q10" s="5"/>
      <c r="R10" s="5"/>
    </row>
    <row r="11" spans="1:23" x14ac:dyDescent="0.75">
      <c r="A11" s="9">
        <f>'Raw Data'!B12</f>
        <v>30</v>
      </c>
      <c r="B11" s="7">
        <f>'Raw Data'!C12*0.0254</f>
        <v>2.3962359999999999E-4</v>
      </c>
      <c r="C11">
        <f>'Raw Data'!D12*0.0254</f>
        <v>4.7574200000000003E-5</v>
      </c>
      <c r="E11">
        <v>10</v>
      </c>
      <c r="F11">
        <v>0</v>
      </c>
      <c r="H11" t="str" cm="1">
        <f t="array" ref="H11">IFERROR(INDEX(_xlfn.ANCHORARRAY($F$9),MATCH(E11,$A$9:$A$272,0),0),"Null")</f>
        <v>Null</v>
      </c>
      <c r="I11">
        <v>0</v>
      </c>
      <c r="J11" s="8"/>
      <c r="K11" s="23">
        <f t="shared" ref="K11:K74" si="0">(C11-C10)/((A11-A10)*60)</f>
        <v>-2.0280488888888885E-7</v>
      </c>
      <c r="L11" s="8"/>
      <c r="M11">
        <f>K11*'Raw Data'!$C$6+I11</f>
        <v>-2.5593976977777771E-4</v>
      </c>
      <c r="N11">
        <f t="shared" ref="N11:N74" si="1">M11*35.315</f>
        <v>-9.0385129697022198E-3</v>
      </c>
      <c r="O11" s="8"/>
      <c r="P11" s="8"/>
      <c r="Q11" s="8"/>
      <c r="W11" s="5"/>
    </row>
    <row r="12" spans="1:23" x14ac:dyDescent="0.75">
      <c r="A12" s="9">
        <f>'Raw Data'!B13</f>
        <v>45</v>
      </c>
      <c r="B12" s="7">
        <f>'Raw Data'!C13*0.0254</f>
        <v>4.5592999999999995E-5</v>
      </c>
      <c r="C12">
        <f>'Raw Data'!D13*0.0254</f>
        <v>2.9014420000000001E-4</v>
      </c>
      <c r="E12">
        <v>15</v>
      </c>
      <c r="F12">
        <v>0</v>
      </c>
      <c r="H12" cm="1">
        <f t="array" ref="H12">IFERROR(INDEX(_xlfn.ANCHORARRAY($F$9),MATCH(E12,$A$9:$A$272,0),0),"Null")</f>
        <v>0</v>
      </c>
      <c r="I12">
        <v>0</v>
      </c>
      <c r="J12" s="8"/>
      <c r="K12" s="23">
        <f t="shared" si="0"/>
        <v>2.6952222222222222E-7</v>
      </c>
      <c r="L12" s="8"/>
      <c r="M12">
        <f>K12*'Raw Data'!$C$6+I12</f>
        <v>3.4013704444444445E-4</v>
      </c>
      <c r="N12">
        <f t="shared" si="1"/>
        <v>1.2011939724555555E-2</v>
      </c>
      <c r="O12" s="8"/>
      <c r="P12" s="8"/>
      <c r="Q12" s="8"/>
      <c r="W12" s="5"/>
    </row>
    <row r="13" spans="1:23" x14ac:dyDescent="0.75">
      <c r="A13" s="9">
        <f>'Raw Data'!B14</f>
        <v>60</v>
      </c>
      <c r="B13" s="7">
        <f>'Raw Data'!C14*0.0254</f>
        <v>1.0840719999999999E-4</v>
      </c>
      <c r="C13">
        <f>'Raw Data'!D14*0.0254</f>
        <v>2.58572E-5</v>
      </c>
      <c r="E13">
        <v>20</v>
      </c>
      <c r="F13">
        <v>0</v>
      </c>
      <c r="H13" t="str" cm="1">
        <f t="array" ref="H13">IFERROR(INDEX(_xlfn.ANCHORARRAY($F$9),MATCH(E13,$A$9:$A$272,0),0),"Null")</f>
        <v>Null</v>
      </c>
      <c r="I13">
        <v>0</v>
      </c>
      <c r="J13" s="8"/>
      <c r="K13" s="23">
        <f t="shared" si="0"/>
        <v>-2.9365222222222222E-7</v>
      </c>
      <c r="L13" s="8"/>
      <c r="M13">
        <f>K13*'Raw Data'!$C$6+I13</f>
        <v>-3.7058910444444441E-4</v>
      </c>
      <c r="N13">
        <f t="shared" si="1"/>
        <v>-1.3087354223455553E-2</v>
      </c>
      <c r="O13" s="8"/>
      <c r="P13" s="8"/>
      <c r="Q13" s="8"/>
    </row>
    <row r="14" spans="1:23" x14ac:dyDescent="0.75">
      <c r="A14" s="9">
        <f>'Raw Data'!B15</f>
        <v>75</v>
      </c>
      <c r="B14" s="7">
        <f>'Raw Data'!C15*0.0254</f>
        <v>2.0962619999999999E-4</v>
      </c>
      <c r="C14">
        <f>'Raw Data'!D15*0.0254</f>
        <v>2.6136600000000002E-4</v>
      </c>
      <c r="E14">
        <v>25</v>
      </c>
      <c r="F14">
        <v>0</v>
      </c>
      <c r="H14" t="str" cm="1">
        <f t="array" ref="H14">IFERROR(INDEX(_xlfn.ANCHORARRAY($F$9),MATCH(E14,$A$9:$A$272,0),0),"Null")</f>
        <v>Null</v>
      </c>
      <c r="I14">
        <v>0</v>
      </c>
      <c r="J14" s="8"/>
      <c r="K14" s="23">
        <f t="shared" si="0"/>
        <v>2.6167644444444445E-7</v>
      </c>
      <c r="L14" s="8"/>
      <c r="M14">
        <f>K14*'Raw Data'!$C$6+I14</f>
        <v>3.3023567288888888E-4</v>
      </c>
      <c r="N14">
        <f t="shared" si="1"/>
        <v>1.166227278807111E-2</v>
      </c>
      <c r="O14" s="8"/>
      <c r="P14" s="8"/>
      <c r="Q14" s="8"/>
    </row>
    <row r="15" spans="1:23" x14ac:dyDescent="0.75">
      <c r="A15" s="9">
        <f>'Raw Data'!B16</f>
        <v>90</v>
      </c>
      <c r="B15" s="7">
        <f>'Raw Data'!C16*0.0254</f>
        <v>3.0708599999999999E-5</v>
      </c>
      <c r="C15">
        <f>'Raw Data'!D16*0.0254</f>
        <v>1.4739619999999998E-4</v>
      </c>
      <c r="E15">
        <v>30</v>
      </c>
      <c r="F15">
        <v>0</v>
      </c>
      <c r="H15" cm="1">
        <f t="array" ref="H15">IFERROR(INDEX(_xlfn.ANCHORARRAY($F$9),MATCH(E15,$A$9:$A$272,0),0),"Null")</f>
        <v>0</v>
      </c>
      <c r="I15">
        <v>0</v>
      </c>
      <c r="J15" s="8"/>
      <c r="K15" s="23">
        <f t="shared" si="0"/>
        <v>-1.2663311111111116E-7</v>
      </c>
      <c r="L15" s="8"/>
      <c r="M15">
        <f>K15*'Raw Data'!$C$6+I15</f>
        <v>-1.5981098622222227E-4</v>
      </c>
      <c r="N15">
        <f t="shared" si="1"/>
        <v>-5.6437249784377789E-3</v>
      </c>
      <c r="O15" s="8"/>
      <c r="P15" s="8"/>
      <c r="Q15" s="8"/>
    </row>
    <row r="16" spans="1:23" x14ac:dyDescent="0.75">
      <c r="A16" s="9">
        <f>'Raw Data'!B17</f>
        <v>105</v>
      </c>
      <c r="B16" s="7">
        <f>'Raw Data'!C17*0.0254</f>
        <v>1.194054E-4</v>
      </c>
      <c r="C16">
        <f>'Raw Data'!D17*0.0254</f>
        <v>2.7218639999999997E-4</v>
      </c>
      <c r="E16">
        <v>35</v>
      </c>
      <c r="F16">
        <v>0</v>
      </c>
      <c r="H16" t="str" cm="1">
        <f t="array" ref="H16">IFERROR(INDEX(_xlfn.ANCHORARRAY($F$9),MATCH(E16,$A$9:$A$272,0),0),"Null")</f>
        <v>Null</v>
      </c>
      <c r="I16">
        <v>0</v>
      </c>
      <c r="J16" s="8"/>
      <c r="K16" s="23">
        <f t="shared" si="0"/>
        <v>1.3865577777777777E-7</v>
      </c>
      <c r="L16" s="8"/>
      <c r="M16">
        <f>K16*'Raw Data'!$C$6+I16</f>
        <v>1.7498359155555555E-4</v>
      </c>
      <c r="N16">
        <f t="shared" si="1"/>
        <v>6.1795455357844436E-3</v>
      </c>
      <c r="O16" s="8"/>
      <c r="P16" s="8"/>
      <c r="Q16" s="8"/>
    </row>
    <row r="17" spans="1:17" x14ac:dyDescent="0.75">
      <c r="A17" s="9">
        <f>'Raw Data'!B18</f>
        <v>120</v>
      </c>
      <c r="B17" s="7">
        <f>'Raw Data'!C18*0.0254</f>
        <v>2.6522679999999997E-4</v>
      </c>
      <c r="C17">
        <f>'Raw Data'!D18*0.0254</f>
        <v>2.7203399999999998E-5</v>
      </c>
      <c r="E17">
        <v>40</v>
      </c>
      <c r="F17">
        <v>0</v>
      </c>
      <c r="H17" t="str" cm="1">
        <f t="array" ref="H17">IFERROR(INDEX(_xlfn.ANCHORARRAY($F$9),MATCH(E17,$A$9:$A$272,0),0),"Null")</f>
        <v>Null</v>
      </c>
      <c r="I17">
        <v>0</v>
      </c>
      <c r="J17" s="8"/>
      <c r="K17" s="23">
        <f t="shared" si="0"/>
        <v>-2.7220333333333333E-7</v>
      </c>
      <c r="L17" s="8"/>
      <c r="M17">
        <f>K17*'Raw Data'!$C$6+I17</f>
        <v>-3.4352060666666665E-4</v>
      </c>
      <c r="N17">
        <f t="shared" si="1"/>
        <v>-1.2131430224433332E-2</v>
      </c>
      <c r="O17" s="8"/>
      <c r="P17" s="8"/>
      <c r="Q17" s="8"/>
    </row>
    <row r="18" spans="1:17" x14ac:dyDescent="0.75">
      <c r="A18" s="9">
        <f>'Raw Data'!B19</f>
        <v>135</v>
      </c>
      <c r="B18" s="7">
        <f>'Raw Data'!C19*0.0254</f>
        <v>1.35128E-5</v>
      </c>
      <c r="C18">
        <f>'Raw Data'!D19*0.0254</f>
        <v>3.1826199999999998E-4</v>
      </c>
      <c r="E18">
        <v>45</v>
      </c>
      <c r="F18">
        <v>0</v>
      </c>
      <c r="H18" cm="1">
        <f t="array" ref="H18">IFERROR(INDEX(_xlfn.ANCHORARRAY($F$9),MATCH(E18,$A$9:$A$272,0),0),"Null")</f>
        <v>0</v>
      </c>
      <c r="I18">
        <v>0</v>
      </c>
      <c r="J18" s="8"/>
      <c r="K18" s="23">
        <f t="shared" si="0"/>
        <v>3.2339844444444445E-7</v>
      </c>
      <c r="L18" s="8"/>
      <c r="M18">
        <f>K18*'Raw Data'!$C$6+I18</f>
        <v>4.0812883688888892E-4</v>
      </c>
      <c r="N18">
        <f t="shared" si="1"/>
        <v>1.4413069874731111E-2</v>
      </c>
      <c r="O18" s="8"/>
      <c r="P18" s="8"/>
      <c r="Q18" s="8"/>
    </row>
    <row r="19" spans="1:17" x14ac:dyDescent="0.75">
      <c r="A19" s="9">
        <f>'Raw Data'!B20</f>
        <v>150</v>
      </c>
      <c r="B19" s="7">
        <f>'Raw Data'!C20*0.0254</f>
        <v>1.3238479999999999E-4</v>
      </c>
      <c r="C19">
        <f>'Raw Data'!D20*0.0254</f>
        <v>2.1833839999999997E-4</v>
      </c>
      <c r="E19">
        <v>50</v>
      </c>
      <c r="F19">
        <v>0</v>
      </c>
      <c r="H19" t="str" cm="1">
        <f t="array" ref="H19">IFERROR(INDEX(_xlfn.ANCHORARRAY($F$9),MATCH(E19,$A$9:$A$272,0),0),"Null")</f>
        <v>Null</v>
      </c>
      <c r="I19">
        <v>0</v>
      </c>
      <c r="J19" s="8"/>
      <c r="K19" s="23">
        <f t="shared" si="0"/>
        <v>-1.1102622222222223E-7</v>
      </c>
      <c r="L19" s="8"/>
      <c r="M19">
        <f>K19*'Raw Data'!$C$6+I19</f>
        <v>-1.4011509244444447E-4</v>
      </c>
      <c r="N19">
        <f t="shared" si="1"/>
        <v>-4.9481644896755559E-3</v>
      </c>
      <c r="O19" s="8"/>
      <c r="P19" s="8"/>
      <c r="Q19" s="8"/>
    </row>
    <row r="20" spans="1:17" x14ac:dyDescent="0.75">
      <c r="A20" s="9">
        <f>'Raw Data'!B21</f>
        <v>165</v>
      </c>
      <c r="B20" s="7">
        <f>'Raw Data'!C21*0.0254</f>
        <v>1.7249139999999999E-4</v>
      </c>
      <c r="C20">
        <f>'Raw Data'!D21*0.0254</f>
        <v>2.8077159999999996E-4</v>
      </c>
      <c r="E20">
        <v>55</v>
      </c>
      <c r="F20">
        <v>0</v>
      </c>
      <c r="H20" t="str" cm="1">
        <f t="array" ref="H20">IFERROR(INDEX(_xlfn.ANCHORARRAY($F$9),MATCH(E20,$A$9:$A$272,0),0),"Null")</f>
        <v>Null</v>
      </c>
      <c r="I20">
        <v>0</v>
      </c>
      <c r="J20" s="8"/>
      <c r="K20" s="23">
        <f t="shared" si="0"/>
        <v>6.9370222222222207E-8</v>
      </c>
      <c r="L20" s="8"/>
      <c r="M20">
        <f>K20*'Raw Data'!$C$6+I20</f>
        <v>8.7545220444444426E-5</v>
      </c>
      <c r="N20">
        <f t="shared" si="1"/>
        <v>3.0916594599955547E-3</v>
      </c>
      <c r="O20" s="8"/>
      <c r="P20" s="8"/>
      <c r="Q20" s="8"/>
    </row>
    <row r="21" spans="1:17" x14ac:dyDescent="0.75">
      <c r="A21" s="9">
        <f>'Raw Data'!B22</f>
        <v>180</v>
      </c>
      <c r="B21" s="7">
        <f>'Raw Data'!C22*0.0254</f>
        <v>2.1691600000000002E-4</v>
      </c>
      <c r="C21">
        <f>'Raw Data'!D22*0.0254</f>
        <v>2.5491439999999999E-4</v>
      </c>
      <c r="E21">
        <v>60</v>
      </c>
      <c r="F21">
        <v>0</v>
      </c>
      <c r="H21" cm="1">
        <f t="array" ref="H21">IFERROR(INDEX(_xlfn.ANCHORARRAY($F$9),MATCH(E21,$A$9:$A$272,0),0),"Null")</f>
        <v>0</v>
      </c>
      <c r="I21">
        <v>0</v>
      </c>
      <c r="J21" s="8"/>
      <c r="K21" s="23">
        <f t="shared" si="0"/>
        <v>-2.8730222222222185E-8</v>
      </c>
      <c r="L21" s="8"/>
      <c r="M21">
        <f>K21*'Raw Data'!$C$6+I21</f>
        <v>-3.62575404444444E-5</v>
      </c>
      <c r="N21">
        <f t="shared" si="1"/>
        <v>-1.2804350407955539E-3</v>
      </c>
      <c r="O21" s="8"/>
      <c r="P21" s="8"/>
      <c r="Q21" s="8"/>
    </row>
    <row r="22" spans="1:17" x14ac:dyDescent="0.75">
      <c r="A22" s="9">
        <f>'Raw Data'!B23</f>
        <v>195</v>
      </c>
      <c r="B22" s="7">
        <f>'Raw Data'!C23*0.0254</f>
        <v>4.6913799999999998E-5</v>
      </c>
      <c r="C22">
        <f>'Raw Data'!D23*0.0254</f>
        <v>1.8254979999999998E-4</v>
      </c>
      <c r="E22">
        <v>65</v>
      </c>
      <c r="F22">
        <v>0</v>
      </c>
      <c r="H22" t="str" cm="1">
        <f t="array" ref="H22">IFERROR(INDEX(_xlfn.ANCHORARRAY($F$9),MATCH(E22,$A$9:$A$272,0),0),"Null")</f>
        <v>Null</v>
      </c>
      <c r="I22">
        <v>0</v>
      </c>
      <c r="J22" s="8"/>
      <c r="K22" s="23">
        <f t="shared" si="0"/>
        <v>-8.0405111111111125E-8</v>
      </c>
      <c r="L22" s="8"/>
      <c r="M22">
        <f>K22*'Raw Data'!$C$6+I22</f>
        <v>-1.0147125022222225E-4</v>
      </c>
      <c r="N22">
        <f t="shared" si="1"/>
        <v>-3.5834572015977784E-3</v>
      </c>
      <c r="O22" s="8"/>
      <c r="P22" s="8"/>
      <c r="Q22" s="8"/>
    </row>
    <row r="23" spans="1:17" x14ac:dyDescent="0.75">
      <c r="A23" s="9">
        <f>'Raw Data'!B24</f>
        <v>210</v>
      </c>
      <c r="B23" s="7">
        <f>'Raw Data'!C24*0.0254</f>
        <v>1.039114E-4</v>
      </c>
      <c r="C23">
        <f>'Raw Data'!D24*0.0254</f>
        <v>2.8773119999999996E-4</v>
      </c>
      <c r="E23">
        <v>70</v>
      </c>
      <c r="F23">
        <v>0</v>
      </c>
      <c r="H23" t="str" cm="1">
        <f t="array" ref="H23">IFERROR(INDEX(_xlfn.ANCHORARRAY($F$9),MATCH(E23,$A$9:$A$272,0),0),"Null")</f>
        <v>Null</v>
      </c>
      <c r="I23">
        <v>0</v>
      </c>
      <c r="J23" s="8"/>
      <c r="K23" s="23">
        <f t="shared" si="0"/>
        <v>1.168682222222222E-7</v>
      </c>
      <c r="L23" s="8"/>
      <c r="M23">
        <f>K23*'Raw Data'!$C$6+I23</f>
        <v>1.4748769644444442E-4</v>
      </c>
      <c r="N23">
        <f t="shared" si="1"/>
        <v>5.2085279999355546E-3</v>
      </c>
      <c r="O23" s="8"/>
      <c r="P23" s="8"/>
      <c r="Q23" s="8"/>
    </row>
    <row r="24" spans="1:17" x14ac:dyDescent="0.75">
      <c r="A24" s="9">
        <f>'Raw Data'!B25</f>
        <v>225</v>
      </c>
      <c r="B24" s="7">
        <f>'Raw Data'!C25*0.0254</f>
        <v>2.2961599999999998E-4</v>
      </c>
      <c r="C24">
        <f>'Raw Data'!D25*0.0254</f>
        <v>1.7785080000000002E-4</v>
      </c>
      <c r="E24">
        <v>75</v>
      </c>
      <c r="F24">
        <v>0</v>
      </c>
      <c r="H24" cm="1">
        <f t="array" ref="H24">IFERROR(INDEX(_xlfn.ANCHORARRAY($F$9),MATCH(E24,$A$9:$A$272,0),0),"Null")</f>
        <v>0</v>
      </c>
      <c r="I24">
        <v>0</v>
      </c>
      <c r="J24" s="8"/>
      <c r="K24" s="23">
        <f t="shared" si="0"/>
        <v>-1.2208933333333327E-7</v>
      </c>
      <c r="L24" s="8"/>
      <c r="M24">
        <f>K24*'Raw Data'!$C$6+I24</f>
        <v>-1.5407673866666658E-4</v>
      </c>
      <c r="N24">
        <f t="shared" si="1"/>
        <v>-5.4412200260133296E-3</v>
      </c>
      <c r="O24" s="8"/>
      <c r="P24" s="8"/>
      <c r="Q24" s="8"/>
    </row>
    <row r="25" spans="1:17" x14ac:dyDescent="0.75">
      <c r="A25" s="9">
        <f>'Raw Data'!B26</f>
        <v>240</v>
      </c>
      <c r="B25" s="7">
        <f>'Raw Data'!C26*0.0254</f>
        <v>6.6598800000000003E-5</v>
      </c>
      <c r="C25">
        <f>'Raw Data'!D26*0.0254</f>
        <v>2.5293319999999996E-4</v>
      </c>
      <c r="E25">
        <v>80</v>
      </c>
      <c r="F25">
        <v>0</v>
      </c>
      <c r="H25" t="str" cm="1">
        <f t="array" ref="H25">IFERROR(INDEX(_xlfn.ANCHORARRAY($F$9),MATCH(E25,$A$9:$A$272,0),0),"Null")</f>
        <v>Null</v>
      </c>
      <c r="I25">
        <v>0</v>
      </c>
      <c r="J25" s="8"/>
      <c r="K25" s="23">
        <f t="shared" si="0"/>
        <v>8.3424888888888827E-8</v>
      </c>
      <c r="L25" s="8"/>
      <c r="M25">
        <f>K25*'Raw Data'!$C$6+I25</f>
        <v>1.0528220977777769E-4</v>
      </c>
      <c r="N25">
        <f t="shared" si="1"/>
        <v>3.7180412383022192E-3</v>
      </c>
      <c r="O25" s="8"/>
      <c r="P25" s="8"/>
      <c r="Q25" s="8"/>
    </row>
    <row r="26" spans="1:17" x14ac:dyDescent="0.75">
      <c r="A26" s="9">
        <f>'Raw Data'!B27</f>
        <v>255</v>
      </c>
      <c r="B26" s="7">
        <f>'Raw Data'!C27*0.0254</f>
        <v>5.6362600000000001E-5</v>
      </c>
      <c r="C26">
        <f>'Raw Data'!D27*0.0254</f>
        <v>1.90373E-4</v>
      </c>
      <c r="E26">
        <v>85</v>
      </c>
      <c r="F26">
        <v>0</v>
      </c>
      <c r="H26" t="str" cm="1">
        <f t="array" ref="H26">IFERROR(INDEX(_xlfn.ANCHORARRAY($F$9),MATCH(E26,$A$9:$A$272,0),0),"Null")</f>
        <v>Null</v>
      </c>
      <c r="I26">
        <v>0</v>
      </c>
      <c r="J26" s="8"/>
      <c r="K26" s="23">
        <f t="shared" si="0"/>
        <v>-6.9511333333333283E-8</v>
      </c>
      <c r="L26" s="8"/>
      <c r="M26">
        <f>K26*'Raw Data'!$C$6+I26</f>
        <v>-8.7723302666666605E-5</v>
      </c>
      <c r="N26">
        <f t="shared" si="1"/>
        <v>-3.0979484336733309E-3</v>
      </c>
      <c r="O26" s="8"/>
      <c r="P26" s="8"/>
      <c r="Q26" s="8"/>
    </row>
    <row r="27" spans="1:17" x14ac:dyDescent="0.75">
      <c r="A27" s="9">
        <f>'Raw Data'!B28</f>
        <v>270</v>
      </c>
      <c r="B27" s="7">
        <f>'Raw Data'!C28*0.0254</f>
        <v>1.919224E-4</v>
      </c>
      <c r="C27">
        <f>'Raw Data'!D28*0.0254</f>
        <v>2.509012E-4</v>
      </c>
      <c r="E27">
        <v>90</v>
      </c>
      <c r="F27">
        <v>0</v>
      </c>
      <c r="H27" cm="1">
        <f t="array" ref="H27">IFERROR(INDEX(_xlfn.ANCHORARRAY($F$9),MATCH(E27,$A$9:$A$272,0),0),"Null")</f>
        <v>0</v>
      </c>
      <c r="I27">
        <v>0</v>
      </c>
      <c r="J27" s="8"/>
      <c r="K27" s="23">
        <f t="shared" si="0"/>
        <v>6.7253555555555558E-8</v>
      </c>
      <c r="L27" s="8"/>
      <c r="M27">
        <f>K27*'Raw Data'!$C$6+I27</f>
        <v>8.4873987111111111E-5</v>
      </c>
      <c r="N27">
        <f t="shared" si="1"/>
        <v>2.9973248548288887E-3</v>
      </c>
      <c r="O27" s="8"/>
      <c r="P27" s="8"/>
      <c r="Q27" s="8"/>
    </row>
    <row r="28" spans="1:17" x14ac:dyDescent="0.75">
      <c r="A28" s="9">
        <f>'Raw Data'!B29</f>
        <v>285</v>
      </c>
      <c r="B28" s="7">
        <f>'Raw Data'!C29*0.0254</f>
        <v>3.0810199999999999E-5</v>
      </c>
      <c r="C28">
        <f>'Raw Data'!D29*0.0254</f>
        <v>1.6095979999999999E-4</v>
      </c>
      <c r="E28">
        <v>95</v>
      </c>
      <c r="F28">
        <v>0</v>
      </c>
      <c r="H28" t="str" cm="1">
        <f t="array" ref="H28">IFERROR(INDEX(_xlfn.ANCHORARRAY($F$9),MATCH(E28,$A$9:$A$272,0),0),"Null")</f>
        <v>Null</v>
      </c>
      <c r="I28">
        <v>0</v>
      </c>
      <c r="J28" s="8"/>
      <c r="K28" s="23">
        <f t="shared" si="0"/>
        <v>-9.99348888888889E-8</v>
      </c>
      <c r="L28" s="8"/>
      <c r="M28">
        <f>K28*'Raw Data'!$C$6+I28</f>
        <v>-1.2611782977777779E-4</v>
      </c>
      <c r="N28">
        <f t="shared" si="1"/>
        <v>-4.4538511586022225E-3</v>
      </c>
      <c r="O28" s="8"/>
      <c r="P28" s="8"/>
      <c r="Q28" s="8"/>
    </row>
    <row r="29" spans="1:17" x14ac:dyDescent="0.75">
      <c r="A29" s="9">
        <f>'Raw Data'!B30</f>
        <v>300</v>
      </c>
      <c r="B29" s="7">
        <f>'Raw Data'!C30*0.0254</f>
        <v>1.594612E-4</v>
      </c>
      <c r="C29">
        <f>'Raw Data'!D30*0.0254</f>
        <v>3.3926780000000003E-4</v>
      </c>
      <c r="E29">
        <v>100</v>
      </c>
      <c r="F29">
        <v>0</v>
      </c>
      <c r="H29" t="str" cm="1">
        <f t="array" ref="H29">IFERROR(INDEX(_xlfn.ANCHORARRAY($F$9),MATCH(E29,$A$9:$A$272,0),0),"Null")</f>
        <v>Null</v>
      </c>
      <c r="I29">
        <v>0</v>
      </c>
      <c r="J29" s="8"/>
      <c r="K29" s="23">
        <f t="shared" si="0"/>
        <v>1.9812000000000006E-7</v>
      </c>
      <c r="L29" s="8"/>
      <c r="M29">
        <f>K29*'Raw Data'!$C$6+I29</f>
        <v>2.5002744000000008E-4</v>
      </c>
      <c r="N29">
        <f t="shared" si="1"/>
        <v>8.8297190436000018E-3</v>
      </c>
      <c r="O29" s="8"/>
      <c r="P29" s="8"/>
      <c r="Q29" s="8"/>
    </row>
    <row r="30" spans="1:17" x14ac:dyDescent="0.75">
      <c r="A30" s="9">
        <f>'Raw Data'!B31</f>
        <v>315</v>
      </c>
      <c r="B30" s="7">
        <f>'Raw Data'!C31*0.0254</f>
        <v>1.940306E-4</v>
      </c>
      <c r="C30">
        <f>'Raw Data'!D31*0.0254</f>
        <v>1.2476479999999997E-4</v>
      </c>
      <c r="E30">
        <v>105</v>
      </c>
      <c r="F30">
        <v>0</v>
      </c>
      <c r="H30" cm="1">
        <f t="array" ref="H30">IFERROR(INDEX(_xlfn.ANCHORARRAY($F$9),MATCH(E30,$A$9:$A$272,0),0),"Null")</f>
        <v>0</v>
      </c>
      <c r="I30">
        <v>0</v>
      </c>
      <c r="J30" s="8"/>
      <c r="K30" s="23">
        <f t="shared" si="0"/>
        <v>-2.3833666666666674E-7</v>
      </c>
      <c r="L30" s="8"/>
      <c r="M30">
        <f>K30*'Raw Data'!$C$6+I30</f>
        <v>-3.0078087333333344E-4</v>
      </c>
      <c r="N30">
        <f t="shared" si="1"/>
        <v>-1.0622076541766669E-2</v>
      </c>
      <c r="O30" s="8"/>
      <c r="P30" s="8"/>
      <c r="Q30" s="8"/>
    </row>
    <row r="31" spans="1:17" x14ac:dyDescent="0.75">
      <c r="A31" s="9">
        <f>'Raw Data'!B32</f>
        <v>330</v>
      </c>
      <c r="B31" s="7">
        <f>'Raw Data'!C32*0.0254</f>
        <v>7.6428599999999995E-5</v>
      </c>
      <c r="C31">
        <f>'Raw Data'!D32*0.0254</f>
        <v>3.4876739999999996E-4</v>
      </c>
      <c r="E31">
        <v>110</v>
      </c>
      <c r="F31">
        <v>0</v>
      </c>
      <c r="H31" t="str" cm="1">
        <f t="array" ref="H31">IFERROR(INDEX(_xlfn.ANCHORARRAY($F$9),MATCH(E31,$A$9:$A$272,0),0),"Null")</f>
        <v>Null</v>
      </c>
      <c r="I31">
        <v>0</v>
      </c>
      <c r="J31" s="8"/>
      <c r="K31" s="23">
        <f t="shared" si="0"/>
        <v>2.4889177777777777E-7</v>
      </c>
      <c r="L31" s="8"/>
      <c r="M31">
        <f>K31*'Raw Data'!$C$6+I31</f>
        <v>3.1410142355555554E-4</v>
      </c>
      <c r="N31">
        <f t="shared" si="1"/>
        <v>1.1092491772864444E-2</v>
      </c>
      <c r="O31" s="8"/>
      <c r="P31" s="8"/>
      <c r="Q31" s="8"/>
    </row>
    <row r="32" spans="1:17" x14ac:dyDescent="0.75">
      <c r="A32" s="9">
        <f>'Raw Data'!B33</f>
        <v>345</v>
      </c>
      <c r="B32" s="7">
        <f>'Raw Data'!C33*0.0254</f>
        <v>1.3489939999999998E-4</v>
      </c>
      <c r="C32">
        <f>'Raw Data'!D33*0.0254</f>
        <v>2.0299680000000002E-4</v>
      </c>
      <c r="E32">
        <v>115</v>
      </c>
      <c r="F32">
        <v>0</v>
      </c>
      <c r="H32" t="str" cm="1">
        <f t="array" ref="H32">IFERROR(INDEX(_xlfn.ANCHORARRAY($F$9),MATCH(E32,$A$9:$A$272,0),0),"Null")</f>
        <v>Null</v>
      </c>
      <c r="I32">
        <v>0</v>
      </c>
      <c r="J32" s="8"/>
      <c r="K32" s="23">
        <f t="shared" si="0"/>
        <v>-1.6196733333333327E-7</v>
      </c>
      <c r="L32" s="8"/>
      <c r="M32">
        <f>K32*'Raw Data'!$C$6+I32</f>
        <v>-2.044027746666666E-4</v>
      </c>
      <c r="N32">
        <f t="shared" si="1"/>
        <v>-7.2184839873533305E-3</v>
      </c>
      <c r="O32" s="8"/>
      <c r="P32" s="8"/>
      <c r="Q32" s="8"/>
    </row>
    <row r="33" spans="1:17" x14ac:dyDescent="0.75">
      <c r="A33" s="9">
        <f>'Raw Data'!B34</f>
        <v>360</v>
      </c>
      <c r="B33" s="7">
        <f>'Raw Data'!C34*0.0254</f>
        <v>2.2138639999999998E-4</v>
      </c>
      <c r="C33">
        <f>'Raw Data'!D34*0.0254</f>
        <v>3.0520640000000001E-4</v>
      </c>
      <c r="E33">
        <v>120</v>
      </c>
      <c r="F33">
        <v>0</v>
      </c>
      <c r="H33" cm="1">
        <f t="array" ref="H33">IFERROR(INDEX(_xlfn.ANCHORARRAY($F$9),MATCH(E33,$A$9:$A$272,0),0),"Null")</f>
        <v>0</v>
      </c>
      <c r="I33">
        <v>0</v>
      </c>
      <c r="J33" s="8"/>
      <c r="K33" s="23">
        <f t="shared" si="0"/>
        <v>1.135662222222222E-7</v>
      </c>
      <c r="L33" s="8"/>
      <c r="M33">
        <f>K33*'Raw Data'!$C$6+I33</f>
        <v>1.4332057244444442E-4</v>
      </c>
      <c r="N33">
        <f t="shared" si="1"/>
        <v>5.0613660158755546E-3</v>
      </c>
      <c r="O33" s="8"/>
      <c r="P33" s="8"/>
      <c r="Q33" s="8"/>
    </row>
    <row r="34" spans="1:17" x14ac:dyDescent="0.75">
      <c r="A34" s="9">
        <f>'Raw Data'!B35</f>
        <v>375</v>
      </c>
      <c r="B34" s="7">
        <f>'Raw Data'!C35*0.0254</f>
        <v>-2.0497799999999999E-5</v>
      </c>
      <c r="C34">
        <f>'Raw Data'!D35*0.0254</f>
        <v>1.5064739999999998E-4</v>
      </c>
      <c r="E34">
        <v>125</v>
      </c>
      <c r="F34">
        <v>0</v>
      </c>
      <c r="H34" t="str" cm="1">
        <f t="array" ref="H34">IFERROR(INDEX(_xlfn.ANCHORARRAY($F$9),MATCH(E34,$A$9:$A$272,0),0),"Null")</f>
        <v>Null</v>
      </c>
      <c r="I34">
        <v>0</v>
      </c>
      <c r="J34" s="8"/>
      <c r="K34" s="23">
        <f t="shared" si="0"/>
        <v>-1.7173222222222225E-7</v>
      </c>
      <c r="L34" s="8"/>
      <c r="M34">
        <f>K34*'Raw Data'!$C$6+I34</f>
        <v>-2.1672606444444448E-4</v>
      </c>
      <c r="N34">
        <f t="shared" si="1"/>
        <v>-7.6536809658555565E-3</v>
      </c>
      <c r="O34" s="8"/>
      <c r="P34" s="8"/>
      <c r="Q34" s="8"/>
    </row>
    <row r="35" spans="1:17" x14ac:dyDescent="0.75">
      <c r="A35" s="9">
        <f>'Raw Data'!B36</f>
        <v>390</v>
      </c>
      <c r="B35" s="7">
        <f>'Raw Data'!C36*0.0254</f>
        <v>1.289812E-4</v>
      </c>
      <c r="C35">
        <f>'Raw Data'!D36*0.0254</f>
        <v>3.206242E-4</v>
      </c>
      <c r="E35">
        <v>130</v>
      </c>
      <c r="F35">
        <v>0</v>
      </c>
      <c r="H35" t="str" cm="1">
        <f t="array" ref="H35">IFERROR(INDEX(_xlfn.ANCHORARRAY($F$9),MATCH(E35,$A$9:$A$272,0),0),"Null")</f>
        <v>Null</v>
      </c>
      <c r="I35">
        <v>0</v>
      </c>
      <c r="J35" s="8"/>
      <c r="K35" s="23">
        <f t="shared" si="0"/>
        <v>1.8886311111111113E-7</v>
      </c>
      <c r="L35" s="8"/>
      <c r="M35">
        <f>K35*'Raw Data'!$C$6+I35</f>
        <v>2.3834524622222224E-4</v>
      </c>
      <c r="N35">
        <f t="shared" si="1"/>
        <v>8.4171623703377784E-3</v>
      </c>
      <c r="O35" s="8"/>
      <c r="P35" s="8"/>
      <c r="Q35" s="8"/>
    </row>
    <row r="36" spans="1:17" x14ac:dyDescent="0.75">
      <c r="A36" s="9">
        <f>'Raw Data'!B37</f>
        <v>405</v>
      </c>
      <c r="B36" s="7">
        <f>'Raw Data'!C37*0.0254</f>
        <v>1.5359379999999999E-4</v>
      </c>
      <c r="C36">
        <f>'Raw Data'!D37*0.0254</f>
        <v>1.4635479999999999E-4</v>
      </c>
      <c r="E36">
        <v>135</v>
      </c>
      <c r="F36">
        <v>0</v>
      </c>
      <c r="H36" cm="1">
        <f t="array" ref="H36">IFERROR(INDEX(_xlfn.ANCHORARRAY($F$9),MATCH(E36,$A$9:$A$272,0),0),"Null")</f>
        <v>0</v>
      </c>
      <c r="I36">
        <v>0</v>
      </c>
      <c r="J36" s="8"/>
      <c r="K36" s="23">
        <f t="shared" si="0"/>
        <v>-1.9363266666666668E-7</v>
      </c>
      <c r="L36" s="8"/>
      <c r="M36">
        <f>K36*'Raw Data'!$C$6+I36</f>
        <v>-2.4436442533333334E-4</v>
      </c>
      <c r="N36">
        <f t="shared" si="1"/>
        <v>-8.6297296806466667E-3</v>
      </c>
      <c r="O36" s="8"/>
      <c r="P36" s="8"/>
      <c r="Q36" s="8"/>
    </row>
    <row r="37" spans="1:17" x14ac:dyDescent="0.75">
      <c r="A37" s="9">
        <f>'Raw Data'!B38</f>
        <v>420</v>
      </c>
      <c r="B37" s="7">
        <f>'Raw Data'!C38*0.0254</f>
        <v>2.6192479999999997E-4</v>
      </c>
      <c r="C37">
        <f>'Raw Data'!D38*0.0254</f>
        <v>3.927348E-4</v>
      </c>
      <c r="E37">
        <v>140</v>
      </c>
      <c r="F37">
        <v>0</v>
      </c>
      <c r="H37" t="str" cm="1">
        <f t="array" ref="H37">IFERROR(INDEX(_xlfn.ANCHORARRAY($F$9),MATCH(E37,$A$9:$A$272,0),0),"Null")</f>
        <v>Null</v>
      </c>
      <c r="I37">
        <v>0</v>
      </c>
      <c r="J37" s="8"/>
      <c r="K37" s="23">
        <f t="shared" si="0"/>
        <v>2.7375555555555558E-7</v>
      </c>
      <c r="L37" s="8"/>
      <c r="M37">
        <f>K37*'Raw Data'!$C$6+I37</f>
        <v>3.4547951111111116E-4</v>
      </c>
      <c r="N37">
        <f t="shared" si="1"/>
        <v>1.220060893488889E-2</v>
      </c>
      <c r="O37" s="8"/>
      <c r="P37" s="8"/>
      <c r="Q37" s="8"/>
    </row>
    <row r="38" spans="1:17" x14ac:dyDescent="0.75">
      <c r="A38" s="9">
        <f>'Raw Data'!B39</f>
        <v>435</v>
      </c>
      <c r="B38" s="7">
        <f>'Raw Data'!C39*0.0254</f>
        <v>6.7691E-5</v>
      </c>
      <c r="C38">
        <f>'Raw Data'!D39*0.0254</f>
        <v>1.221994E-4</v>
      </c>
      <c r="E38">
        <v>145</v>
      </c>
      <c r="F38">
        <v>0</v>
      </c>
      <c r="H38" t="str" cm="1">
        <f t="array" ref="H38">IFERROR(INDEX(_xlfn.ANCHORARRAY($F$9),MATCH(E38,$A$9:$A$272,0),0),"Null")</f>
        <v>Null</v>
      </c>
      <c r="I38">
        <v>0</v>
      </c>
      <c r="J38" s="8"/>
      <c r="K38" s="23">
        <f t="shared" si="0"/>
        <v>-3.0059488888888889E-7</v>
      </c>
      <c r="L38" s="8"/>
      <c r="M38">
        <f>K38*'Raw Data'!$C$6+I38</f>
        <v>-3.7935074977777777E-4</v>
      </c>
      <c r="N38">
        <f t="shared" si="1"/>
        <v>-1.3396771728402221E-2</v>
      </c>
      <c r="O38" s="8"/>
      <c r="P38" s="8"/>
      <c r="Q38" s="8"/>
    </row>
    <row r="39" spans="1:17" x14ac:dyDescent="0.75">
      <c r="A39" s="9">
        <f>'Raw Data'!B40</f>
        <v>450</v>
      </c>
      <c r="B39" s="7">
        <f>'Raw Data'!C40*0.0254</f>
        <v>1.647698E-4</v>
      </c>
      <c r="C39">
        <f>'Raw Data'!D40*0.0254</f>
        <v>2.3055579999999999E-4</v>
      </c>
      <c r="E39">
        <v>150</v>
      </c>
      <c r="F39">
        <v>0</v>
      </c>
      <c r="H39" cm="1">
        <f t="array" ref="H39">IFERROR(INDEX(_xlfn.ANCHORARRAY($F$9),MATCH(E39,$A$9:$A$272,0),0),"Null")</f>
        <v>0</v>
      </c>
      <c r="I39">
        <v>0</v>
      </c>
      <c r="J39" s="8"/>
      <c r="K39" s="23">
        <f t="shared" si="0"/>
        <v>1.2039599999999999E-7</v>
      </c>
      <c r="L39" s="8"/>
      <c r="M39">
        <f>K39*'Raw Data'!$C$6+I39</f>
        <v>1.5193975199999997E-4</v>
      </c>
      <c r="N39">
        <f t="shared" si="1"/>
        <v>5.3657523418799988E-3</v>
      </c>
      <c r="O39" s="8"/>
      <c r="P39" s="8"/>
      <c r="Q39" s="8"/>
    </row>
    <row r="40" spans="1:17" x14ac:dyDescent="0.75">
      <c r="A40" s="9">
        <f>'Raw Data'!B41</f>
        <v>465</v>
      </c>
      <c r="B40" s="7">
        <f>'Raw Data'!C41*0.0254</f>
        <v>2.4262079999999998E-4</v>
      </c>
      <c r="C40">
        <f>'Raw Data'!D41*0.0254</f>
        <v>1.6609059999999999E-4</v>
      </c>
      <c r="E40">
        <v>155</v>
      </c>
      <c r="F40">
        <v>0</v>
      </c>
      <c r="H40" t="str" cm="1">
        <f t="array" ref="H40">IFERROR(INDEX(_xlfn.ANCHORARRAY($F$9),MATCH(E40,$A$9:$A$272,0),0),"Null")</f>
        <v>Null</v>
      </c>
      <c r="I40">
        <v>0</v>
      </c>
      <c r="J40" s="8"/>
      <c r="K40" s="23">
        <f t="shared" si="0"/>
        <v>-7.1627999999999998E-8</v>
      </c>
      <c r="L40" s="8"/>
      <c r="M40">
        <f>K40*'Raw Data'!$C$6+I40</f>
        <v>-9.0394536000000002E-5</v>
      </c>
      <c r="N40">
        <f t="shared" si="1"/>
        <v>-3.19228303884E-3</v>
      </c>
      <c r="O40" s="8"/>
      <c r="P40" s="8"/>
      <c r="Q40" s="8"/>
    </row>
    <row r="41" spans="1:17" x14ac:dyDescent="0.75">
      <c r="A41" s="9">
        <f>'Raw Data'!B42</f>
        <v>480</v>
      </c>
      <c r="B41" s="7">
        <f>'Raw Data'!C42*0.0254</f>
        <v>-1.2445999999999999E-6</v>
      </c>
      <c r="C41">
        <f>'Raw Data'!D42*0.0254</f>
        <v>1.339596E-4</v>
      </c>
      <c r="E41">
        <v>160</v>
      </c>
      <c r="F41">
        <v>0</v>
      </c>
      <c r="H41" t="str" cm="1">
        <f t="array" ref="H41">IFERROR(INDEX(_xlfn.ANCHORARRAY($F$9),MATCH(E41,$A$9:$A$272,0),0),"Null")</f>
        <v>Null</v>
      </c>
      <c r="I41">
        <v>0</v>
      </c>
      <c r="J41" s="8"/>
      <c r="K41" s="23">
        <f t="shared" si="0"/>
        <v>-3.5701111111111104E-8</v>
      </c>
      <c r="L41" s="8"/>
      <c r="M41">
        <f>K41*'Raw Data'!$C$6+I41</f>
        <v>-4.5054802222222211E-5</v>
      </c>
      <c r="N41">
        <f t="shared" si="1"/>
        <v>-1.5911103404777772E-3</v>
      </c>
      <c r="O41" s="8"/>
      <c r="P41" s="8"/>
      <c r="Q41" s="8"/>
    </row>
    <row r="42" spans="1:17" x14ac:dyDescent="0.75">
      <c r="A42" s="9">
        <f>'Raw Data'!B43</f>
        <v>495</v>
      </c>
      <c r="B42" s="7">
        <f>'Raw Data'!C43*0.0254</f>
        <v>1.4168119999999999E-4</v>
      </c>
      <c r="C42">
        <f>'Raw Data'!D43*0.0254</f>
        <v>5.6210199999999999E-5</v>
      </c>
      <c r="E42">
        <v>165</v>
      </c>
      <c r="F42">
        <v>0</v>
      </c>
      <c r="H42" cm="1">
        <f t="array" ref="H42">IFERROR(INDEX(_xlfn.ANCHORARRAY($F$9),MATCH(E42,$A$9:$A$272,0),0),"Null")</f>
        <v>0</v>
      </c>
      <c r="I42">
        <v>0</v>
      </c>
      <c r="J42" s="8"/>
      <c r="K42" s="23">
        <f t="shared" si="0"/>
        <v>-8.6388222222222234E-8</v>
      </c>
      <c r="L42" s="8"/>
      <c r="M42">
        <f>K42*'Raw Data'!$C$6+I42</f>
        <v>-1.0902193644444446E-4</v>
      </c>
      <c r="N42">
        <f t="shared" si="1"/>
        <v>-3.8501096855355558E-3</v>
      </c>
      <c r="O42" s="8"/>
      <c r="P42" s="8"/>
      <c r="Q42" s="8"/>
    </row>
    <row r="43" spans="1:17" x14ac:dyDescent="0.75">
      <c r="A43" s="9">
        <f>'Raw Data'!B44</f>
        <v>510</v>
      </c>
      <c r="B43" s="7">
        <f>'Raw Data'!C44*0.0254</f>
        <v>1.4020799999999998E-4</v>
      </c>
      <c r="C43">
        <f>'Raw Data'!D44*0.0254</f>
        <v>1.6380459999999999E-4</v>
      </c>
      <c r="E43">
        <v>170</v>
      </c>
      <c r="F43">
        <v>0</v>
      </c>
      <c r="H43" t="str" cm="1">
        <f t="array" ref="H43">IFERROR(INDEX(_xlfn.ANCHORARRAY($F$9),MATCH(E43,$A$9:$A$272,0),0),"Null")</f>
        <v>Null</v>
      </c>
      <c r="I43">
        <v>0</v>
      </c>
      <c r="J43" s="8"/>
      <c r="K43" s="23">
        <f t="shared" si="0"/>
        <v>1.1954933333333332E-7</v>
      </c>
      <c r="L43" s="8"/>
      <c r="M43">
        <f>K43*'Raw Data'!$C$6+I43</f>
        <v>1.5087125866666666E-4</v>
      </c>
      <c r="N43">
        <f t="shared" si="1"/>
        <v>5.3280184998133326E-3</v>
      </c>
      <c r="O43" s="8"/>
      <c r="P43" s="8"/>
      <c r="Q43" s="8"/>
    </row>
    <row r="44" spans="1:17" x14ac:dyDescent="0.75">
      <c r="A44" s="9">
        <f>'Raw Data'!B45</f>
        <v>525</v>
      </c>
      <c r="B44" s="7">
        <f>'Raw Data'!C45*0.0254</f>
        <v>-9.6367599999999995E-5</v>
      </c>
      <c r="C44">
        <f>'Raw Data'!D45*0.0254</f>
        <v>4.3992799999999997E-5</v>
      </c>
      <c r="E44">
        <v>175</v>
      </c>
      <c r="F44">
        <v>0</v>
      </c>
      <c r="H44" t="str" cm="1">
        <f t="array" ref="H44">IFERROR(INDEX(_xlfn.ANCHORARRAY($F$9),MATCH(E44,$A$9:$A$272,0),0),"Null")</f>
        <v>Null</v>
      </c>
      <c r="I44">
        <v>0</v>
      </c>
      <c r="J44" s="8"/>
      <c r="K44" s="23">
        <f t="shared" si="0"/>
        <v>-1.3312422222222222E-7</v>
      </c>
      <c r="L44" s="8"/>
      <c r="M44">
        <f>K44*'Raw Data'!$C$6+I44</f>
        <v>-1.6800276844444444E-4</v>
      </c>
      <c r="N44">
        <f t="shared" si="1"/>
        <v>-5.933017767615555E-3</v>
      </c>
      <c r="O44" s="8"/>
      <c r="P44" s="8"/>
      <c r="Q44" s="8"/>
    </row>
    <row r="45" spans="1:17" x14ac:dyDescent="0.75">
      <c r="A45" s="9">
        <f>'Raw Data'!B46</f>
        <v>540</v>
      </c>
      <c r="B45" s="7">
        <f>'Raw Data'!C46*0.0254</f>
        <v>-5.4254399999999993E-5</v>
      </c>
      <c r="C45">
        <f>'Raw Data'!D46*0.0254</f>
        <v>1.2509499999999998E-4</v>
      </c>
      <c r="E45">
        <v>180</v>
      </c>
      <c r="F45">
        <v>0</v>
      </c>
      <c r="H45" cm="1">
        <f t="array" ref="H45">IFERROR(INDEX(_xlfn.ANCHORARRAY($F$9),MATCH(E45,$A$9:$A$272,0),0),"Null")</f>
        <v>0</v>
      </c>
      <c r="I45">
        <v>0</v>
      </c>
      <c r="J45" s="8"/>
      <c r="K45" s="23">
        <f t="shared" si="0"/>
        <v>9.0113555555555539E-8</v>
      </c>
      <c r="L45" s="8"/>
      <c r="M45">
        <f>K45*'Raw Data'!$C$6+I45</f>
        <v>1.1372330711111109E-4</v>
      </c>
      <c r="N45">
        <f t="shared" si="1"/>
        <v>4.0161385906288876E-3</v>
      </c>
      <c r="O45" s="8"/>
      <c r="P45" s="8"/>
      <c r="Q45" s="8"/>
    </row>
    <row r="46" spans="1:17" x14ac:dyDescent="0.75">
      <c r="A46" s="9">
        <f>'Raw Data'!B47</f>
        <v>555</v>
      </c>
      <c r="B46" s="7">
        <f>'Raw Data'!C47*0.0254</f>
        <v>1.7604739999999998E-4</v>
      </c>
      <c r="C46">
        <f>'Raw Data'!D47*0.0254</f>
        <v>9.0804999999999995E-5</v>
      </c>
      <c r="E46">
        <v>185</v>
      </c>
      <c r="F46">
        <v>0</v>
      </c>
      <c r="H46" t="str" cm="1">
        <f t="array" ref="H46">IFERROR(INDEX(_xlfn.ANCHORARRAY($F$9),MATCH(E46,$A$9:$A$272,0),0),"Null")</f>
        <v>Null</v>
      </c>
      <c r="I46">
        <v>0</v>
      </c>
      <c r="J46" s="8"/>
      <c r="K46" s="23">
        <f t="shared" si="0"/>
        <v>-3.8099999999999984E-8</v>
      </c>
      <c r="L46" s="8"/>
      <c r="M46">
        <f>K46*'Raw Data'!$C$6+I46</f>
        <v>-4.8082199999999978E-5</v>
      </c>
      <c r="N46">
        <f t="shared" si="1"/>
        <v>-1.698022892999999E-3</v>
      </c>
      <c r="O46" s="8"/>
      <c r="P46" s="8"/>
      <c r="Q46" s="8"/>
    </row>
    <row r="47" spans="1:17" x14ac:dyDescent="0.75">
      <c r="A47" s="9">
        <f>'Raw Data'!B48</f>
        <v>570</v>
      </c>
      <c r="B47" s="7">
        <f>'Raw Data'!C48*0.0254</f>
        <v>1.81991E-4</v>
      </c>
      <c r="C47">
        <f>'Raw Data'!D48*0.0254</f>
        <v>1.069086E-4</v>
      </c>
      <c r="E47">
        <v>190</v>
      </c>
      <c r="F47">
        <v>0</v>
      </c>
      <c r="H47" t="str" cm="1">
        <f t="array" ref="H47">IFERROR(INDEX(_xlfn.ANCHORARRAY($F$9),MATCH(E47,$A$9:$A$272,0),0),"Null")</f>
        <v>Null</v>
      </c>
      <c r="I47">
        <v>0</v>
      </c>
      <c r="J47" s="8"/>
      <c r="K47" s="23">
        <f t="shared" si="0"/>
        <v>1.7892888888888896E-8</v>
      </c>
      <c r="L47" s="8"/>
      <c r="M47">
        <f>K47*'Raw Data'!$C$6+I47</f>
        <v>2.2580825777777786E-5</v>
      </c>
      <c r="N47">
        <f t="shared" si="1"/>
        <v>7.9744186234222245E-4</v>
      </c>
      <c r="O47" s="8"/>
      <c r="P47" s="8"/>
      <c r="Q47" s="8"/>
    </row>
    <row r="48" spans="1:17" x14ac:dyDescent="0.75">
      <c r="A48" s="9">
        <f>'Raw Data'!B49</f>
        <v>585</v>
      </c>
      <c r="B48" s="7">
        <f>'Raw Data'!C49*0.0254</f>
        <v>-1.450848E-4</v>
      </c>
      <c r="C48">
        <f>'Raw Data'!D49*0.0254</f>
        <v>1.585976E-4</v>
      </c>
      <c r="E48">
        <v>195</v>
      </c>
      <c r="F48">
        <v>0</v>
      </c>
      <c r="H48" cm="1">
        <f t="array" ref="H48">IFERROR(INDEX(_xlfn.ANCHORARRAY($F$9),MATCH(E48,$A$9:$A$272,0),0),"Null")</f>
        <v>0</v>
      </c>
      <c r="I48">
        <v>0</v>
      </c>
      <c r="J48" s="8"/>
      <c r="K48" s="23">
        <f t="shared" si="0"/>
        <v>5.7432222222222223E-8</v>
      </c>
      <c r="L48" s="8"/>
      <c r="M48">
        <f>K48*'Raw Data'!$C$6+I48</f>
        <v>7.2479464444444446E-5</v>
      </c>
      <c r="N48">
        <f t="shared" si="1"/>
        <v>2.5596122868555555E-3</v>
      </c>
      <c r="O48" s="8"/>
      <c r="P48" s="8"/>
      <c r="Q48" s="8"/>
    </row>
    <row r="49" spans="1:17" x14ac:dyDescent="0.75">
      <c r="A49" s="9">
        <f>'Raw Data'!B50</f>
        <v>600</v>
      </c>
      <c r="B49" s="7">
        <f>'Raw Data'!C50*0.0254</f>
        <v>-5.3873399999999998E-5</v>
      </c>
      <c r="C49">
        <f>'Raw Data'!D50*0.0254</f>
        <v>1.0185399999999999E-4</v>
      </c>
      <c r="E49">
        <v>200</v>
      </c>
      <c r="F49">
        <v>0</v>
      </c>
      <c r="H49" t="str" cm="1">
        <f t="array" ref="H49">IFERROR(INDEX(_xlfn.ANCHORARRAY($F$9),MATCH(E49,$A$9:$A$272,0),0),"Null")</f>
        <v>Null</v>
      </c>
      <c r="I49">
        <v>0</v>
      </c>
      <c r="J49" s="8"/>
      <c r="K49" s="23">
        <f t="shared" si="0"/>
        <v>-6.3048444444444453E-8</v>
      </c>
      <c r="L49" s="8"/>
      <c r="M49">
        <f>K49*'Raw Data'!$C$6+I49</f>
        <v>-7.9567136888888902E-5</v>
      </c>
      <c r="N49">
        <f t="shared" si="1"/>
        <v>-2.8099134392311114E-3</v>
      </c>
      <c r="O49" s="8"/>
      <c r="P49" s="8"/>
      <c r="Q49" s="8"/>
    </row>
    <row r="50" spans="1:17" x14ac:dyDescent="0.75">
      <c r="A50" s="9">
        <f>'Raw Data'!B51</f>
        <v>615</v>
      </c>
      <c r="B50" s="7">
        <f>'Raw Data'!C51*0.0254</f>
        <v>1.0533379999999999E-4</v>
      </c>
      <c r="C50">
        <f>'Raw Data'!D51*0.0254</f>
        <v>1.7190719999999999E-4</v>
      </c>
      <c r="E50">
        <v>205</v>
      </c>
      <c r="F50">
        <v>0</v>
      </c>
      <c r="H50" t="str" cm="1">
        <f t="array" ref="H50">IFERROR(INDEX(_xlfn.ANCHORARRAY($F$9),MATCH(E50,$A$9:$A$272,0),0),"Null")</f>
        <v>Null</v>
      </c>
      <c r="I50">
        <v>0</v>
      </c>
      <c r="J50" s="8"/>
      <c r="K50" s="23">
        <f t="shared" si="0"/>
        <v>7.7836888888888897E-8</v>
      </c>
      <c r="L50" s="8"/>
      <c r="M50">
        <f>K50*'Raw Data'!$C$6+I50</f>
        <v>9.8230153777777783E-5</v>
      </c>
      <c r="N50">
        <f t="shared" si="1"/>
        <v>3.4689978806622221E-3</v>
      </c>
      <c r="O50" s="8"/>
      <c r="P50" s="8"/>
      <c r="Q50" s="8"/>
    </row>
    <row r="51" spans="1:17" x14ac:dyDescent="0.75">
      <c r="A51" s="9">
        <f>'Raw Data'!B52</f>
        <v>630</v>
      </c>
      <c r="B51" s="7">
        <f>'Raw Data'!C52*0.0254</f>
        <v>1.2857479999999998E-4</v>
      </c>
      <c r="C51">
        <f>'Raw Data'!D52*0.0254</f>
        <v>1.0886439999999999E-4</v>
      </c>
      <c r="E51">
        <v>210</v>
      </c>
      <c r="F51">
        <v>0</v>
      </c>
      <c r="H51" cm="1">
        <f t="array" ref="H51">IFERROR(INDEX(_xlfn.ANCHORARRAY($F$9),MATCH(E51,$A$9:$A$272,0),0),"Null")</f>
        <v>0</v>
      </c>
      <c r="I51">
        <v>0</v>
      </c>
      <c r="J51" s="8"/>
      <c r="K51" s="23">
        <f t="shared" si="0"/>
        <v>-7.004755555555555E-8</v>
      </c>
      <c r="L51" s="8"/>
      <c r="M51">
        <f>K51*'Raw Data'!$C$6+I51</f>
        <v>-8.84000151111111E-5</v>
      </c>
      <c r="N51">
        <f t="shared" si="1"/>
        <v>-3.1218465336488883E-3</v>
      </c>
      <c r="O51" s="8"/>
      <c r="P51" s="8"/>
      <c r="Q51" s="8"/>
    </row>
    <row r="52" spans="1:17" x14ac:dyDescent="0.75">
      <c r="A52" s="9">
        <f>'Raw Data'!B53</f>
        <v>645</v>
      </c>
      <c r="B52" s="7">
        <f>'Raw Data'!C53*0.0254</f>
        <v>-4.48564E-5</v>
      </c>
      <c r="C52">
        <f>'Raw Data'!D53*0.0254</f>
        <v>2.0848319999999999E-4</v>
      </c>
      <c r="E52">
        <v>215</v>
      </c>
      <c r="F52">
        <v>0</v>
      </c>
      <c r="H52" t="str" cm="1">
        <f t="array" ref="H52">IFERROR(INDEX(_xlfn.ANCHORARRAY($F$9),MATCH(E52,$A$9:$A$272,0),0),"Null")</f>
        <v>Null</v>
      </c>
      <c r="I52">
        <v>0</v>
      </c>
      <c r="J52" s="8"/>
      <c r="K52" s="23">
        <f t="shared" si="0"/>
        <v>1.1068755555555555E-7</v>
      </c>
      <c r="L52" s="8"/>
      <c r="M52">
        <f>K52*'Raw Data'!$C$6+I52</f>
        <v>1.3968769511111111E-4</v>
      </c>
      <c r="N52">
        <f t="shared" si="1"/>
        <v>4.9330709528488887E-3</v>
      </c>
      <c r="O52" s="8"/>
      <c r="P52" s="8"/>
      <c r="Q52" s="8"/>
    </row>
    <row r="53" spans="1:17" x14ac:dyDescent="0.75">
      <c r="A53" s="9">
        <f>'Raw Data'!B54</f>
        <v>660</v>
      </c>
      <c r="B53" s="7">
        <f>'Raw Data'!C54*0.0254</f>
        <v>1.7678400000000001E-4</v>
      </c>
      <c r="C53">
        <f>'Raw Data'!D54*0.0254</f>
        <v>2.6591259999999997E-4</v>
      </c>
      <c r="E53">
        <v>220</v>
      </c>
      <c r="F53">
        <v>0</v>
      </c>
      <c r="H53" t="str" cm="1">
        <f t="array" ref="H53">IFERROR(INDEX(_xlfn.ANCHORARRAY($F$9),MATCH(E53,$A$9:$A$272,0),0),"Null")</f>
        <v>Null</v>
      </c>
      <c r="I53">
        <v>0</v>
      </c>
      <c r="J53" s="8"/>
      <c r="K53" s="23">
        <f t="shared" si="0"/>
        <v>6.3810444444444431E-8</v>
      </c>
      <c r="L53" s="8"/>
      <c r="M53">
        <f>K53*'Raw Data'!$C$6+I53</f>
        <v>8.0528780888888869E-5</v>
      </c>
      <c r="N53">
        <f t="shared" si="1"/>
        <v>2.8438738970911104E-3</v>
      </c>
      <c r="O53" s="8"/>
      <c r="P53" s="8"/>
      <c r="Q53" s="8"/>
    </row>
    <row r="54" spans="1:17" x14ac:dyDescent="0.75">
      <c r="A54" s="9">
        <f>'Raw Data'!B55</f>
        <v>675</v>
      </c>
      <c r="B54" s="7">
        <f>'Raw Data'!C55*0.0254</f>
        <v>-4.19608E-5</v>
      </c>
      <c r="C54">
        <f>'Raw Data'!D55*0.0254</f>
        <v>1.48844E-4</v>
      </c>
      <c r="E54">
        <v>225</v>
      </c>
      <c r="F54">
        <v>0</v>
      </c>
      <c r="H54" cm="1">
        <f t="array" ref="H54">IFERROR(INDEX(_xlfn.ANCHORARRAY($F$9),MATCH(E54,$A$9:$A$272,0),0),"Null")</f>
        <v>0</v>
      </c>
      <c r="I54">
        <v>0</v>
      </c>
      <c r="J54" s="8"/>
      <c r="K54" s="23">
        <f t="shared" si="0"/>
        <v>-1.3007622222222218E-7</v>
      </c>
      <c r="L54" s="8"/>
      <c r="M54">
        <f>K54*'Raw Data'!$C$6+I54</f>
        <v>-1.641561924444444E-4</v>
      </c>
      <c r="N54">
        <f t="shared" si="1"/>
        <v>-5.7971759361755536E-3</v>
      </c>
      <c r="O54" s="8"/>
      <c r="P54" s="8"/>
      <c r="Q54" s="8"/>
    </row>
    <row r="55" spans="1:17" x14ac:dyDescent="0.75">
      <c r="A55" s="9">
        <f>'Raw Data'!B56</f>
        <v>690</v>
      </c>
      <c r="B55" s="7">
        <f>'Raw Data'!C56*0.0254</f>
        <v>2.1767799999999999E-5</v>
      </c>
      <c r="C55">
        <f>'Raw Data'!D56*0.0254</f>
        <v>1.694942E-4</v>
      </c>
      <c r="E55">
        <v>230</v>
      </c>
      <c r="F55">
        <v>0</v>
      </c>
      <c r="H55" t="str" cm="1">
        <f t="array" ref="H55">IFERROR(INDEX(_xlfn.ANCHORARRAY($F$9),MATCH(E55,$A$9:$A$272,0),0),"Null")</f>
        <v>Null</v>
      </c>
      <c r="I55">
        <v>0</v>
      </c>
      <c r="J55" s="8"/>
      <c r="K55" s="23">
        <f t="shared" si="0"/>
        <v>2.2944666666666669E-8</v>
      </c>
      <c r="L55" s="8"/>
      <c r="M55">
        <f>K55*'Raw Data'!$C$6+I55</f>
        <v>2.8956169333333337E-5</v>
      </c>
      <c r="N55">
        <f t="shared" si="1"/>
        <v>1.0225871200066666E-3</v>
      </c>
      <c r="O55" s="8"/>
      <c r="P55" s="8"/>
      <c r="Q55" s="8"/>
    </row>
    <row r="56" spans="1:17" x14ac:dyDescent="0.75">
      <c r="A56" s="9">
        <f>'Raw Data'!B57</f>
        <v>705</v>
      </c>
      <c r="B56" s="7">
        <f>'Raw Data'!C57*0.0254</f>
        <v>1.3952219999999998E-4</v>
      </c>
      <c r="C56">
        <f>'Raw Data'!D57*0.0254</f>
        <v>7.424419999999999E-5</v>
      </c>
      <c r="E56">
        <v>235</v>
      </c>
      <c r="F56">
        <v>0</v>
      </c>
      <c r="H56" t="str" cm="1">
        <f t="array" ref="H56">IFERROR(INDEX(_xlfn.ANCHORARRAY($F$9),MATCH(E56,$A$9:$A$272,0),0),"Null")</f>
        <v>Null</v>
      </c>
      <c r="I56">
        <v>0</v>
      </c>
      <c r="J56" s="8"/>
      <c r="K56" s="23">
        <f t="shared" si="0"/>
        <v>-1.0583333333333335E-7</v>
      </c>
      <c r="L56" s="8"/>
      <c r="M56">
        <f>K56*'Raw Data'!$C$6+I56</f>
        <v>-1.3356166666666667E-4</v>
      </c>
      <c r="N56">
        <f t="shared" si="1"/>
        <v>-4.7167302583333336E-3</v>
      </c>
      <c r="O56" s="8"/>
      <c r="P56" s="8"/>
      <c r="Q56" s="8"/>
    </row>
    <row r="57" spans="1:17" x14ac:dyDescent="0.75">
      <c r="A57" s="9">
        <f>'Raw Data'!B58</f>
        <v>720</v>
      </c>
      <c r="B57" s="7">
        <f>'Raw Data'!C58*0.0254</f>
        <v>-1.296162E-4</v>
      </c>
      <c r="C57">
        <f>'Raw Data'!D58*0.0254</f>
        <v>1.4721839999999999E-4</v>
      </c>
      <c r="E57">
        <v>240</v>
      </c>
      <c r="F57">
        <v>0</v>
      </c>
      <c r="H57" cm="1">
        <f t="array" ref="H57">IFERROR(INDEX(_xlfn.ANCHORARRAY($F$9),MATCH(E57,$A$9:$A$272,0),0),"Null")</f>
        <v>0</v>
      </c>
      <c r="I57">
        <v>0</v>
      </c>
      <c r="J57" s="8"/>
      <c r="K57" s="23">
        <f t="shared" si="0"/>
        <v>8.1082444444444441E-8</v>
      </c>
      <c r="L57" s="8"/>
      <c r="M57">
        <f>K57*'Raw Data'!$C$6+I57</f>
        <v>1.0232604488888888E-4</v>
      </c>
      <c r="N57">
        <f t="shared" si="1"/>
        <v>3.6136442752511106E-3</v>
      </c>
      <c r="O57" s="8"/>
      <c r="P57" s="8"/>
      <c r="Q57" s="8"/>
    </row>
    <row r="58" spans="1:17" x14ac:dyDescent="0.75">
      <c r="A58" s="9">
        <f>'Raw Data'!B59</f>
        <v>735</v>
      </c>
      <c r="B58" s="7">
        <f>'Raw Data'!C59*0.0254</f>
        <v>-8.0111599999999994E-5</v>
      </c>
      <c r="C58">
        <f>'Raw Data'!D59*0.0254</f>
        <v>1.1026140000000001E-4</v>
      </c>
      <c r="E58">
        <v>245</v>
      </c>
      <c r="F58">
        <v>0</v>
      </c>
      <c r="H58" t="str" cm="1">
        <f t="array" ref="H58">IFERROR(INDEX(_xlfn.ANCHORARRAY($F$9),MATCH(E58,$A$9:$A$272,0),0),"Null")</f>
        <v>Null</v>
      </c>
      <c r="I58">
        <v>0</v>
      </c>
      <c r="J58" s="8"/>
      <c r="K58" s="23">
        <f t="shared" si="0"/>
        <v>-4.1063333333333311E-8</v>
      </c>
      <c r="L58" s="8"/>
      <c r="M58">
        <f>K58*'Raw Data'!$C$6+I58</f>
        <v>-5.1821926666666636E-5</v>
      </c>
      <c r="N58">
        <f>M58*35.315</f>
        <v>-1.8300913402333322E-3</v>
      </c>
      <c r="O58" s="8"/>
      <c r="P58" s="8"/>
      <c r="Q58" s="8"/>
    </row>
    <row r="59" spans="1:17" x14ac:dyDescent="0.75">
      <c r="A59" s="9">
        <f>'Raw Data'!B60</f>
        <v>750</v>
      </c>
      <c r="B59" s="7">
        <f>'Raw Data'!C60*0.0254</f>
        <v>1.260856E-4</v>
      </c>
      <c r="C59">
        <f>'Raw Data'!D60*0.0254</f>
        <v>2.03327E-4</v>
      </c>
      <c r="E59">
        <v>250</v>
      </c>
      <c r="F59">
        <v>0</v>
      </c>
      <c r="H59" t="str" cm="1">
        <f t="array" ref="H59">IFERROR(INDEX(_xlfn.ANCHORARRAY($F$9),MATCH(E59,$A$9:$A$272,0),0),"Null")</f>
        <v>Null</v>
      </c>
      <c r="I59">
        <v>0</v>
      </c>
      <c r="J59" s="8"/>
      <c r="K59" s="23">
        <f t="shared" si="0"/>
        <v>1.0340622222222221E-7</v>
      </c>
      <c r="L59" s="8"/>
      <c r="M59">
        <f>K59*'Raw Data'!$C$6+I59</f>
        <v>1.3049865244444441E-4</v>
      </c>
      <c r="N59">
        <f t="shared" si="1"/>
        <v>4.6085599110755543E-3</v>
      </c>
      <c r="O59" s="8"/>
      <c r="P59" s="8"/>
      <c r="Q59" s="8"/>
    </row>
    <row r="60" spans="1:17" x14ac:dyDescent="0.75">
      <c r="A60" s="9">
        <f>'Raw Data'!B61</f>
        <v>765</v>
      </c>
      <c r="B60" s="7">
        <f>'Raw Data'!C61*0.0254</f>
        <v>3.7462459999999998E-4</v>
      </c>
      <c r="C60">
        <f>'Raw Data'!D61*0.0254</f>
        <v>4.3530519999999999E-4</v>
      </c>
      <c r="E60">
        <v>255</v>
      </c>
      <c r="F60">
        <v>0</v>
      </c>
      <c r="H60" cm="1">
        <f t="array" ref="H60">IFERROR(INDEX(_xlfn.ANCHORARRAY($F$9),MATCH(E60,$A$9:$A$272,0),0),"Null")</f>
        <v>0</v>
      </c>
      <c r="I60">
        <v>0</v>
      </c>
      <c r="J60" s="8"/>
      <c r="K60" s="23">
        <f t="shared" si="0"/>
        <v>2.5775355555555554E-7</v>
      </c>
      <c r="L60" s="8"/>
      <c r="M60">
        <f>K60*'Raw Data'!$C$6+I60</f>
        <v>3.2528498711111107E-4</v>
      </c>
      <c r="N60">
        <f t="shared" si="1"/>
        <v>1.1487439319828886E-2</v>
      </c>
      <c r="O60" s="8"/>
      <c r="P60" s="8"/>
      <c r="Q60" s="8"/>
    </row>
    <row r="61" spans="1:17" x14ac:dyDescent="0.75">
      <c r="A61" s="9">
        <f>'Raw Data'!B62</f>
        <v>780</v>
      </c>
      <c r="B61" s="7">
        <f>'Raw Data'!C62*0.0254</f>
        <v>4.46278E-5</v>
      </c>
      <c r="C61">
        <f>'Raw Data'!D62*0.0254</f>
        <v>3.8544499999999994E-4</v>
      </c>
      <c r="E61">
        <v>260</v>
      </c>
      <c r="F61">
        <v>0</v>
      </c>
      <c r="H61" t="str" cm="1">
        <f t="array" ref="H61">IFERROR(INDEX(_xlfn.ANCHORARRAY($F$9),MATCH(E61,$A$9:$A$272,0),0),"Null")</f>
        <v>Null</v>
      </c>
      <c r="I61">
        <v>0</v>
      </c>
      <c r="J61" s="8"/>
      <c r="K61" s="23">
        <f t="shared" si="0"/>
        <v>-5.5400222222222281E-8</v>
      </c>
      <c r="L61" s="8"/>
      <c r="M61">
        <f>K61*'Raw Data'!$C$6+I61</f>
        <v>-6.9915080444444519E-5</v>
      </c>
      <c r="N61">
        <f t="shared" si="1"/>
        <v>-2.469051065895558E-3</v>
      </c>
      <c r="O61" s="8"/>
      <c r="P61" s="8"/>
      <c r="Q61" s="8"/>
    </row>
    <row r="62" spans="1:17" x14ac:dyDescent="0.75">
      <c r="A62" s="9">
        <f>'Raw Data'!B63</f>
        <v>795</v>
      </c>
      <c r="B62" s="7">
        <f>'Raw Data'!C63*0.0254</f>
        <v>4.9164240000000006E-4</v>
      </c>
      <c r="C62">
        <f>'Raw Data'!D63*0.0254</f>
        <v>5.9659519999999996E-4</v>
      </c>
      <c r="E62">
        <v>265</v>
      </c>
      <c r="F62">
        <v>0</v>
      </c>
      <c r="H62" t="str" cm="1">
        <f t="array" ref="H62">IFERROR(INDEX(_xlfn.ANCHORARRAY($F$9),MATCH(E62,$A$9:$A$272,0),0),"Null")</f>
        <v>Null</v>
      </c>
      <c r="I62">
        <v>0</v>
      </c>
      <c r="J62" s="8"/>
      <c r="K62" s="23">
        <f t="shared" si="0"/>
        <v>2.3461133333333335E-7</v>
      </c>
      <c r="L62" s="8"/>
      <c r="M62">
        <f>K62*'Raw Data'!$C$6+I62</f>
        <v>2.9607950266666668E-4</v>
      </c>
      <c r="N62">
        <f t="shared" si="1"/>
        <v>1.0456047636673333E-2</v>
      </c>
      <c r="O62" s="8"/>
      <c r="P62" s="8"/>
      <c r="Q62" s="8"/>
    </row>
    <row r="63" spans="1:17" x14ac:dyDescent="0.75">
      <c r="A63" s="9">
        <f>'Raw Data'!B64</f>
        <v>810</v>
      </c>
      <c r="B63" s="7">
        <f>'Raw Data'!C64*0.0254</f>
        <v>1.37668E-4</v>
      </c>
      <c r="C63">
        <f>'Raw Data'!D64*0.0254</f>
        <v>4.7111919999999995E-4</v>
      </c>
      <c r="E63">
        <v>270</v>
      </c>
      <c r="F63">
        <v>0</v>
      </c>
      <c r="H63" cm="1">
        <f t="array" ref="H63">IFERROR(INDEX(_xlfn.ANCHORARRAY($F$9),MATCH(E63,$A$9:$A$272,0),0),"Null")</f>
        <v>0</v>
      </c>
      <c r="I63">
        <v>0</v>
      </c>
      <c r="J63" s="8"/>
      <c r="K63" s="23">
        <f t="shared" si="0"/>
        <v>-1.3941777777777778E-7</v>
      </c>
      <c r="L63" s="8"/>
      <c r="M63">
        <f>K63*'Raw Data'!$C$6+I63</f>
        <v>-1.7594523555555555E-4</v>
      </c>
      <c r="N63">
        <f t="shared" si="1"/>
        <v>-6.2135059936444439E-3</v>
      </c>
      <c r="O63" s="8"/>
      <c r="P63" s="8"/>
      <c r="Q63" s="8"/>
    </row>
    <row r="64" spans="1:17" x14ac:dyDescent="0.75">
      <c r="A64" s="9">
        <f>'Raw Data'!B65</f>
        <v>825</v>
      </c>
      <c r="B64" s="7">
        <f>'Raw Data'!C65*0.0254</f>
        <v>3.9349680000000002E-4</v>
      </c>
      <c r="C64">
        <f>'Raw Data'!D65*0.0254</f>
        <v>5.4960519999999995E-4</v>
      </c>
      <c r="E64">
        <v>275</v>
      </c>
      <c r="F64">
        <v>0</v>
      </c>
      <c r="H64" t="str" cm="1">
        <f t="array" ref="H64">IFERROR(INDEX(_xlfn.ANCHORARRAY($F$9),MATCH(E64,$A$9:$A$272,0),0),"Null")</f>
        <v>Null</v>
      </c>
      <c r="I64">
        <v>0</v>
      </c>
      <c r="J64" s="8"/>
      <c r="K64" s="23">
        <f t="shared" si="0"/>
        <v>8.7206666666666679E-8</v>
      </c>
      <c r="L64" s="8"/>
      <c r="M64">
        <f>K64*'Raw Data'!$C$6+I64</f>
        <v>1.1005481333333335E-4</v>
      </c>
      <c r="N64">
        <f t="shared" si="1"/>
        <v>3.8865857328666672E-3</v>
      </c>
      <c r="O64" s="8"/>
      <c r="P64" s="8"/>
      <c r="Q64" s="8"/>
    </row>
    <row r="65" spans="1:17" x14ac:dyDescent="0.75">
      <c r="A65" s="9">
        <f>'Raw Data'!B66</f>
        <v>840</v>
      </c>
      <c r="B65" s="7">
        <f>'Raw Data'!C66*0.0254</f>
        <v>7.8586075999999994E-3</v>
      </c>
      <c r="C65">
        <f>'Raw Data'!D66*0.0254</f>
        <v>5.3301900000000003E-4</v>
      </c>
      <c r="E65">
        <v>280</v>
      </c>
      <c r="F65">
        <v>0</v>
      </c>
      <c r="H65" t="str" cm="1">
        <f t="array" ref="H65">IFERROR(INDEX(_xlfn.ANCHORARRAY($F$9),MATCH(E65,$A$9:$A$272,0),0),"Null")</f>
        <v>Null</v>
      </c>
      <c r="I65">
        <v>0</v>
      </c>
      <c r="J65" s="8"/>
      <c r="K65" s="23">
        <f t="shared" si="0"/>
        <v>-1.8429111111111027E-8</v>
      </c>
      <c r="L65" s="8"/>
      <c r="M65">
        <f>K65*'Raw Data'!$C$6+I65</f>
        <v>-2.3257538222222115E-5</v>
      </c>
      <c r="N65">
        <f t="shared" si="1"/>
        <v>-8.21339962317774E-4</v>
      </c>
      <c r="O65" s="8"/>
      <c r="P65" s="8"/>
      <c r="Q65" s="8"/>
    </row>
    <row r="66" spans="1:17" x14ac:dyDescent="0.75">
      <c r="A66" s="9">
        <f>'Raw Data'!B67</f>
        <v>855</v>
      </c>
      <c r="B66" s="7">
        <f>'Raw Data'!C67*0.0254</f>
        <v>4.3261407000000002E-2</v>
      </c>
      <c r="C66">
        <f>'Raw Data'!D67*0.0254</f>
        <v>5.3759988999999994E-2</v>
      </c>
      <c r="E66">
        <v>285</v>
      </c>
      <c r="F66">
        <v>0</v>
      </c>
      <c r="H66" cm="1">
        <f t="array" ref="H66">IFERROR(INDEX(_xlfn.ANCHORARRAY($F$9),MATCH(E66,$A$9:$A$272,0),0),"Null")</f>
        <v>0</v>
      </c>
      <c r="I66">
        <v>0</v>
      </c>
      <c r="J66" s="8"/>
      <c r="K66" s="23">
        <f t="shared" si="0"/>
        <v>5.9141077777777771E-5</v>
      </c>
      <c r="L66" s="8"/>
      <c r="M66">
        <f>K66*'Raw Data'!$C$6+I66</f>
        <v>7.4636040155555541E-2</v>
      </c>
      <c r="N66">
        <f t="shared" si="1"/>
        <v>2.6357717580934437</v>
      </c>
      <c r="O66" s="8"/>
      <c r="P66" s="8"/>
      <c r="Q66" s="8"/>
    </row>
    <row r="67" spans="1:17" x14ac:dyDescent="0.75">
      <c r="A67" s="9">
        <f>'Raw Data'!B68</f>
        <v>870</v>
      </c>
      <c r="B67" s="7">
        <f>'Raw Data'!C68*0.0254</f>
        <v>4.5664831199999999E-2</v>
      </c>
      <c r="C67">
        <f>'Raw Data'!D68*0.0254</f>
        <v>5.7412813799999997E-2</v>
      </c>
      <c r="E67">
        <v>290</v>
      </c>
      <c r="F67">
        <v>0</v>
      </c>
      <c r="H67" t="str" cm="1">
        <f t="array" ref="H67">IFERROR(INDEX(_xlfn.ANCHORARRAY($F$9),MATCH(E67,$A$9:$A$272,0),0),"Null")</f>
        <v>Null</v>
      </c>
      <c r="I67">
        <v>0</v>
      </c>
      <c r="J67" s="8"/>
      <c r="K67" s="23">
        <f t="shared" si="0"/>
        <v>4.0586942222222252E-6</v>
      </c>
      <c r="L67" s="8"/>
      <c r="M67">
        <f>K67*'Raw Data'!$C$6+I67</f>
        <v>5.1220721084444479E-3</v>
      </c>
      <c r="N67">
        <f t="shared" si="1"/>
        <v>0.18088597650971566</v>
      </c>
      <c r="O67" s="8"/>
      <c r="P67" s="8"/>
      <c r="Q67" s="8"/>
    </row>
    <row r="68" spans="1:17" x14ac:dyDescent="0.75">
      <c r="A68" s="9">
        <f>'Raw Data'!B69</f>
        <v>885</v>
      </c>
      <c r="B68" s="7">
        <f>'Raw Data'!C69*0.0254</f>
        <v>4.6326882199999996E-2</v>
      </c>
      <c r="C68">
        <f>'Raw Data'!D69*0.0254</f>
        <v>5.8658429800000002E-2</v>
      </c>
      <c r="E68">
        <v>295</v>
      </c>
      <c r="F68">
        <v>0</v>
      </c>
      <c r="H68" t="str" cm="1">
        <f t="array" ref="H68">IFERROR(INDEX(_xlfn.ANCHORARRAY($F$9),MATCH(E68,$A$9:$A$272,0),0),"Null")</f>
        <v>Null</v>
      </c>
      <c r="I68">
        <v>0</v>
      </c>
      <c r="J68" s="8"/>
      <c r="K68" s="23">
        <f t="shared" si="0"/>
        <v>1.3840177777777834E-6</v>
      </c>
      <c r="L68" s="8"/>
      <c r="M68">
        <f>K68*'Raw Data'!$C$6+I68</f>
        <v>1.7466304355555626E-3</v>
      </c>
      <c r="N68">
        <f t="shared" si="1"/>
        <v>6.168225383164469E-2</v>
      </c>
      <c r="O68" s="8"/>
      <c r="P68" s="8"/>
      <c r="Q68" s="8"/>
    </row>
    <row r="69" spans="1:17" x14ac:dyDescent="0.75">
      <c r="A69" s="9">
        <f>'Raw Data'!B70</f>
        <v>900</v>
      </c>
      <c r="B69" s="7">
        <f>'Raw Data'!C70*0.0254</f>
        <v>4.7541230800000001E-2</v>
      </c>
      <c r="C69">
        <f>'Raw Data'!D70*0.0254</f>
        <v>6.1190911399999999E-2</v>
      </c>
      <c r="E69">
        <v>300</v>
      </c>
      <c r="F69">
        <v>0</v>
      </c>
      <c r="H69" cm="1">
        <f t="array" ref="H69">IFERROR(INDEX(_xlfn.ANCHORARRAY($F$9),MATCH(E69,$A$9:$A$272,0),0),"Null")</f>
        <v>0</v>
      </c>
      <c r="I69">
        <v>0</v>
      </c>
      <c r="J69" s="8"/>
      <c r="K69" s="23">
        <f t="shared" si="0"/>
        <v>2.8138684444444413E-6</v>
      </c>
      <c r="L69" s="8"/>
      <c r="M69">
        <f>K69*'Raw Data'!$C$6+I69</f>
        <v>3.551101976888885E-3</v>
      </c>
      <c r="N69">
        <f t="shared" si="1"/>
        <v>0.12540716631383098</v>
      </c>
      <c r="O69" s="8"/>
      <c r="P69" s="8"/>
      <c r="Q69" s="8"/>
    </row>
    <row r="70" spans="1:17" x14ac:dyDescent="0.75">
      <c r="A70" s="9">
        <f>'Raw Data'!B71</f>
        <v>915</v>
      </c>
      <c r="B70" s="7">
        <f>'Raw Data'!C71*0.0254</f>
        <v>5.1370433199999996E-2</v>
      </c>
      <c r="C70">
        <f>'Raw Data'!D71*0.0254</f>
        <v>6.1921008999999999E-2</v>
      </c>
      <c r="E70">
        <v>305</v>
      </c>
      <c r="F70">
        <v>0</v>
      </c>
      <c r="H70" t="str" cm="1">
        <f t="array" ref="H70">IFERROR(INDEX(_xlfn.ANCHORARRAY($F$9),MATCH(E70,$A$9:$A$272,0),0),"Null")</f>
        <v>Null</v>
      </c>
      <c r="I70">
        <v>0</v>
      </c>
      <c r="J70" s="8"/>
      <c r="K70" s="23">
        <f t="shared" si="0"/>
        <v>8.1121955555555563E-7</v>
      </c>
      <c r="L70" s="8"/>
      <c r="M70">
        <f>K70*'Raw Data'!$C$6+I70</f>
        <v>1.0237590791111113E-3</v>
      </c>
      <c r="N70">
        <f t="shared" si="1"/>
        <v>3.6154051878808893E-2</v>
      </c>
      <c r="O70" s="8"/>
      <c r="P70" s="8"/>
      <c r="Q70" s="8"/>
    </row>
    <row r="71" spans="1:17" x14ac:dyDescent="0.75">
      <c r="A71" s="9">
        <f>'Raw Data'!B72</f>
        <v>930</v>
      </c>
      <c r="B71" s="7">
        <f>'Raw Data'!C72*0.0254</f>
        <v>5.2268602599999991E-2</v>
      </c>
      <c r="C71">
        <f>'Raw Data'!D72*0.0254</f>
        <v>6.4085901799999997E-2</v>
      </c>
      <c r="E71">
        <v>310</v>
      </c>
      <c r="F71">
        <v>0</v>
      </c>
      <c r="H71" t="str" cm="1">
        <f t="array" ref="H71">IFERROR(INDEX(_xlfn.ANCHORARRAY($F$9),MATCH(E71,$A$9:$A$272,0),0),"Null")</f>
        <v>Null</v>
      </c>
      <c r="I71">
        <v>0</v>
      </c>
      <c r="J71" s="8"/>
      <c r="K71" s="23">
        <f t="shared" si="0"/>
        <v>2.4054364444444428E-6</v>
      </c>
      <c r="L71" s="8"/>
      <c r="M71">
        <f>K71*'Raw Data'!$C$6+I71</f>
        <v>3.0356607928888868E-3</v>
      </c>
      <c r="N71">
        <f t="shared" si="1"/>
        <v>0.10720436090087103</v>
      </c>
      <c r="O71" s="8"/>
      <c r="P71" s="8"/>
      <c r="Q71" s="8"/>
    </row>
    <row r="72" spans="1:17" x14ac:dyDescent="0.75">
      <c r="A72" s="9">
        <f>'Raw Data'!B73</f>
        <v>945</v>
      </c>
      <c r="B72" s="7">
        <f>'Raw Data'!C73*0.0254</f>
        <v>5.5098619799999991E-2</v>
      </c>
      <c r="C72">
        <f>'Raw Data'!D73*0.0254</f>
        <v>7.0984363999999994E-2</v>
      </c>
      <c r="E72">
        <v>315</v>
      </c>
      <c r="F72">
        <v>0</v>
      </c>
      <c r="H72" cm="1">
        <f t="array" ref="H72">IFERROR(INDEX(_xlfn.ANCHORARRAY($F$9),MATCH(E72,$A$9:$A$272,0),0),"Null")</f>
        <v>0</v>
      </c>
      <c r="I72">
        <v>0</v>
      </c>
      <c r="J72" s="8"/>
      <c r="K72" s="23">
        <f t="shared" si="0"/>
        <v>7.664957999999997E-6</v>
      </c>
      <c r="L72" s="8"/>
      <c r="M72">
        <f>K72*'Raw Data'!$C$6+I72</f>
        <v>9.6731769959999964E-3</v>
      </c>
      <c r="N72">
        <f t="shared" si="1"/>
        <v>0.34160824561373987</v>
      </c>
      <c r="O72" s="8"/>
      <c r="P72" s="8"/>
      <c r="Q72" s="8"/>
    </row>
    <row r="73" spans="1:17" x14ac:dyDescent="0.75">
      <c r="A73" s="9">
        <f>'Raw Data'!B74</f>
        <v>960</v>
      </c>
      <c r="B73" s="7">
        <f>'Raw Data'!C74*0.0254</f>
        <v>7.4880114400000003E-2</v>
      </c>
      <c r="C73">
        <f>'Raw Data'!D74*0.0254</f>
        <v>8.3580274799999993E-2</v>
      </c>
      <c r="E73">
        <v>320</v>
      </c>
      <c r="F73">
        <v>0</v>
      </c>
      <c r="H73" t="str" cm="1">
        <f t="array" ref="H73">IFERROR(INDEX(_xlfn.ANCHORARRAY($F$9),MATCH(E73,$A$9:$A$272,0),0),"Null")</f>
        <v>Null</v>
      </c>
      <c r="I73">
        <v>0</v>
      </c>
      <c r="J73" s="8"/>
      <c r="K73" s="23">
        <f t="shared" si="0"/>
        <v>1.3995456444444443E-5</v>
      </c>
      <c r="L73" s="8"/>
      <c r="M73">
        <f>K73*'Raw Data'!$C$6+I73</f>
        <v>1.7662266032888889E-2</v>
      </c>
      <c r="N73">
        <f t="shared" si="1"/>
        <v>0.6237429249514711</v>
      </c>
      <c r="O73" s="8"/>
      <c r="P73" s="8"/>
      <c r="Q73" s="8"/>
    </row>
    <row r="74" spans="1:17" x14ac:dyDescent="0.75">
      <c r="A74" s="9">
        <f>'Raw Data'!B75</f>
        <v>975</v>
      </c>
      <c r="B74" s="7">
        <f>'Raw Data'!C75*0.0254</f>
        <v>8.2734403999999998E-2</v>
      </c>
      <c r="C74">
        <f>'Raw Data'!D75*0.0254</f>
        <v>8.6775340799999989E-2</v>
      </c>
      <c r="E74">
        <v>325</v>
      </c>
      <c r="F74">
        <v>0</v>
      </c>
      <c r="H74" t="str" cm="1">
        <f t="array" ref="H74">IFERROR(INDEX(_xlfn.ANCHORARRAY($F$9),MATCH(E74,$A$9:$A$272,0),0),"Null")</f>
        <v>Null</v>
      </c>
      <c r="I74">
        <v>0</v>
      </c>
      <c r="J74" s="8"/>
      <c r="K74" s="23">
        <f t="shared" si="0"/>
        <v>3.5500733333333293E-6</v>
      </c>
      <c r="L74" s="8"/>
      <c r="M74">
        <f>K74*'Raw Data'!$C$6+I74</f>
        <v>4.4801925466666616E-3</v>
      </c>
      <c r="N74">
        <f t="shared" si="1"/>
        <v>0.15821799978553314</v>
      </c>
      <c r="O74" s="8"/>
      <c r="P74" s="8"/>
      <c r="Q74" s="8"/>
    </row>
    <row r="75" spans="1:17" x14ac:dyDescent="0.75">
      <c r="A75" s="9">
        <f>'Raw Data'!B76</f>
        <v>990</v>
      </c>
      <c r="B75" s="7">
        <f>'Raw Data'!C76*0.0254</f>
        <v>8.6540822599999997E-2</v>
      </c>
      <c r="C75">
        <f>'Raw Data'!D76*0.0254</f>
        <v>8.8314453799999998E-2</v>
      </c>
      <c r="E75">
        <v>330</v>
      </c>
      <c r="F75">
        <v>0</v>
      </c>
      <c r="H75" cm="1">
        <f t="array" ref="H75">IFERROR(INDEX(_xlfn.ANCHORARRAY($F$9),MATCH(E75,$A$9:$A$272,0),0),"Null")</f>
        <v>0</v>
      </c>
      <c r="I75">
        <v>0</v>
      </c>
      <c r="J75" s="8"/>
      <c r="K75" s="23">
        <f t="shared" ref="K75:K138" si="2">(C75-C74)/((A75-A74)*60)</f>
        <v>1.7101255555555651E-6</v>
      </c>
      <c r="L75" s="8"/>
      <c r="M75">
        <f>K75*'Raw Data'!$C$6+I75</f>
        <v>2.158178451111123E-3</v>
      </c>
      <c r="N75">
        <f t="shared" ref="N75:N138" si="3">M75*35.315</f>
        <v>7.6216072000989302E-2</v>
      </c>
      <c r="O75" s="8"/>
      <c r="P75" s="8"/>
      <c r="Q75" s="8"/>
    </row>
    <row r="76" spans="1:17" x14ac:dyDescent="0.75">
      <c r="A76" s="9">
        <f>'Raw Data'!B77</f>
        <v>1005</v>
      </c>
      <c r="B76" s="7">
        <f>'Raw Data'!C77*0.0254</f>
        <v>9.0590420800000002E-2</v>
      </c>
      <c r="C76">
        <f>'Raw Data'!D77*0.0254</f>
        <v>8.9537667000000001E-2</v>
      </c>
      <c r="E76">
        <v>335</v>
      </c>
      <c r="F76">
        <v>0</v>
      </c>
      <c r="H76" t="str" cm="1">
        <f t="array" ref="H76">IFERROR(INDEX(_xlfn.ANCHORARRAY($F$9),MATCH(E76,$A$9:$A$272,0),0),"Null")</f>
        <v>Null</v>
      </c>
      <c r="I76">
        <v>0</v>
      </c>
      <c r="J76" s="8"/>
      <c r="K76" s="23">
        <f t="shared" si="2"/>
        <v>1.3591257777777817E-6</v>
      </c>
      <c r="L76" s="8"/>
      <c r="M76">
        <f>K76*'Raw Data'!$C$6+I76</f>
        <v>1.7152167315555606E-3</v>
      </c>
      <c r="N76">
        <f t="shared" si="3"/>
        <v>6.057287887488462E-2</v>
      </c>
      <c r="O76" s="8"/>
      <c r="P76" s="8"/>
      <c r="Q76" s="8"/>
    </row>
    <row r="77" spans="1:17" x14ac:dyDescent="0.75">
      <c r="A77" s="9">
        <f>'Raw Data'!B78</f>
        <v>1020</v>
      </c>
      <c r="B77" s="7">
        <f>'Raw Data'!C78*0.0254</f>
        <v>9.26467032E-2</v>
      </c>
      <c r="C77">
        <f>'Raw Data'!D78*0.0254</f>
        <v>8.9857173599999993E-2</v>
      </c>
      <c r="E77">
        <v>340</v>
      </c>
      <c r="F77">
        <v>0</v>
      </c>
      <c r="H77" t="str" cm="1">
        <f t="array" ref="H77">IFERROR(INDEX(_xlfn.ANCHORARRAY($F$9),MATCH(E77,$A$9:$A$272,0),0),"Null")</f>
        <v>Null</v>
      </c>
      <c r="I77">
        <v>0</v>
      </c>
      <c r="J77" s="8"/>
      <c r="K77" s="23">
        <f t="shared" si="2"/>
        <v>3.5500733333332368E-7</v>
      </c>
      <c r="L77" s="8"/>
      <c r="M77">
        <f>K77*'Raw Data'!$C$6+I77</f>
        <v>4.4801925466665449E-4</v>
      </c>
      <c r="N77">
        <f t="shared" si="3"/>
        <v>1.5821799978552903E-2</v>
      </c>
      <c r="O77" s="8"/>
      <c r="P77" s="8"/>
      <c r="Q77" s="8"/>
    </row>
    <row r="78" spans="1:17" x14ac:dyDescent="0.75">
      <c r="A78" s="9">
        <f>'Raw Data'!B79</f>
        <v>1035</v>
      </c>
      <c r="B78" s="7">
        <f>'Raw Data'!C79*0.0254</f>
        <v>9.3278629799999999E-2</v>
      </c>
      <c r="C78">
        <f>'Raw Data'!D79*0.0254</f>
        <v>9.0348282599999996E-2</v>
      </c>
      <c r="E78">
        <v>345</v>
      </c>
      <c r="F78">
        <v>0</v>
      </c>
      <c r="H78" cm="1">
        <f t="array" ref="H78">IFERROR(INDEX(_xlfn.ANCHORARRAY($F$9),MATCH(E78,$A$9:$A$272,0),0),"Null")</f>
        <v>0</v>
      </c>
      <c r="I78">
        <v>0</v>
      </c>
      <c r="J78" s="8"/>
      <c r="K78" s="23">
        <f t="shared" si="2"/>
        <v>5.4567666666667049E-7</v>
      </c>
      <c r="L78" s="8"/>
      <c r="M78">
        <f>K78*'Raw Data'!$C$6+I78</f>
        <v>6.8864395333333812E-4</v>
      </c>
      <c r="N78">
        <f t="shared" si="3"/>
        <v>2.4319461211966834E-2</v>
      </c>
      <c r="O78" s="8"/>
      <c r="P78" s="8"/>
      <c r="Q78" s="8"/>
    </row>
    <row r="79" spans="1:17" x14ac:dyDescent="0.75">
      <c r="A79" s="9">
        <f>'Raw Data'!B80</f>
        <v>1050</v>
      </c>
      <c r="B79" s="7">
        <f>'Raw Data'!C80*0.0254</f>
        <v>9.1973552399999992E-2</v>
      </c>
      <c r="C79">
        <f>'Raw Data'!D80*0.0254</f>
        <v>8.9884884999999998E-2</v>
      </c>
      <c r="E79">
        <v>350</v>
      </c>
      <c r="F79">
        <v>0</v>
      </c>
      <c r="H79" t="str" cm="1">
        <f t="array" ref="H79">IFERROR(INDEX(_xlfn.ANCHORARRAY($F$9),MATCH(E79,$A$9:$A$272,0),0),"Null")</f>
        <v>Null</v>
      </c>
      <c r="I79">
        <v>0</v>
      </c>
      <c r="J79" s="8"/>
      <c r="K79" s="23">
        <f t="shared" si="2"/>
        <v>-5.148862222222205E-7</v>
      </c>
      <c r="L79" s="8"/>
      <c r="M79">
        <f>K79*'Raw Data'!$C$6+I79</f>
        <v>-6.4978641244444228E-4</v>
      </c>
      <c r="N79">
        <f t="shared" si="3"/>
        <v>-2.2947207155475477E-2</v>
      </c>
      <c r="O79" s="8"/>
      <c r="P79" s="8"/>
      <c r="Q79" s="8"/>
    </row>
    <row r="80" spans="1:17" x14ac:dyDescent="0.75">
      <c r="A80" s="9">
        <f>'Raw Data'!B81</f>
        <v>1065</v>
      </c>
      <c r="B80" s="7">
        <f>'Raw Data'!C81*0.0254</f>
        <v>9.1430602E-2</v>
      </c>
      <c r="C80">
        <f>'Raw Data'!D81*0.0254</f>
        <v>8.9081101999999995E-2</v>
      </c>
      <c r="E80">
        <v>355</v>
      </c>
      <c r="F80">
        <v>0</v>
      </c>
      <c r="H80" t="str" cm="1">
        <f t="array" ref="H80">IFERROR(INDEX(_xlfn.ANCHORARRAY($F$9),MATCH(E80,$A$9:$A$272,0),0),"Null")</f>
        <v>Null</v>
      </c>
      <c r="I80">
        <v>0</v>
      </c>
      <c r="J80" s="8"/>
      <c r="K80" s="23">
        <f t="shared" si="2"/>
        <v>-8.9309222222222484E-7</v>
      </c>
      <c r="L80" s="8"/>
      <c r="M80">
        <f>K80*'Raw Data'!$C$6+I80</f>
        <v>-1.1270823844444478E-3</v>
      </c>
      <c r="N80">
        <f t="shared" si="3"/>
        <v>-3.9802914406655669E-2</v>
      </c>
      <c r="O80" s="8"/>
      <c r="P80" s="8"/>
      <c r="Q80" s="8"/>
    </row>
    <row r="81" spans="1:17" x14ac:dyDescent="0.75">
      <c r="A81" s="9">
        <f>'Raw Data'!B82</f>
        <v>1080</v>
      </c>
      <c r="B81" s="7">
        <f>'Raw Data'!C82*0.0254</f>
        <v>8.8408230599999998E-2</v>
      </c>
      <c r="C81">
        <f>'Raw Data'!D82*0.0254</f>
        <v>8.7546078400000005E-2</v>
      </c>
      <c r="E81">
        <v>360</v>
      </c>
      <c r="F81">
        <v>0</v>
      </c>
      <c r="H81" cm="1">
        <f t="array" ref="H81">IFERROR(INDEX(_xlfn.ANCHORARRAY($F$9),MATCH(E81,$A$9:$A$272,0),0),"Null")</f>
        <v>0</v>
      </c>
      <c r="I81">
        <v>0</v>
      </c>
      <c r="J81" s="8"/>
      <c r="K81" s="23">
        <f t="shared" si="2"/>
        <v>-1.7055817777777673E-6</v>
      </c>
      <c r="L81" s="8"/>
      <c r="M81">
        <f>K81*'Raw Data'!$C$6+I81</f>
        <v>-2.1524442035555425E-3</v>
      </c>
      <c r="N81">
        <f t="shared" si="3"/>
        <v>-7.6013567048563976E-2</v>
      </c>
      <c r="O81" s="8"/>
      <c r="P81" s="8"/>
      <c r="Q81" s="8"/>
    </row>
    <row r="82" spans="1:17" x14ac:dyDescent="0.75">
      <c r="A82" s="9">
        <f>'Raw Data'!B83</f>
        <v>1095</v>
      </c>
      <c r="B82" s="7">
        <f>'Raw Data'!C83*0.0254</f>
        <v>8.51248488E-2</v>
      </c>
      <c r="C82">
        <f>'Raw Data'!D83*0.0254</f>
        <v>8.6946130400000002E-2</v>
      </c>
      <c r="E82">
        <v>365</v>
      </c>
      <c r="F82">
        <v>0</v>
      </c>
      <c r="H82" t="str" cm="1">
        <f t="array" ref="H82">IFERROR(INDEX(_xlfn.ANCHORARRAY($F$9),MATCH(E82,$A$9:$A$272,0),0),"Null")</f>
        <v>Null</v>
      </c>
      <c r="I82">
        <v>0</v>
      </c>
      <c r="J82" s="8"/>
      <c r="K82" s="23">
        <f t="shared" si="2"/>
        <v>-6.666088888888921E-7</v>
      </c>
      <c r="L82" s="8"/>
      <c r="M82">
        <f>K82*'Raw Data'!$C$6+I82</f>
        <v>-8.412604177777818E-4</v>
      </c>
      <c r="N82">
        <f t="shared" si="3"/>
        <v>-2.9709111653822364E-2</v>
      </c>
      <c r="O82" s="8"/>
      <c r="P82" s="8"/>
      <c r="Q82" s="8"/>
    </row>
    <row r="83" spans="1:17" x14ac:dyDescent="0.75">
      <c r="A83" s="9">
        <f>'Raw Data'!B84</f>
        <v>1110</v>
      </c>
      <c r="B83" s="7">
        <f>'Raw Data'!C84*0.0254</f>
        <v>8.1397932199999995E-2</v>
      </c>
      <c r="C83">
        <f>'Raw Data'!D84*0.0254</f>
        <v>8.4518677799999997E-2</v>
      </c>
      <c r="E83">
        <v>370</v>
      </c>
      <c r="F83">
        <v>0</v>
      </c>
      <c r="H83" t="str" cm="1">
        <f t="array" ref="H83">IFERROR(INDEX(_xlfn.ANCHORARRAY($F$9),MATCH(E83,$A$9:$A$272,0),0),"Null")</f>
        <v>Null</v>
      </c>
      <c r="I83">
        <v>0</v>
      </c>
      <c r="J83" s="8"/>
      <c r="K83" s="23">
        <f t="shared" si="2"/>
        <v>-2.6971695555555608E-6</v>
      </c>
      <c r="L83" s="8"/>
      <c r="M83">
        <f>K83*'Raw Data'!$C$6+I83</f>
        <v>-3.4038279791111176E-3</v>
      </c>
      <c r="N83">
        <f t="shared" si="3"/>
        <v>-0.12020618508230911</v>
      </c>
      <c r="O83" s="8"/>
      <c r="P83" s="8"/>
      <c r="Q83" s="8"/>
    </row>
    <row r="84" spans="1:17" x14ac:dyDescent="0.75">
      <c r="A84" s="9">
        <f>'Raw Data'!B85</f>
        <v>1125</v>
      </c>
      <c r="B84" s="7">
        <f>'Raw Data'!C85*0.0254</f>
        <v>8.1660187199999998E-2</v>
      </c>
      <c r="C84">
        <f>'Raw Data'!D85*0.0254</f>
        <v>8.3640929999999988E-2</v>
      </c>
      <c r="E84">
        <v>375</v>
      </c>
      <c r="F84">
        <v>0</v>
      </c>
      <c r="H84" cm="1">
        <f t="array" ref="H84">IFERROR(INDEX(_xlfn.ANCHORARRAY($F$9),MATCH(E84,$A$9:$A$272,0),0),"Null")</f>
        <v>0</v>
      </c>
      <c r="I84">
        <v>0</v>
      </c>
      <c r="J84" s="8"/>
      <c r="K84" s="23">
        <f t="shared" si="2"/>
        <v>-9.7527533333334325E-7</v>
      </c>
      <c r="L84" s="8"/>
      <c r="M84">
        <f>K84*'Raw Data'!$C$6+I84</f>
        <v>-1.2307974706666791E-3</v>
      </c>
      <c r="N84">
        <f t="shared" si="3"/>
        <v>-4.3465612676593768E-2</v>
      </c>
      <c r="O84" s="8"/>
      <c r="P84" s="8"/>
      <c r="Q84" s="8"/>
    </row>
    <row r="85" spans="1:17" x14ac:dyDescent="0.75">
      <c r="A85" s="9">
        <f>'Raw Data'!B86</f>
        <v>1140</v>
      </c>
      <c r="B85" s="7">
        <f>'Raw Data'!C86*0.0254</f>
        <v>7.8911602399999989E-2</v>
      </c>
      <c r="C85">
        <f>'Raw Data'!D86*0.0254</f>
        <v>8.2009030800000007E-2</v>
      </c>
      <c r="E85">
        <v>380</v>
      </c>
      <c r="F85">
        <v>0</v>
      </c>
      <c r="H85" t="str" cm="1">
        <f t="array" ref="H85">IFERROR(INDEX(_xlfn.ANCHORARRAY($F$9),MATCH(E85,$A$9:$A$272,0),0),"Null")</f>
        <v>Null</v>
      </c>
      <c r="I85">
        <v>0</v>
      </c>
      <c r="J85" s="8"/>
      <c r="K85" s="23">
        <f t="shared" si="2"/>
        <v>-1.8132213333333122E-6</v>
      </c>
      <c r="L85" s="8"/>
      <c r="M85">
        <f>K85*'Raw Data'!$C$6+I85</f>
        <v>-2.2882853226666401E-3</v>
      </c>
      <c r="N85">
        <f t="shared" si="3"/>
        <v>-8.0810796169972388E-2</v>
      </c>
      <c r="O85" s="8"/>
      <c r="P85" s="8"/>
      <c r="Q85" s="8"/>
    </row>
    <row r="86" spans="1:17" x14ac:dyDescent="0.75">
      <c r="A86" s="9">
        <f>'Raw Data'!B87</f>
        <v>1155</v>
      </c>
      <c r="B86" s="7">
        <f>'Raw Data'!C87*0.0254</f>
        <v>7.3777525799999993E-2</v>
      </c>
      <c r="C86">
        <f>'Raw Data'!D87*0.0254</f>
        <v>8.0755134399999998E-2</v>
      </c>
      <c r="E86">
        <v>385</v>
      </c>
      <c r="F86">
        <v>0</v>
      </c>
      <c r="H86" t="str" cm="1">
        <f t="array" ref="H86">IFERROR(INDEX(_xlfn.ANCHORARRAY($F$9),MATCH(E86,$A$9:$A$272,0),0),"Null")</f>
        <v>Null</v>
      </c>
      <c r="I86">
        <v>0</v>
      </c>
      <c r="J86" s="8"/>
      <c r="K86" s="23">
        <f t="shared" si="2"/>
        <v>-1.393218222222233E-6</v>
      </c>
      <c r="L86" s="8"/>
      <c r="M86">
        <f>K86*'Raw Data'!$C$6+I86</f>
        <v>-1.758241396444458E-3</v>
      </c>
      <c r="N86">
        <f t="shared" si="3"/>
        <v>-6.2092294915436032E-2</v>
      </c>
      <c r="O86" s="8"/>
      <c r="P86" s="8"/>
      <c r="Q86" s="8"/>
    </row>
    <row r="87" spans="1:17" x14ac:dyDescent="0.75">
      <c r="A87" s="9">
        <f>'Raw Data'!B88</f>
        <v>1170</v>
      </c>
      <c r="B87" s="7">
        <f>'Raw Data'!C88*0.0254</f>
        <v>7.1089799400000001E-2</v>
      </c>
      <c r="C87">
        <f>'Raw Data'!D88*0.0254</f>
        <v>7.8682697600000004E-2</v>
      </c>
      <c r="E87">
        <v>390</v>
      </c>
      <c r="F87">
        <v>0</v>
      </c>
      <c r="H87" cm="1">
        <f t="array" ref="H87">IFERROR(INDEX(_xlfn.ANCHORARRAY($F$9),MATCH(E87,$A$9:$A$272,0),0),"Null")</f>
        <v>0</v>
      </c>
      <c r="I87">
        <v>0</v>
      </c>
      <c r="J87" s="8"/>
      <c r="K87" s="23">
        <f t="shared" si="2"/>
        <v>-2.3027075555555486E-6</v>
      </c>
      <c r="L87" s="8"/>
      <c r="M87">
        <f>K87*'Raw Data'!$C$6+I87</f>
        <v>-2.9060169351111022E-3</v>
      </c>
      <c r="N87">
        <f t="shared" si="3"/>
        <v>-0.10262598806344857</v>
      </c>
      <c r="O87" s="8"/>
      <c r="P87" s="8"/>
      <c r="Q87" s="8"/>
    </row>
    <row r="88" spans="1:17" x14ac:dyDescent="0.75">
      <c r="A88" s="9">
        <f>'Raw Data'!B89</f>
        <v>1185</v>
      </c>
      <c r="B88" s="7">
        <f>'Raw Data'!C89*0.0254</f>
        <v>6.6877539599999994E-2</v>
      </c>
      <c r="C88">
        <f>'Raw Data'!D89*0.0254</f>
        <v>7.70821166E-2</v>
      </c>
      <c r="E88">
        <v>395</v>
      </c>
      <c r="F88">
        <v>0</v>
      </c>
      <c r="H88" t="str" cm="1">
        <f t="array" ref="H88">IFERROR(INDEX(_xlfn.ANCHORARRAY($F$9),MATCH(E88,$A$9:$A$272,0),0),"Null")</f>
        <v>Null</v>
      </c>
      <c r="I88">
        <v>0</v>
      </c>
      <c r="J88" s="8"/>
      <c r="K88" s="23">
        <f t="shared" si="2"/>
        <v>-1.7784233333333374E-6</v>
      </c>
      <c r="L88" s="8"/>
      <c r="M88">
        <f>K88*'Raw Data'!$C$6+I88</f>
        <v>-2.2443702466666718E-3</v>
      </c>
      <c r="N88">
        <f t="shared" si="3"/>
        <v>-7.9259935261033504E-2</v>
      </c>
      <c r="O88" s="8"/>
      <c r="P88" s="8"/>
      <c r="Q88" s="8"/>
    </row>
    <row r="89" spans="1:17" x14ac:dyDescent="0.75">
      <c r="A89" s="9">
        <f>'Raw Data'!B90</f>
        <v>1200</v>
      </c>
      <c r="B89" s="7">
        <f>'Raw Data'!C90*0.0254</f>
        <v>6.2312041999999998E-2</v>
      </c>
      <c r="C89">
        <f>'Raw Data'!D90*0.0254</f>
        <v>7.48403126E-2</v>
      </c>
      <c r="E89">
        <v>400</v>
      </c>
      <c r="F89">
        <v>0</v>
      </c>
      <c r="H89" t="str" cm="1">
        <f t="array" ref="H89">IFERROR(INDEX(_xlfn.ANCHORARRAY($F$9),MATCH(E89,$A$9:$A$272,0),0),"Null")</f>
        <v>Null</v>
      </c>
      <c r="I89">
        <v>0</v>
      </c>
      <c r="J89" s="8"/>
      <c r="K89" s="23">
        <f t="shared" si="2"/>
        <v>-2.4908933333333333E-6</v>
      </c>
      <c r="L89" s="8"/>
      <c r="M89">
        <f>K89*'Raw Data'!$C$6+I89</f>
        <v>-3.1435073866666668E-3</v>
      </c>
      <c r="N89">
        <f t="shared" si="3"/>
        <v>-0.11101296336013333</v>
      </c>
      <c r="O89" s="8"/>
      <c r="P89" s="8"/>
      <c r="Q89" s="8"/>
    </row>
    <row r="90" spans="1:17" x14ac:dyDescent="0.75">
      <c r="A90" s="9">
        <f>'Raw Data'!B91</f>
        <v>1215</v>
      </c>
      <c r="B90" s="7">
        <f>'Raw Data'!C91*0.0254</f>
        <v>5.9992996599999994E-2</v>
      </c>
      <c r="C90">
        <f>'Raw Data'!D91*0.0254</f>
        <v>7.3194290999999995E-2</v>
      </c>
      <c r="E90">
        <v>405</v>
      </c>
      <c r="F90">
        <v>0</v>
      </c>
      <c r="H90" cm="1">
        <f t="array" ref="H90">IFERROR(INDEX(_xlfn.ANCHORARRAY($F$9),MATCH(E90,$A$9:$A$272,0),0),"Null")</f>
        <v>0</v>
      </c>
      <c r="I90">
        <v>0</v>
      </c>
      <c r="J90" s="8"/>
      <c r="K90" s="23">
        <f t="shared" si="2"/>
        <v>-1.8289128888888949E-6</v>
      </c>
      <c r="L90" s="8"/>
      <c r="M90">
        <f>K90*'Raw Data'!$C$6+I90</f>
        <v>-2.3080880657777854E-3</v>
      </c>
      <c r="N90">
        <f t="shared" si="3"/>
        <v>-8.1510130042942483E-2</v>
      </c>
      <c r="O90" s="8"/>
      <c r="P90" s="8"/>
      <c r="Q90" s="8"/>
    </row>
    <row r="91" spans="1:17" x14ac:dyDescent="0.75">
      <c r="A91" s="9">
        <f>'Raw Data'!B92</f>
        <v>1230</v>
      </c>
      <c r="B91" s="7">
        <f>'Raw Data'!C92*0.0254</f>
        <v>5.7657365000000002E-2</v>
      </c>
      <c r="C91">
        <f>'Raw Data'!D92*0.0254</f>
        <v>7.1371053599999998E-2</v>
      </c>
      <c r="E91">
        <v>410</v>
      </c>
      <c r="F91">
        <v>0</v>
      </c>
      <c r="H91" t="str" cm="1">
        <f t="array" ref="H91">IFERROR(INDEX(_xlfn.ANCHORARRAY($F$9),MATCH(E91,$A$9:$A$272,0),0),"Null")</f>
        <v>Null</v>
      </c>
      <c r="I91">
        <v>0</v>
      </c>
      <c r="J91" s="8"/>
      <c r="K91" s="23">
        <f t="shared" si="2"/>
        <v>-2.0258193333333298E-6</v>
      </c>
      <c r="L91" s="8"/>
      <c r="M91">
        <f>K91*'Raw Data'!$C$6+I91</f>
        <v>-2.5565839986666622E-3</v>
      </c>
      <c r="N91">
        <f t="shared" si="3"/>
        <v>-9.0285763912913167E-2</v>
      </c>
      <c r="O91" s="8"/>
      <c r="P91" s="8"/>
      <c r="Q91" s="8"/>
    </row>
    <row r="92" spans="1:17" x14ac:dyDescent="0.75">
      <c r="A92" s="9">
        <f>'Raw Data'!B93</f>
        <v>1245</v>
      </c>
      <c r="B92" s="7">
        <f>'Raw Data'!C93*0.0254</f>
        <v>5.6387263399999998E-2</v>
      </c>
      <c r="C92">
        <f>'Raw Data'!D93*0.0254</f>
        <v>6.9805956399999994E-2</v>
      </c>
      <c r="E92">
        <v>415</v>
      </c>
      <c r="F92">
        <v>0</v>
      </c>
      <c r="H92" t="str" cm="1">
        <f t="array" ref="H92">IFERROR(INDEX(_xlfn.ANCHORARRAY($F$9),MATCH(E92,$A$9:$A$272,0),0),"Null")</f>
        <v>Null</v>
      </c>
      <c r="I92">
        <v>0</v>
      </c>
      <c r="J92" s="8"/>
      <c r="K92" s="23">
        <f t="shared" si="2"/>
        <v>-1.7389968888888935E-6</v>
      </c>
      <c r="L92" s="8"/>
      <c r="M92">
        <f>K92*'Raw Data'!$C$6+I92</f>
        <v>-2.1946140737777835E-3</v>
      </c>
      <c r="N92">
        <f t="shared" si="3"/>
        <v>-7.7502796015462422E-2</v>
      </c>
      <c r="O92" s="8"/>
      <c r="P92" s="8"/>
      <c r="Q92" s="8"/>
    </row>
    <row r="93" spans="1:17" x14ac:dyDescent="0.75">
      <c r="A93" s="9">
        <f>'Raw Data'!B94</f>
        <v>1260</v>
      </c>
      <c r="B93" s="7">
        <f>'Raw Data'!C94*0.0254</f>
        <v>5.6635573799999998E-2</v>
      </c>
      <c r="C93">
        <f>'Raw Data'!D94*0.0254</f>
        <v>6.8155007199999992E-2</v>
      </c>
      <c r="E93">
        <v>420</v>
      </c>
      <c r="F93">
        <v>0</v>
      </c>
      <c r="H93" cm="1">
        <f t="array" ref="H93">IFERROR(INDEX(_xlfn.ANCHORARRAY($F$9),MATCH(E93,$A$9:$A$272,0),0),"Null")</f>
        <v>0</v>
      </c>
      <c r="I93">
        <v>0</v>
      </c>
      <c r="J93" s="8"/>
      <c r="K93" s="23">
        <f t="shared" si="2"/>
        <v>-1.8343880000000015E-6</v>
      </c>
      <c r="L93" s="8"/>
      <c r="M93">
        <f>K93*'Raw Data'!$C$6+I93</f>
        <v>-2.3149976560000018E-3</v>
      </c>
      <c r="N93">
        <f t="shared" si="3"/>
        <v>-8.1754142221640055E-2</v>
      </c>
      <c r="O93" s="8"/>
      <c r="P93" s="8"/>
      <c r="Q93" s="8"/>
    </row>
    <row r="94" spans="1:17" x14ac:dyDescent="0.75">
      <c r="A94" s="9">
        <f>'Raw Data'!B95</f>
        <v>1275</v>
      </c>
      <c r="B94" s="7">
        <f>'Raw Data'!C95*0.0254</f>
        <v>5.3977285999999999E-2</v>
      </c>
      <c r="C94">
        <f>'Raw Data'!D95*0.0254</f>
        <v>6.6372790799999998E-2</v>
      </c>
      <c r="E94">
        <v>425</v>
      </c>
      <c r="F94">
        <v>0</v>
      </c>
      <c r="H94" t="str" cm="1">
        <f t="array" ref="H94">IFERROR(INDEX(_xlfn.ANCHORARRAY($F$9),MATCH(E94,$A$9:$A$272,0),0),"Null")</f>
        <v>Null</v>
      </c>
      <c r="I94">
        <v>0</v>
      </c>
      <c r="J94" s="8"/>
      <c r="K94" s="23">
        <f t="shared" si="2"/>
        <v>-1.9802404444444385E-6</v>
      </c>
      <c r="L94" s="8"/>
      <c r="M94">
        <f>K94*'Raw Data'!$C$6+I94</f>
        <v>-2.4990634408888815E-3</v>
      </c>
      <c r="N94">
        <f t="shared" si="3"/>
        <v>-8.8254425414990845E-2</v>
      </c>
      <c r="O94" s="8"/>
      <c r="P94" s="8"/>
      <c r="Q94" s="8"/>
    </row>
    <row r="95" spans="1:17" x14ac:dyDescent="0.75">
      <c r="A95" s="9">
        <f>'Raw Data'!B96</f>
        <v>1290</v>
      </c>
      <c r="B95" s="7">
        <f>'Raw Data'!C96*0.0254</f>
        <v>5.4774871399999994E-2</v>
      </c>
      <c r="C95">
        <f>'Raw Data'!D96*0.0254</f>
        <v>6.519859959999999E-2</v>
      </c>
      <c r="E95">
        <v>430</v>
      </c>
      <c r="F95">
        <v>0</v>
      </c>
      <c r="H95" t="str" cm="1">
        <f t="array" ref="H95">IFERROR(INDEX(_xlfn.ANCHORARRAY($F$9),MATCH(E95,$A$9:$A$272,0),0),"Null")</f>
        <v>Null</v>
      </c>
      <c r="I95">
        <v>0</v>
      </c>
      <c r="J95" s="8"/>
      <c r="K95" s="23">
        <f t="shared" si="2"/>
        <v>-1.3046568888888974E-6</v>
      </c>
      <c r="L95" s="8"/>
      <c r="M95">
        <f>K95*'Raw Data'!$C$6+I95</f>
        <v>-1.6464769937777886E-3</v>
      </c>
      <c r="N95">
        <f t="shared" si="3"/>
        <v>-5.8145335035262598E-2</v>
      </c>
      <c r="O95" s="8"/>
      <c r="P95" s="8"/>
      <c r="Q95" s="8"/>
    </row>
    <row r="96" spans="1:17" x14ac:dyDescent="0.75">
      <c r="A96" s="9">
        <f>'Raw Data'!B97</f>
        <v>1305</v>
      </c>
      <c r="B96" s="7">
        <f>'Raw Data'!C97*0.0254</f>
        <v>5.3649752999999994E-2</v>
      </c>
      <c r="C96">
        <f>'Raw Data'!D97*0.0254</f>
        <v>6.4177722800000003E-2</v>
      </c>
      <c r="E96">
        <v>435</v>
      </c>
      <c r="F96">
        <v>0</v>
      </c>
      <c r="H96" cm="1">
        <f t="array" ref="H96">IFERROR(INDEX(_xlfn.ANCHORARRAY($F$9),MATCH(E96,$A$9:$A$272,0),0),"Null")</f>
        <v>0</v>
      </c>
      <c r="I96">
        <v>0</v>
      </c>
      <c r="J96" s="8"/>
      <c r="K96" s="23">
        <f t="shared" si="2"/>
        <v>-1.1343075555555408E-6</v>
      </c>
      <c r="L96" s="8"/>
      <c r="M96">
        <f>K96*'Raw Data'!$C$6+I96</f>
        <v>-1.4314961351110924E-3</v>
      </c>
      <c r="N96">
        <f t="shared" si="3"/>
        <v>-5.0553286011448227E-2</v>
      </c>
      <c r="O96" s="8"/>
      <c r="P96" s="8"/>
      <c r="Q96" s="8"/>
    </row>
    <row r="97" spans="1:17" x14ac:dyDescent="0.75">
      <c r="A97" s="9">
        <f>'Raw Data'!B98</f>
        <v>1320</v>
      </c>
      <c r="B97" s="7">
        <f>'Raw Data'!C98*0.0254</f>
        <v>5.3201773200000003E-2</v>
      </c>
      <c r="C97">
        <f>'Raw Data'!D98*0.0254</f>
        <v>6.4036676600000009E-2</v>
      </c>
      <c r="E97">
        <v>440</v>
      </c>
      <c r="F97">
        <v>0</v>
      </c>
      <c r="H97" t="str" cm="1">
        <f t="array" ref="H97">IFERROR(INDEX(_xlfn.ANCHORARRAY($F$9),MATCH(E97,$A$9:$A$272,0),0),"Null")</f>
        <v>Null</v>
      </c>
      <c r="I97">
        <v>0</v>
      </c>
      <c r="J97" s="8"/>
      <c r="K97" s="23">
        <f t="shared" si="2"/>
        <v>-1.5671799999999398E-7</v>
      </c>
      <c r="L97" s="8"/>
      <c r="M97">
        <f>K97*'Raw Data'!$C$6+I97</f>
        <v>-1.977781159999924E-4</v>
      </c>
      <c r="N97">
        <f t="shared" si="3"/>
        <v>-6.9845341665397314E-3</v>
      </c>
      <c r="O97" s="8"/>
      <c r="P97" s="8"/>
      <c r="Q97" s="8"/>
    </row>
    <row r="98" spans="1:17" x14ac:dyDescent="0.75">
      <c r="A98" s="9">
        <f>'Raw Data'!B99</f>
        <v>1335</v>
      </c>
      <c r="B98" s="7">
        <f>'Raw Data'!C99*0.0254</f>
        <v>5.2140510399999999E-2</v>
      </c>
      <c r="C98">
        <f>'Raw Data'!D99*0.0254</f>
        <v>6.3762305800000002E-2</v>
      </c>
      <c r="E98">
        <v>445</v>
      </c>
      <c r="F98">
        <v>0</v>
      </c>
      <c r="H98" t="str" cm="1">
        <f t="array" ref="H98">IFERROR(INDEX(_xlfn.ANCHORARRAY($F$9),MATCH(E98,$A$9:$A$272,0),0),"Null")</f>
        <v>Null</v>
      </c>
      <c r="I98">
        <v>0</v>
      </c>
      <c r="J98" s="8"/>
      <c r="K98" s="23">
        <f t="shared" si="2"/>
        <v>-3.0485644444445186E-7</v>
      </c>
      <c r="L98" s="8"/>
      <c r="M98">
        <f>K98*'Raw Data'!$C$6+I98</f>
        <v>-3.8472883288889824E-4</v>
      </c>
      <c r="N98">
        <f t="shared" si="3"/>
        <v>-1.3586698733471441E-2</v>
      </c>
      <c r="O98" s="8"/>
      <c r="P98" s="8"/>
      <c r="Q98" s="8"/>
    </row>
    <row r="99" spans="1:17" x14ac:dyDescent="0.75">
      <c r="A99" s="9">
        <f>'Raw Data'!B100</f>
        <v>1350</v>
      </c>
      <c r="B99" s="7">
        <f>'Raw Data'!C100*0.0254</f>
        <v>5.1473201599999997E-2</v>
      </c>
      <c r="C99">
        <f>'Raw Data'!D100*0.0254</f>
        <v>6.1930635599999992E-2</v>
      </c>
      <c r="E99">
        <v>450</v>
      </c>
      <c r="F99">
        <v>0</v>
      </c>
      <c r="H99" cm="1">
        <f t="array" ref="H99">IFERROR(INDEX(_xlfn.ANCHORARRAY($F$9),MATCH(E99,$A$9:$A$272,0),0),"Null")</f>
        <v>0</v>
      </c>
      <c r="I99">
        <v>0</v>
      </c>
      <c r="J99" s="8"/>
      <c r="K99" s="23">
        <f t="shared" si="2"/>
        <v>-2.0351891111111223E-6</v>
      </c>
      <c r="L99" s="8"/>
      <c r="M99">
        <f>K99*'Raw Data'!$C$6+I99</f>
        <v>-2.5684086582222362E-3</v>
      </c>
      <c r="N99">
        <f t="shared" si="3"/>
        <v>-9.0703351765118262E-2</v>
      </c>
      <c r="O99" s="8"/>
      <c r="P99" s="8"/>
      <c r="Q99" s="8"/>
    </row>
    <row r="100" spans="1:17" x14ac:dyDescent="0.75">
      <c r="A100" s="9">
        <f>'Raw Data'!B101</f>
        <v>1365</v>
      </c>
      <c r="B100" s="7">
        <f>'Raw Data'!C101*0.0254</f>
        <v>5.0000458800000001E-2</v>
      </c>
      <c r="C100">
        <f>'Raw Data'!D101*0.0254</f>
        <v>6.1704956599999999E-2</v>
      </c>
      <c r="E100">
        <v>455</v>
      </c>
      <c r="F100">
        <v>0</v>
      </c>
      <c r="H100" t="str" cm="1">
        <f t="array" ref="H100">IFERROR(INDEX(_xlfn.ANCHORARRAY($F$9),MATCH(E100,$A$9:$A$272,0),0),"Null")</f>
        <v>Null</v>
      </c>
      <c r="I100">
        <v>0</v>
      </c>
      <c r="J100" s="8"/>
      <c r="K100" s="23">
        <f t="shared" si="2"/>
        <v>-2.5075444444443614E-7</v>
      </c>
      <c r="L100" s="8"/>
      <c r="M100">
        <f>K100*'Raw Data'!$C$6+I100</f>
        <v>-3.1645210888887844E-4</v>
      </c>
      <c r="N100">
        <f t="shared" si="3"/>
        <v>-1.117550622541074E-2</v>
      </c>
      <c r="O100" s="8"/>
      <c r="P100" s="8"/>
      <c r="Q100" s="8"/>
    </row>
    <row r="101" spans="1:17" x14ac:dyDescent="0.75">
      <c r="A101" s="9">
        <f>'Raw Data'!B102</f>
        <v>1380</v>
      </c>
      <c r="B101" s="7">
        <f>'Raw Data'!C102*0.0254</f>
        <v>4.8866094799999996E-2</v>
      </c>
      <c r="C101">
        <f>'Raw Data'!D102*0.0254</f>
        <v>5.9613723799999997E-2</v>
      </c>
      <c r="E101">
        <v>460</v>
      </c>
      <c r="F101">
        <v>0</v>
      </c>
      <c r="H101" t="str" cm="1">
        <f t="array" ref="H101">IFERROR(INDEX(_xlfn.ANCHORARRAY($F$9),MATCH(E101,$A$9:$A$272,0),0),"Null")</f>
        <v>Null</v>
      </c>
      <c r="I101">
        <v>0</v>
      </c>
      <c r="J101" s="8"/>
      <c r="K101" s="23">
        <f t="shared" si="2"/>
        <v>-2.3235920000000024E-6</v>
      </c>
      <c r="L101" s="8"/>
      <c r="M101">
        <f>K101*'Raw Data'!$C$6+I101</f>
        <v>-2.9323731040000029E-3</v>
      </c>
      <c r="N101">
        <f t="shared" si="3"/>
        <v>-0.1035567561677601</v>
      </c>
      <c r="O101" s="8"/>
      <c r="P101" s="8"/>
      <c r="Q101" s="8"/>
    </row>
    <row r="102" spans="1:17" x14ac:dyDescent="0.75">
      <c r="A102" s="9">
        <f>'Raw Data'!B103</f>
        <v>1395</v>
      </c>
      <c r="B102" s="7">
        <f>'Raw Data'!C103*0.0254</f>
        <v>4.8889589800000001E-2</v>
      </c>
      <c r="C102">
        <f>'Raw Data'!D103*0.0254</f>
        <v>5.81189592E-2</v>
      </c>
      <c r="E102">
        <v>465</v>
      </c>
      <c r="F102">
        <v>0</v>
      </c>
      <c r="H102" cm="1">
        <f t="array" ref="H102">IFERROR(INDEX(_xlfn.ANCHORARRAY($F$9),MATCH(E102,$A$9:$A$272,0),0),"Null")</f>
        <v>0</v>
      </c>
      <c r="I102">
        <v>0</v>
      </c>
      <c r="J102" s="8"/>
      <c r="K102" s="23">
        <f t="shared" si="2"/>
        <v>-1.6608495555555519E-6</v>
      </c>
      <c r="L102" s="8"/>
      <c r="M102">
        <f>K102*'Raw Data'!$C$6+I102</f>
        <v>-2.0959921391111064E-3</v>
      </c>
      <c r="N102">
        <f t="shared" si="3"/>
        <v>-7.4019962392708721E-2</v>
      </c>
      <c r="O102" s="8"/>
      <c r="P102" s="8"/>
      <c r="Q102" s="8"/>
    </row>
    <row r="103" spans="1:17" x14ac:dyDescent="0.75">
      <c r="A103" s="9">
        <f>'Raw Data'!B104</f>
        <v>1410</v>
      </c>
      <c r="B103" s="7">
        <f>'Raw Data'!C104*0.0254</f>
        <v>4.7683521600000001E-2</v>
      </c>
      <c r="C103">
        <f>'Raw Data'!D104*0.0254</f>
        <v>5.7086754000000003E-2</v>
      </c>
      <c r="E103">
        <v>470</v>
      </c>
      <c r="F103">
        <v>0</v>
      </c>
      <c r="H103" t="str" cm="1">
        <f t="array" ref="H103">IFERROR(INDEX(_xlfn.ANCHORARRAY($F$9),MATCH(E103,$A$9:$A$272,0),0),"Null")</f>
        <v>Null</v>
      </c>
      <c r="I103">
        <v>0</v>
      </c>
      <c r="J103" s="8"/>
      <c r="K103" s="23">
        <f t="shared" si="2"/>
        <v>-1.1468946666666633E-6</v>
      </c>
      <c r="L103" s="8"/>
      <c r="M103">
        <f>K103*'Raw Data'!$C$6+I103</f>
        <v>-1.4473810693333292E-3</v>
      </c>
      <c r="N103">
        <f t="shared" si="3"/>
        <v>-5.1114262463506518E-2</v>
      </c>
      <c r="O103" s="8"/>
      <c r="P103" s="8"/>
      <c r="Q103" s="8"/>
    </row>
    <row r="104" spans="1:17" x14ac:dyDescent="0.75">
      <c r="A104" s="9">
        <f>'Raw Data'!B105</f>
        <v>1425</v>
      </c>
      <c r="B104" s="7">
        <f>'Raw Data'!C105*0.0254</f>
        <v>4.5802753199999997E-2</v>
      </c>
      <c r="C104">
        <f>'Raw Data'!D105*0.0254</f>
        <v>5.4964761799999998E-2</v>
      </c>
      <c r="E104">
        <v>475</v>
      </c>
      <c r="F104">
        <v>0</v>
      </c>
      <c r="H104" t="str" cm="1">
        <f t="array" ref="H104">IFERROR(INDEX(_xlfn.ANCHORARRAY($F$9),MATCH(E104,$A$9:$A$272,0),0),"Null")</f>
        <v>Null</v>
      </c>
      <c r="I104">
        <v>0</v>
      </c>
      <c r="J104" s="8"/>
      <c r="K104" s="23">
        <f t="shared" si="2"/>
        <v>-2.3577691111111176E-6</v>
      </c>
      <c r="L104" s="8"/>
      <c r="M104">
        <f>K104*'Raw Data'!$C$6+I104</f>
        <v>-2.9755046182222303E-3</v>
      </c>
      <c r="N104">
        <f t="shared" si="3"/>
        <v>-0.10507994559251806</v>
      </c>
      <c r="O104" s="8"/>
      <c r="P104" s="8"/>
      <c r="Q104" s="8"/>
    </row>
    <row r="105" spans="1:17" x14ac:dyDescent="0.75">
      <c r="A105" s="9">
        <f>'Raw Data'!B106</f>
        <v>1440</v>
      </c>
      <c r="B105" s="7">
        <f>'Raw Data'!C106*0.0254</f>
        <v>4.4476263599999996E-2</v>
      </c>
      <c r="C105">
        <f>'Raw Data'!D106*0.0254</f>
        <v>5.3559024199999999E-2</v>
      </c>
      <c r="E105">
        <v>480</v>
      </c>
      <c r="F105">
        <v>0</v>
      </c>
      <c r="H105" cm="1">
        <f t="array" ref="H105">IFERROR(INDEX(_xlfn.ANCHORARRAY($F$9),MATCH(E105,$A$9:$A$272,0),0),"Null")</f>
        <v>0</v>
      </c>
      <c r="I105">
        <v>0</v>
      </c>
      <c r="J105" s="8"/>
      <c r="K105" s="23">
        <f t="shared" si="2"/>
        <v>-1.5619306666666648E-6</v>
      </c>
      <c r="L105" s="8"/>
      <c r="M105">
        <f>K105*'Raw Data'!$C$6+I105</f>
        <v>-1.9711565013333311E-3</v>
      </c>
      <c r="N105">
        <f t="shared" si="3"/>
        <v>-6.961139184458659E-2</v>
      </c>
      <c r="O105" s="8"/>
      <c r="P105" s="8"/>
      <c r="Q105" s="8"/>
    </row>
    <row r="106" spans="1:17" x14ac:dyDescent="0.75">
      <c r="A106" s="9">
        <f>'Raw Data'!B107</f>
        <v>1455</v>
      </c>
      <c r="B106" s="7">
        <f>'Raw Data'!C107*0.0254</f>
        <v>4.1822776399999997E-2</v>
      </c>
      <c r="C106">
        <f>'Raw Data'!D107*0.0254</f>
        <v>5.1052679199999999E-2</v>
      </c>
      <c r="E106">
        <v>485</v>
      </c>
      <c r="F106">
        <v>0</v>
      </c>
      <c r="H106" t="str" cm="1">
        <f t="array" ref="H106">IFERROR(INDEX(_xlfn.ANCHORARRAY($F$9),MATCH(E106,$A$9:$A$272,0),0),"Null")</f>
        <v>Null</v>
      </c>
      <c r="I106">
        <v>0</v>
      </c>
      <c r="J106" s="8"/>
      <c r="K106" s="23">
        <f t="shared" si="2"/>
        <v>-2.7848277777777777E-6</v>
      </c>
      <c r="L106" s="8"/>
      <c r="M106">
        <f>K106*'Raw Data'!$C$6+I106</f>
        <v>-3.5144526555555555E-3</v>
      </c>
      <c r="N106">
        <f t="shared" si="3"/>
        <v>-0.12411289553094444</v>
      </c>
      <c r="O106" s="8"/>
      <c r="P106" s="8"/>
      <c r="Q106" s="8"/>
    </row>
    <row r="107" spans="1:17" x14ac:dyDescent="0.75">
      <c r="A107" s="9">
        <f>'Raw Data'!B108</f>
        <v>1470</v>
      </c>
      <c r="B107" s="7">
        <f>'Raw Data'!C108*0.0254</f>
        <v>3.9499362199999999E-2</v>
      </c>
      <c r="C107">
        <f>'Raw Data'!D108*0.0254</f>
        <v>4.9752656399999998E-2</v>
      </c>
      <c r="E107">
        <v>490</v>
      </c>
      <c r="F107">
        <v>0</v>
      </c>
      <c r="H107" t="str" cm="1">
        <f t="array" ref="H107">IFERROR(INDEX(_xlfn.ANCHORARRAY($F$9),MATCH(E107,$A$9:$A$272,0),0),"Null")</f>
        <v>Null</v>
      </c>
      <c r="I107">
        <v>0</v>
      </c>
      <c r="K107" s="23">
        <f t="shared" si="2"/>
        <v>-1.4444697777777796E-6</v>
      </c>
      <c r="M107">
        <f>K107*'Raw Data'!$C$6+I107</f>
        <v>-1.8229208595555578E-3</v>
      </c>
      <c r="N107">
        <f t="shared" si="3"/>
        <v>-6.4376450155204518E-2</v>
      </c>
    </row>
    <row r="108" spans="1:17" x14ac:dyDescent="0.75">
      <c r="A108" s="9">
        <f>'Raw Data'!B109</f>
        <v>1485</v>
      </c>
      <c r="B108" s="7">
        <f>'Raw Data'!C109*0.0254</f>
        <v>3.6866398199999997E-2</v>
      </c>
      <c r="C108">
        <f>'Raw Data'!D109*0.0254</f>
        <v>4.6611438399999996E-2</v>
      </c>
      <c r="E108">
        <v>495</v>
      </c>
      <c r="F108">
        <v>0</v>
      </c>
      <c r="H108" cm="1">
        <f t="array" ref="H108">IFERROR(INDEX(_xlfn.ANCHORARRAY($F$9),MATCH(E108,$A$9:$A$272,0),0),"Null")</f>
        <v>0</v>
      </c>
      <c r="I108">
        <v>0</v>
      </c>
      <c r="K108" s="23">
        <f t="shared" si="2"/>
        <v>-3.4902422222222234E-6</v>
      </c>
      <c r="M108">
        <f>K108*'Raw Data'!$C$6+I108</f>
        <v>-4.4046856844444458E-3</v>
      </c>
      <c r="N108">
        <f t="shared" si="3"/>
        <v>-0.15555147494615559</v>
      </c>
    </row>
    <row r="109" spans="1:17" x14ac:dyDescent="0.75">
      <c r="A109" s="9">
        <f>'Raw Data'!B110</f>
        <v>1500</v>
      </c>
      <c r="B109" s="7">
        <f>'Raw Data'!C110*0.0254</f>
        <v>3.2270217399999995E-2</v>
      </c>
      <c r="C109">
        <f>'Raw Data'!D110*0.0254</f>
        <v>4.1665296399999996E-2</v>
      </c>
      <c r="E109">
        <v>500</v>
      </c>
      <c r="F109">
        <v>0</v>
      </c>
      <c r="H109" t="str" cm="1">
        <f t="array" ref="H109">IFERROR(INDEX(_xlfn.ANCHORARRAY($F$9),MATCH(E109,$A$9:$A$272,0),0),"Null")</f>
        <v>Null</v>
      </c>
      <c r="I109">
        <v>0</v>
      </c>
      <c r="K109" s="23">
        <f t="shared" si="2"/>
        <v>-5.4957133333333343E-6</v>
      </c>
      <c r="M109">
        <f>K109*'Raw Data'!$C$6+I109</f>
        <v>-6.9355902266666682E-3</v>
      </c>
      <c r="N109">
        <f t="shared" si="3"/>
        <v>-0.24493036885473338</v>
      </c>
    </row>
    <row r="110" spans="1:17" x14ac:dyDescent="0.75">
      <c r="A110" s="9">
        <f>'Raw Data'!B111</f>
        <v>1515</v>
      </c>
      <c r="B110" s="7">
        <f>'Raw Data'!C111*0.0254</f>
        <v>2.9400906399999999E-2</v>
      </c>
      <c r="C110">
        <f>'Raw Data'!D111*0.0254</f>
        <v>3.92862816E-2</v>
      </c>
      <c r="E110">
        <v>505</v>
      </c>
      <c r="F110">
        <v>0</v>
      </c>
      <c r="H110" t="str" cm="1">
        <f t="array" ref="H110">IFERROR(INDEX(_xlfn.ANCHORARRAY($F$9),MATCH(E110,$A$9:$A$272,0),0),"Null")</f>
        <v>Null</v>
      </c>
      <c r="I110">
        <v>0</v>
      </c>
      <c r="K110" s="23">
        <f t="shared" si="2"/>
        <v>-2.643349777777773E-6</v>
      </c>
      <c r="M110">
        <f>K110*'Raw Data'!$C$6+I110</f>
        <v>-3.3359074195555495E-3</v>
      </c>
      <c r="N110">
        <f t="shared" si="3"/>
        <v>-0.11780757052160422</v>
      </c>
    </row>
    <row r="111" spans="1:17" x14ac:dyDescent="0.75">
      <c r="A111" s="9">
        <f>'Raw Data'!B112</f>
        <v>1530</v>
      </c>
      <c r="B111" s="7">
        <f>'Raw Data'!C112*0.0254</f>
        <v>2.7169236999999999E-2</v>
      </c>
      <c r="C111">
        <f>'Raw Data'!D112*0.0254</f>
        <v>3.8002540199999997E-2</v>
      </c>
      <c r="E111">
        <v>510</v>
      </c>
      <c r="F111">
        <v>0</v>
      </c>
      <c r="H111" cm="1">
        <f t="array" ref="H111">IFERROR(INDEX(_xlfn.ANCHORARRAY($F$9),MATCH(E111,$A$9:$A$272,0),0),"Null")</f>
        <v>0</v>
      </c>
      <c r="I111">
        <v>0</v>
      </c>
      <c r="K111" s="23">
        <f t="shared" si="2"/>
        <v>-1.426379333333337E-6</v>
      </c>
      <c r="M111">
        <f>K111*'Raw Data'!$C$6+I111</f>
        <v>-1.8000907186666714E-3</v>
      </c>
      <c r="N111">
        <f t="shared" si="3"/>
        <v>-6.357020372971349E-2</v>
      </c>
    </row>
    <row r="112" spans="1:17" x14ac:dyDescent="0.75">
      <c r="A112" s="9">
        <f>'Raw Data'!B113</f>
        <v>1545</v>
      </c>
      <c r="B112" s="7">
        <f>'Raw Data'!C113*0.0254</f>
        <v>2.7331161999999999E-2</v>
      </c>
      <c r="C112">
        <f>'Raw Data'!D113*0.0254</f>
        <v>3.762629E-2</v>
      </c>
      <c r="E112">
        <v>515</v>
      </c>
      <c r="F112">
        <v>0</v>
      </c>
      <c r="H112" t="str" cm="1">
        <f t="array" ref="H112">IFERROR(INDEX(_xlfn.ANCHORARRAY($F$9),MATCH(E112,$A$9:$A$272,0),0),"Null")</f>
        <v>Null</v>
      </c>
      <c r="I112">
        <v>0</v>
      </c>
      <c r="K112" s="23">
        <f t="shared" si="2"/>
        <v>-4.1805577777777478E-7</v>
      </c>
      <c r="M112">
        <f>K112*'Raw Data'!$C$6+I112</f>
        <v>-5.2758639155555179E-4</v>
      </c>
      <c r="N112">
        <f t="shared" si="3"/>
        <v>-1.8631713417784312E-2</v>
      </c>
    </row>
    <row r="113" spans="1:14" x14ac:dyDescent="0.75">
      <c r="A113" s="9">
        <f>'Raw Data'!B114</f>
        <v>1560</v>
      </c>
      <c r="B113" s="7">
        <f>'Raw Data'!C114*0.0254</f>
        <v>4.2493412599999995E-2</v>
      </c>
      <c r="C113">
        <f>'Raw Data'!D114*0.0254</f>
        <v>5.16170164E-2</v>
      </c>
      <c r="E113">
        <v>520</v>
      </c>
      <c r="F113">
        <v>0</v>
      </c>
      <c r="H113" t="str" cm="1">
        <f t="array" ref="H113">IFERROR(INDEX(_xlfn.ANCHORARRAY($F$9),MATCH(E113,$A$9:$A$272,0),0),"Null")</f>
        <v>Null</v>
      </c>
      <c r="I113">
        <v>0</v>
      </c>
      <c r="K113" s="23">
        <f t="shared" si="2"/>
        <v>1.5545251555555555E-5</v>
      </c>
      <c r="M113">
        <f>K113*'Raw Data'!$C$6+I113</f>
        <v>1.9618107463111111E-2</v>
      </c>
      <c r="N113">
        <f t="shared" si="3"/>
        <v>0.69281346505976882</v>
      </c>
    </row>
    <row r="114" spans="1:14" x14ac:dyDescent="0.75">
      <c r="A114" s="9">
        <f>'Raw Data'!B115</f>
        <v>1575</v>
      </c>
      <c r="B114" s="7">
        <f>'Raw Data'!C115*0.0254</f>
        <v>4.6041690999999996E-2</v>
      </c>
      <c r="C114">
        <f>'Raw Data'!D115*0.0254</f>
        <v>5.5602987599999994E-2</v>
      </c>
      <c r="E114">
        <v>525</v>
      </c>
      <c r="F114">
        <v>0</v>
      </c>
      <c r="H114" cm="1">
        <f t="array" ref="H114">IFERROR(INDEX(_xlfn.ANCHORARRAY($F$9),MATCH(E114,$A$9:$A$272,0),0),"Null")</f>
        <v>0</v>
      </c>
      <c r="I114">
        <v>0</v>
      </c>
      <c r="K114" s="23">
        <f t="shared" si="2"/>
        <v>4.4288568888888818E-6</v>
      </c>
      <c r="M114">
        <f>K114*'Raw Data'!$C$6+I114</f>
        <v>5.5892173937777687E-3</v>
      </c>
      <c r="N114">
        <f t="shared" si="3"/>
        <v>0.19738321226126188</v>
      </c>
    </row>
    <row r="115" spans="1:14" x14ac:dyDescent="0.75">
      <c r="A115" s="9">
        <f>'Raw Data'!B116</f>
        <v>1590</v>
      </c>
      <c r="B115" s="7">
        <f>'Raw Data'!C116*0.0254</f>
        <v>4.8604957399999996E-2</v>
      </c>
      <c r="C115">
        <f>'Raw Data'!D116*0.0254</f>
        <v>5.7685914599999999E-2</v>
      </c>
      <c r="E115">
        <v>530</v>
      </c>
      <c r="F115">
        <v>0</v>
      </c>
      <c r="H115" t="str" cm="1">
        <f t="array" ref="H115">IFERROR(INDEX(_xlfn.ANCHORARRAY($F$9),MATCH(E115,$A$9:$A$272,0),0),"Null")</f>
        <v>Null</v>
      </c>
      <c r="I115">
        <v>0</v>
      </c>
      <c r="K115" s="23">
        <f t="shared" si="2"/>
        <v>2.3143633333333393E-6</v>
      </c>
      <c r="M115">
        <f>K115*'Raw Data'!$C$6+I115</f>
        <v>2.920726526666674E-3</v>
      </c>
      <c r="N115">
        <f t="shared" si="3"/>
        <v>0.10314545728923359</v>
      </c>
    </row>
    <row r="116" spans="1:14" x14ac:dyDescent="0.75">
      <c r="A116" s="9">
        <f>'Raw Data'!B117</f>
        <v>1605</v>
      </c>
      <c r="B116" s="7">
        <f>'Raw Data'!C117*0.0254</f>
        <v>5.0896723199999994E-2</v>
      </c>
      <c r="C116">
        <f>'Raw Data'!D117*0.0254</f>
        <v>5.9717838400000001E-2</v>
      </c>
      <c r="E116">
        <v>535</v>
      </c>
      <c r="F116">
        <v>0</v>
      </c>
      <c r="H116" t="str" cm="1">
        <f t="array" ref="H116">IFERROR(INDEX(_xlfn.ANCHORARRAY($F$9),MATCH(E116,$A$9:$A$272,0),0),"Null")</f>
        <v>Null</v>
      </c>
      <c r="I116">
        <v>0</v>
      </c>
      <c r="K116" s="23">
        <f t="shared" si="2"/>
        <v>2.257693111111113E-6</v>
      </c>
      <c r="M116">
        <f>K116*'Raw Data'!$C$6+I116</f>
        <v>2.8492087062222246E-3</v>
      </c>
      <c r="N116">
        <f t="shared" si="3"/>
        <v>0.10061980546023785</v>
      </c>
    </row>
    <row r="117" spans="1:14" x14ac:dyDescent="0.75">
      <c r="A117" s="9">
        <f>'Raw Data'!B118</f>
        <v>1620</v>
      </c>
      <c r="B117" s="7">
        <f>'Raw Data'!C118*0.0254</f>
        <v>5.1779271599999996E-2</v>
      </c>
      <c r="C117">
        <f>'Raw Data'!D118*0.0254</f>
        <v>6.1198683799999994E-2</v>
      </c>
      <c r="E117">
        <v>540</v>
      </c>
      <c r="F117">
        <v>0</v>
      </c>
      <c r="H117" cm="1">
        <f t="array" ref="H117">IFERROR(INDEX(_xlfn.ANCHORARRAY($F$9),MATCH(E117,$A$9:$A$272,0),0),"Null")</f>
        <v>0</v>
      </c>
      <c r="I117">
        <v>0</v>
      </c>
      <c r="K117" s="23">
        <f t="shared" si="2"/>
        <v>1.6453837777777699E-6</v>
      </c>
      <c r="M117">
        <f>K117*'Raw Data'!$C$6+I117</f>
        <v>2.0764743275555456E-3</v>
      </c>
      <c r="N117">
        <f t="shared" si="3"/>
        <v>7.3330690877624088E-2</v>
      </c>
    </row>
    <row r="118" spans="1:14" x14ac:dyDescent="0.75">
      <c r="A118" s="9">
        <f>'Raw Data'!B119</f>
        <v>1635</v>
      </c>
      <c r="B118" s="7">
        <f>'Raw Data'!C119*0.0254</f>
        <v>5.1964462999999995E-2</v>
      </c>
      <c r="C118">
        <f>'Raw Data'!D119*0.0254</f>
        <v>6.1359287999999991E-2</v>
      </c>
      <c r="E118">
        <v>545</v>
      </c>
      <c r="F118">
        <v>0</v>
      </c>
      <c r="H118" t="str" cm="1">
        <f t="array" ref="H118">IFERROR(INDEX(_xlfn.ANCHORARRAY($F$9),MATCH(E118,$A$9:$A$272,0),0),"Null")</f>
        <v>Null</v>
      </c>
      <c r="I118">
        <v>0</v>
      </c>
      <c r="K118" s="23">
        <f t="shared" si="2"/>
        <v>1.7844911111110824E-7</v>
      </c>
      <c r="M118">
        <f>K118*'Raw Data'!$C$6+I118</f>
        <v>2.252027782222186E-4</v>
      </c>
      <c r="N118">
        <f t="shared" si="3"/>
        <v>7.9530361129176493E-3</v>
      </c>
    </row>
    <row r="119" spans="1:14" x14ac:dyDescent="0.75">
      <c r="A119" s="9">
        <f>'Raw Data'!B120</f>
        <v>1650</v>
      </c>
      <c r="B119" s="7">
        <f>'Raw Data'!C120*0.0254</f>
        <v>5.1818895599999998E-2</v>
      </c>
      <c r="C119">
        <f>'Raw Data'!D120*0.0254</f>
        <v>6.1576610399999995E-2</v>
      </c>
      <c r="E119">
        <v>550</v>
      </c>
      <c r="F119">
        <v>0</v>
      </c>
      <c r="H119" t="str" cm="1">
        <f t="array" ref="H119">IFERROR(INDEX(_xlfn.ANCHORARRAY($F$9),MATCH(E119,$A$9:$A$272,0),0),"Null")</f>
        <v>Null</v>
      </c>
      <c r="I119">
        <v>0</v>
      </c>
      <c r="K119" s="23">
        <f t="shared" si="2"/>
        <v>2.4146933333333814E-7</v>
      </c>
      <c r="M119">
        <f>K119*'Raw Data'!$C$6+I119</f>
        <v>3.0473429866667275E-4</v>
      </c>
      <c r="N119">
        <f t="shared" si="3"/>
        <v>1.0761691757413547E-2</v>
      </c>
    </row>
    <row r="120" spans="1:14" x14ac:dyDescent="0.75">
      <c r="A120" s="9">
        <f>'Raw Data'!B121</f>
        <v>1665</v>
      </c>
      <c r="B120" s="7">
        <f>'Raw Data'!C121*0.0254</f>
        <v>5.2262404999999998E-2</v>
      </c>
      <c r="C120">
        <f>'Raw Data'!D121*0.0254</f>
        <v>6.1218495799999995E-2</v>
      </c>
      <c r="E120">
        <v>555</v>
      </c>
      <c r="F120">
        <v>0</v>
      </c>
      <c r="H120" cm="1">
        <f t="array" ref="H120">IFERROR(INDEX(_xlfn.ANCHORARRAY($F$9),MATCH(E120,$A$9:$A$272,0),0),"Null")</f>
        <v>0</v>
      </c>
      <c r="I120">
        <v>0</v>
      </c>
      <c r="K120" s="23">
        <f t="shared" si="2"/>
        <v>-3.9790511111111192E-7</v>
      </c>
      <c r="M120">
        <f>K120*'Raw Data'!$C$6+I120</f>
        <v>-5.0215625022222328E-4</v>
      </c>
      <c r="N120">
        <f t="shared" si="3"/>
        <v>-1.7733647976597815E-2</v>
      </c>
    </row>
    <row r="121" spans="1:14" x14ac:dyDescent="0.75">
      <c r="A121" s="9">
        <f>'Raw Data'!B122</f>
        <v>1680</v>
      </c>
      <c r="B121" s="7">
        <f>'Raw Data'!C122*0.0254</f>
        <v>5.1741628800000002E-2</v>
      </c>
      <c r="C121">
        <f>'Raw Data'!D122*0.0254</f>
        <v>6.0914025999999996E-2</v>
      </c>
      <c r="E121">
        <v>560</v>
      </c>
      <c r="F121">
        <v>0</v>
      </c>
      <c r="H121" t="str" cm="1">
        <f t="array" ref="H121">IFERROR(INDEX(_xlfn.ANCHORARRAY($F$9),MATCH(E121,$A$9:$A$272,0),0),"Null")</f>
        <v>Null</v>
      </c>
      <c r="I121">
        <v>0</v>
      </c>
      <c r="K121" s="23">
        <f t="shared" si="2"/>
        <v>-3.3829977777777608E-7</v>
      </c>
      <c r="M121">
        <f>K121*'Raw Data'!$C$6+I121</f>
        <v>-4.2693431955555342E-4</v>
      </c>
      <c r="N121">
        <f t="shared" si="3"/>
        <v>-1.5077185495104369E-2</v>
      </c>
    </row>
    <row r="122" spans="1:14" x14ac:dyDescent="0.75">
      <c r="A122" s="9">
        <f>'Raw Data'!B123</f>
        <v>1695</v>
      </c>
      <c r="B122" s="7">
        <f>'Raw Data'!C123*0.0254</f>
        <v>5.0941122399999997E-2</v>
      </c>
      <c r="C122">
        <f>'Raw Data'!D123*0.0254</f>
        <v>6.0394672199999999E-2</v>
      </c>
      <c r="E122">
        <v>565</v>
      </c>
      <c r="F122">
        <v>0</v>
      </c>
      <c r="H122" t="str" cm="1">
        <f t="array" ref="H122">IFERROR(INDEX(_xlfn.ANCHORARRAY($F$9),MATCH(E122,$A$9:$A$272,0),0),"Null")</f>
        <v>Null</v>
      </c>
      <c r="I122">
        <v>0</v>
      </c>
      <c r="K122" s="23">
        <f t="shared" si="2"/>
        <v>-5.7705977777777439E-7</v>
      </c>
      <c r="M122">
        <f>K122*'Raw Data'!$C$6+I122</f>
        <v>-7.2824943955555129E-4</v>
      </c>
      <c r="N122">
        <f t="shared" si="3"/>
        <v>-2.571812895790429E-2</v>
      </c>
    </row>
    <row r="123" spans="1:14" x14ac:dyDescent="0.75">
      <c r="A123" s="9">
        <f>'Raw Data'!B124</f>
        <v>1710</v>
      </c>
      <c r="B123" s="7">
        <f>'Raw Data'!C124*0.0254</f>
        <v>5.1109041799999991E-2</v>
      </c>
      <c r="C123">
        <f>'Raw Data'!D124*0.0254</f>
        <v>5.8979231800000004E-2</v>
      </c>
      <c r="E123">
        <v>570</v>
      </c>
      <c r="F123">
        <v>0</v>
      </c>
      <c r="H123" cm="1">
        <f t="array" ref="H123">IFERROR(INDEX(_xlfn.ANCHORARRAY($F$9),MATCH(E123,$A$9:$A$272,0),0),"Null")</f>
        <v>0</v>
      </c>
      <c r="I123">
        <v>0</v>
      </c>
      <c r="K123" s="23">
        <f t="shared" si="2"/>
        <v>-1.5727115555555504E-6</v>
      </c>
      <c r="M123">
        <f>K123*'Raw Data'!$C$6+I123</f>
        <v>-1.9847619831111045E-3</v>
      </c>
      <c r="N123">
        <f t="shared" si="3"/>
        <v>-7.0091869433568654E-2</v>
      </c>
    </row>
    <row r="124" spans="1:14" x14ac:dyDescent="0.75">
      <c r="A124" s="9">
        <f>'Raw Data'!B125</f>
        <v>1725</v>
      </c>
      <c r="B124" s="7">
        <f>'Raw Data'!C125*0.0254</f>
        <v>4.8793349199999995E-2</v>
      </c>
      <c r="C124">
        <f>'Raw Data'!D125*0.0254</f>
        <v>5.8188021799999996E-2</v>
      </c>
      <c r="E124">
        <v>575</v>
      </c>
      <c r="F124">
        <v>0</v>
      </c>
      <c r="H124" t="str" cm="1">
        <f t="array" ref="H124">IFERROR(INDEX(_xlfn.ANCHORARRAY($F$9),MATCH(E124,$A$9:$A$272,0),0),"Null")</f>
        <v>Null</v>
      </c>
      <c r="I124">
        <v>0</v>
      </c>
      <c r="K124" s="23">
        <f t="shared" si="2"/>
        <v>-8.7912222222223054E-7</v>
      </c>
      <c r="M124">
        <f>K124*'Raw Data'!$C$6+I124</f>
        <v>-1.109452244444455E-3</v>
      </c>
      <c r="N124">
        <f t="shared" si="3"/>
        <v>-3.9180306012555927E-2</v>
      </c>
    </row>
    <row r="125" spans="1:14" x14ac:dyDescent="0.75">
      <c r="A125" s="9">
        <f>'Raw Data'!B126</f>
        <v>1740</v>
      </c>
      <c r="B125" s="7">
        <f>'Raw Data'!C126*0.0254</f>
        <v>4.7906228799999999E-2</v>
      </c>
      <c r="C125">
        <f>'Raw Data'!D126*0.0254</f>
        <v>5.6742380799999999E-2</v>
      </c>
      <c r="E125">
        <v>580</v>
      </c>
      <c r="F125">
        <v>0</v>
      </c>
      <c r="H125" t="str" cm="1">
        <f t="array" ref="H125">IFERROR(INDEX(_xlfn.ANCHORARRAY($F$9),MATCH(E125,$A$9:$A$272,0),0),"Null")</f>
        <v>Null</v>
      </c>
      <c r="I125">
        <v>0</v>
      </c>
      <c r="K125" s="23">
        <f t="shared" si="2"/>
        <v>-1.606267777777775E-6</v>
      </c>
      <c r="M125">
        <f>K125*'Raw Data'!$C$6+I125</f>
        <v>-2.0271099355555519E-3</v>
      </c>
      <c r="N125">
        <f t="shared" si="3"/>
        <v>-7.1587387374144315E-2</v>
      </c>
    </row>
    <row r="126" spans="1:14" x14ac:dyDescent="0.75">
      <c r="A126" s="9">
        <f>'Raw Data'!B127</f>
        <v>1755</v>
      </c>
      <c r="B126" s="7">
        <f>'Raw Data'!C127*0.0254</f>
        <v>4.6302320399999999E-2</v>
      </c>
      <c r="C126">
        <f>'Raw Data'!D127*0.0254</f>
        <v>5.5450562199999998E-2</v>
      </c>
      <c r="E126">
        <v>585</v>
      </c>
      <c r="F126">
        <v>0</v>
      </c>
      <c r="H126" cm="1">
        <f t="array" ref="H126">IFERROR(INDEX(_xlfn.ANCHORARRAY($F$9),MATCH(E126,$A$9:$A$272,0),0),"Null")</f>
        <v>0</v>
      </c>
      <c r="I126">
        <v>0</v>
      </c>
      <c r="K126" s="23">
        <f t="shared" si="2"/>
        <v>-1.4353540000000013E-6</v>
      </c>
      <c r="M126">
        <f>K126*'Raw Data'!$C$6+I126</f>
        <v>-1.8114167480000017E-3</v>
      </c>
      <c r="N126">
        <f t="shared" si="3"/>
        <v>-6.3970182455620056E-2</v>
      </c>
    </row>
    <row r="127" spans="1:14" x14ac:dyDescent="0.75">
      <c r="A127" s="9">
        <f>'Raw Data'!B128</f>
        <v>1770</v>
      </c>
      <c r="B127" s="7">
        <f>'Raw Data'!C128*0.0254</f>
        <v>4.5223506199999999E-2</v>
      </c>
      <c r="C127">
        <f>'Raw Data'!D128*0.0254</f>
        <v>5.43135566E-2</v>
      </c>
      <c r="E127">
        <v>590</v>
      </c>
      <c r="F127">
        <v>0</v>
      </c>
      <c r="H127" t="str" cm="1">
        <f t="array" ref="H127">IFERROR(INDEX(_xlfn.ANCHORARRAY($F$9),MATCH(E127,$A$9:$A$272,0),0),"Null")</f>
        <v>Null</v>
      </c>
      <c r="I127">
        <v>0</v>
      </c>
      <c r="K127" s="23">
        <f t="shared" si="2"/>
        <v>-1.2633395555555529E-6</v>
      </c>
      <c r="M127">
        <f>K127*'Raw Data'!$C$6+I127</f>
        <v>-1.5943345191111078E-3</v>
      </c>
      <c r="N127">
        <f t="shared" si="3"/>
        <v>-5.6303923542408769E-2</v>
      </c>
    </row>
    <row r="128" spans="1:14" x14ac:dyDescent="0.75">
      <c r="A128" s="9">
        <f>'Raw Data'!B129</f>
        <v>1785</v>
      </c>
      <c r="B128" s="7">
        <f>'Raw Data'!C129*0.0254</f>
        <v>4.3683504200000001E-2</v>
      </c>
      <c r="C128">
        <f>'Raw Data'!D129*0.0254</f>
        <v>5.29325332E-2</v>
      </c>
      <c r="E128">
        <v>595</v>
      </c>
      <c r="F128">
        <v>0</v>
      </c>
      <c r="H128" t="str" cm="1">
        <f t="array" ref="H128">IFERROR(INDEX(_xlfn.ANCHORARRAY($F$9),MATCH(E128,$A$9:$A$272,0),0),"Null")</f>
        <v>Null</v>
      </c>
      <c r="I128">
        <v>0</v>
      </c>
      <c r="K128" s="23">
        <f t="shared" si="2"/>
        <v>-1.534470444444445E-6</v>
      </c>
      <c r="M128">
        <f>K128*'Raw Data'!$C$6+I128</f>
        <v>-1.9365017008888897E-3</v>
      </c>
      <c r="N128">
        <f t="shared" si="3"/>
        <v>-6.8387557566891133E-2</v>
      </c>
    </row>
    <row r="129" spans="1:14" x14ac:dyDescent="0.75">
      <c r="A129" s="9">
        <f>'Raw Data'!B130</f>
        <v>1800</v>
      </c>
      <c r="B129" s="7">
        <f>'Raw Data'!C130*0.0254</f>
        <v>4.1993769199999996E-2</v>
      </c>
      <c r="C129">
        <f>'Raw Data'!D130*0.0254</f>
        <v>5.1305612400000006E-2</v>
      </c>
      <c r="E129">
        <v>600</v>
      </c>
      <c r="F129">
        <v>0</v>
      </c>
      <c r="H129" cm="1">
        <f t="array" ref="H129">IFERROR(INDEX(_xlfn.ANCHORARRAY($F$9),MATCH(E129,$A$9:$A$272,0),0),"Null")</f>
        <v>0</v>
      </c>
      <c r="I129">
        <v>0</v>
      </c>
      <c r="K129" s="23">
        <f t="shared" si="2"/>
        <v>-1.8076897777777708E-6</v>
      </c>
      <c r="M129">
        <f>K129*'Raw Data'!$C$6+I129</f>
        <v>-2.2813044995555467E-3</v>
      </c>
      <c r="N129">
        <f t="shared" si="3"/>
        <v>-8.0564268401804126E-2</v>
      </c>
    </row>
    <row r="130" spans="1:14" x14ac:dyDescent="0.75">
      <c r="A130" s="9">
        <f>'Raw Data'!B131</f>
        <v>1815</v>
      </c>
      <c r="B130" s="7">
        <f>'Raw Data'!C131*0.0254</f>
        <v>4.0182749199999999E-2</v>
      </c>
      <c r="C130">
        <f>'Raw Data'!D131*0.0254</f>
        <v>4.9638686600000002E-2</v>
      </c>
      <c r="E130">
        <v>605</v>
      </c>
      <c r="F130">
        <v>0</v>
      </c>
      <c r="H130" t="str" cm="1">
        <f t="array" ref="H130">IFERROR(INDEX(_xlfn.ANCHORARRAY($F$9),MATCH(E130,$A$9:$A$272,0),0),"Null")</f>
        <v>Null</v>
      </c>
      <c r="I130">
        <v>0</v>
      </c>
      <c r="K130" s="23">
        <f t="shared" si="2"/>
        <v>-1.8521397777777816E-6</v>
      </c>
      <c r="M130">
        <f>K130*'Raw Data'!$C$6+I130</f>
        <v>-2.3374003995555604E-3</v>
      </c>
      <c r="N130">
        <f t="shared" si="3"/>
        <v>-8.2545295110304617E-2</v>
      </c>
    </row>
    <row r="131" spans="1:14" x14ac:dyDescent="0.75">
      <c r="A131" s="9">
        <f>'Raw Data'!B132</f>
        <v>1830</v>
      </c>
      <c r="B131" s="7">
        <f>'Raw Data'!C132*0.0254</f>
        <v>3.7419254599999993E-2</v>
      </c>
      <c r="C131">
        <f>'Raw Data'!D132*0.0254</f>
        <v>4.7196984599999998E-2</v>
      </c>
      <c r="E131">
        <v>610</v>
      </c>
      <c r="F131">
        <v>0</v>
      </c>
      <c r="H131" t="str" cm="1">
        <f t="array" ref="H131">IFERROR(INDEX(_xlfn.ANCHORARRAY($F$9),MATCH(E131,$A$9:$A$272,0),0),"Null")</f>
        <v>Null</v>
      </c>
      <c r="I131">
        <v>0</v>
      </c>
      <c r="K131" s="23">
        <f t="shared" si="2"/>
        <v>-2.7130022222222266E-6</v>
      </c>
      <c r="M131">
        <f>K131*'Raw Data'!$C$6+I131</f>
        <v>-3.4238088044444498E-3</v>
      </c>
      <c r="N131">
        <f t="shared" si="3"/>
        <v>-0.12091180792895574</v>
      </c>
    </row>
    <row r="132" spans="1:14" x14ac:dyDescent="0.75">
      <c r="A132" s="9">
        <f>'Raw Data'!B133</f>
        <v>1845</v>
      </c>
      <c r="B132" s="7">
        <f>'Raw Data'!C133*0.0254</f>
        <v>3.4603385200000003E-2</v>
      </c>
      <c r="C132">
        <f>'Raw Data'!D133*0.0254</f>
        <v>4.3596483799999995E-2</v>
      </c>
      <c r="E132">
        <v>615</v>
      </c>
      <c r="F132">
        <v>0</v>
      </c>
      <c r="H132" cm="1">
        <f t="array" ref="H132">IFERROR(INDEX(_xlfn.ANCHORARRAY($F$9),MATCH(E132,$A$9:$A$272,0),0),"Null")</f>
        <v>0</v>
      </c>
      <c r="I132">
        <v>0</v>
      </c>
      <c r="K132" s="23">
        <f t="shared" si="2"/>
        <v>-4.0005564444444478E-6</v>
      </c>
      <c r="M132">
        <f>K132*'Raw Data'!$C$6+I132</f>
        <v>-5.0487022328888935E-3</v>
      </c>
      <c r="N132">
        <f t="shared" si="3"/>
        <v>-0.17829491935447125</v>
      </c>
    </row>
    <row r="133" spans="1:14" x14ac:dyDescent="0.75">
      <c r="A133" s="9">
        <f>'Raw Data'!B134</f>
        <v>1860</v>
      </c>
      <c r="B133" s="7">
        <f>'Raw Data'!C134*0.0254</f>
        <v>3.0491175999999998E-2</v>
      </c>
      <c r="C133">
        <f>'Raw Data'!D134*0.0254</f>
        <v>3.9956638400000001E-2</v>
      </c>
      <c r="E133">
        <v>620</v>
      </c>
      <c r="F133">
        <v>0</v>
      </c>
      <c r="H133" t="str" cm="1">
        <f t="array" ref="H133">IFERROR(INDEX(_xlfn.ANCHORARRAY($F$9),MATCH(E133,$A$9:$A$272,0),0),"Null")</f>
        <v>Null</v>
      </c>
      <c r="I133">
        <v>0</v>
      </c>
      <c r="K133" s="23">
        <f t="shared" si="2"/>
        <v>-4.04427266666666E-6</v>
      </c>
      <c r="M133">
        <f>K133*'Raw Data'!$C$6+I133</f>
        <v>-5.1038721053333251E-3</v>
      </c>
      <c r="N133">
        <f t="shared" si="3"/>
        <v>-0.18024324339984638</v>
      </c>
    </row>
    <row r="134" spans="1:14" x14ac:dyDescent="0.75">
      <c r="A134" s="9">
        <f>'Raw Data'!B135</f>
        <v>1875</v>
      </c>
      <c r="B134" s="7">
        <f>'Raw Data'!C135*0.0254</f>
        <v>2.79721564E-2</v>
      </c>
      <c r="C134">
        <f>'Raw Data'!D135*0.0254</f>
        <v>3.8285902599999998E-2</v>
      </c>
      <c r="E134">
        <v>625</v>
      </c>
      <c r="F134">
        <v>0</v>
      </c>
      <c r="H134" t="str" cm="1">
        <f t="array" ref="H134">IFERROR(INDEX(_xlfn.ANCHORARRAY($F$9),MATCH(E134,$A$9:$A$272,0),0),"Null")</f>
        <v>Null</v>
      </c>
      <c r="I134">
        <v>0</v>
      </c>
      <c r="K134" s="23">
        <f t="shared" si="2"/>
        <v>-1.8563731111111147E-6</v>
      </c>
      <c r="M134">
        <f>K134*'Raw Data'!$C$6+I134</f>
        <v>-2.3427428662222268E-3</v>
      </c>
      <c r="N134">
        <f t="shared" si="3"/>
        <v>-8.273396432063794E-2</v>
      </c>
    </row>
    <row r="135" spans="1:14" x14ac:dyDescent="0.75">
      <c r="A135" s="9">
        <f>'Raw Data'!B136</f>
        <v>1890</v>
      </c>
      <c r="B135" s="7">
        <f>'Raw Data'!C136*0.0254</f>
        <v>2.7438172199999999E-2</v>
      </c>
      <c r="C135">
        <f>'Raw Data'!D136*0.0254</f>
        <v>3.7724359399999997E-2</v>
      </c>
      <c r="E135">
        <v>630</v>
      </c>
      <c r="F135">
        <v>0</v>
      </c>
      <c r="H135" cm="1">
        <f t="array" ref="H135">IFERROR(INDEX(_xlfn.ANCHORARRAY($F$9),MATCH(E135,$A$9:$A$272,0),0),"Null")</f>
        <v>0</v>
      </c>
      <c r="I135">
        <v>0</v>
      </c>
      <c r="K135" s="23">
        <f t="shared" si="2"/>
        <v>-6.2393688888888924E-7</v>
      </c>
      <c r="M135">
        <f>K135*'Raw Data'!$C$6+I135</f>
        <v>-7.874083537777782E-4</v>
      </c>
      <c r="N135">
        <f t="shared" si="3"/>
        <v>-2.7807326013662235E-2</v>
      </c>
    </row>
    <row r="136" spans="1:14" x14ac:dyDescent="0.75">
      <c r="A136" s="9">
        <f>'Raw Data'!B137</f>
        <v>1905</v>
      </c>
      <c r="B136" s="7">
        <f>'Raw Data'!C137*0.0254</f>
        <v>2.6124636600000001E-2</v>
      </c>
      <c r="C136">
        <f>'Raw Data'!D137*0.0254</f>
        <v>3.68414808E-2</v>
      </c>
      <c r="E136">
        <v>635</v>
      </c>
      <c r="F136">
        <v>0</v>
      </c>
      <c r="H136" t="str" cm="1">
        <f t="array" ref="H136">IFERROR(INDEX(_xlfn.ANCHORARRAY($F$9),MATCH(E136,$A$9:$A$272,0),0),"Null")</f>
        <v>Null</v>
      </c>
      <c r="I136">
        <v>0</v>
      </c>
      <c r="K136" s="23">
        <f t="shared" si="2"/>
        <v>-9.8097622222221967E-7</v>
      </c>
      <c r="M136">
        <f>K136*'Raw Data'!$C$6+I136</f>
        <v>-1.2379919924444412E-3</v>
      </c>
      <c r="N136">
        <f t="shared" si="3"/>
        <v>-4.3719687213175436E-2</v>
      </c>
    </row>
    <row r="137" spans="1:14" x14ac:dyDescent="0.75">
      <c r="A137" s="9">
        <f>'Raw Data'!B138</f>
        <v>1920</v>
      </c>
      <c r="B137" s="7">
        <f>'Raw Data'!C138*0.0254</f>
        <v>2.53149862E-2</v>
      </c>
      <c r="C137">
        <f>'Raw Data'!D138*0.0254</f>
        <v>3.6297844599999997E-2</v>
      </c>
      <c r="E137">
        <v>640</v>
      </c>
      <c r="F137">
        <v>0</v>
      </c>
      <c r="H137" t="str" cm="1">
        <f t="array" ref="H137">IFERROR(INDEX(_xlfn.ANCHORARRAY($F$9),MATCH(E137,$A$9:$A$272,0),0),"Null")</f>
        <v>Null</v>
      </c>
      <c r="I137">
        <v>0</v>
      </c>
      <c r="K137" s="23">
        <f t="shared" si="2"/>
        <v>-6.040402222222253E-7</v>
      </c>
      <c r="M137">
        <f>K137*'Raw Data'!$C$6+I137</f>
        <v>-7.6229876044444831E-4</v>
      </c>
      <c r="N137">
        <f t="shared" si="3"/>
        <v>-2.6920580725095691E-2</v>
      </c>
    </row>
    <row r="138" spans="1:14" x14ac:dyDescent="0.75">
      <c r="A138" s="9">
        <f>'Raw Data'!B139</f>
        <v>1935</v>
      </c>
      <c r="B138" s="7">
        <f>'Raw Data'!C139*0.0254</f>
        <v>2.5002591599999999E-2</v>
      </c>
      <c r="C138">
        <f>'Raw Data'!D139*0.0254</f>
        <v>3.5484612800000002E-2</v>
      </c>
      <c r="E138">
        <v>645</v>
      </c>
      <c r="F138">
        <v>0</v>
      </c>
      <c r="H138" cm="1">
        <f t="array" ref="H138">IFERROR(INDEX(_xlfn.ANCHORARRAY($F$9),MATCH(E138,$A$9:$A$272,0),0),"Null")</f>
        <v>0</v>
      </c>
      <c r="I138">
        <v>0</v>
      </c>
      <c r="K138" s="23">
        <f t="shared" si="2"/>
        <v>-9.0359088888888262E-7</v>
      </c>
      <c r="M138">
        <f>K138*'Raw Data'!$C$6+I138</f>
        <v>-1.1403317017777699E-3</v>
      </c>
      <c r="N138">
        <f t="shared" si="3"/>
        <v>-4.0270814048281943E-2</v>
      </c>
    </row>
    <row r="139" spans="1:14" x14ac:dyDescent="0.75">
      <c r="A139" s="9">
        <f>'Raw Data'!B140</f>
        <v>1950</v>
      </c>
      <c r="B139" s="7">
        <f>'Raw Data'!C140*0.0254</f>
        <v>2.3790986199999999E-2</v>
      </c>
      <c r="C139">
        <f>'Raw Data'!D140*0.0254</f>
        <v>3.4513037400000002E-2</v>
      </c>
      <c r="E139">
        <v>650</v>
      </c>
      <c r="F139">
        <v>0</v>
      </c>
      <c r="H139" t="str" cm="1">
        <f t="array" ref="H139">IFERROR(INDEX(_xlfn.ANCHORARRAY($F$9),MATCH(E139,$A$9:$A$272,0),0),"Null")</f>
        <v>Null</v>
      </c>
      <c r="I139">
        <v>0</v>
      </c>
      <c r="K139" s="23">
        <f t="shared" ref="K139:K202" si="4">(C139-C138)/((A139-A138)*60)</f>
        <v>-1.079528222222223E-6</v>
      </c>
      <c r="M139">
        <f>K139*'Raw Data'!$C$6+I139</f>
        <v>-1.3623646164444454E-3</v>
      </c>
      <c r="N139">
        <f t="shared" ref="N139:N202" si="5">M139*35.315</f>
        <v>-4.811190642973559E-2</v>
      </c>
    </row>
    <row r="140" spans="1:14" x14ac:dyDescent="0.75">
      <c r="A140" s="9">
        <f>'Raw Data'!B141</f>
        <v>1965</v>
      </c>
      <c r="B140" s="7">
        <f>'Raw Data'!C141*0.0254</f>
        <v>2.3716030799999999E-2</v>
      </c>
      <c r="C140">
        <f>'Raw Data'!D141*0.0254</f>
        <v>3.4807042399999995E-2</v>
      </c>
      <c r="E140">
        <v>655</v>
      </c>
      <c r="F140">
        <v>0</v>
      </c>
      <c r="H140" t="str" cm="1">
        <f t="array" ref="H140">IFERROR(INDEX(_xlfn.ANCHORARRAY($F$9),MATCH(E140,$A$9:$A$272,0),0),"Null")</f>
        <v>Null</v>
      </c>
      <c r="I140">
        <v>0</v>
      </c>
      <c r="K140" s="23">
        <f t="shared" si="4"/>
        <v>3.2667222222221445E-7</v>
      </c>
      <c r="M140">
        <f>K140*'Raw Data'!$C$6+I140</f>
        <v>4.1226034444443463E-4</v>
      </c>
      <c r="N140">
        <f t="shared" si="5"/>
        <v>1.4558974064055208E-2</v>
      </c>
    </row>
    <row r="141" spans="1:14" x14ac:dyDescent="0.75">
      <c r="A141" s="9">
        <f>'Raw Data'!B142</f>
        <v>1980</v>
      </c>
      <c r="B141" s="7">
        <f>'Raw Data'!C142*0.0254</f>
        <v>2.3389056599999999E-2</v>
      </c>
      <c r="C141">
        <f>'Raw Data'!D142*0.0254</f>
        <v>3.3938692600000001E-2</v>
      </c>
      <c r="E141">
        <v>660</v>
      </c>
      <c r="F141">
        <v>0</v>
      </c>
      <c r="H141" cm="1">
        <f t="array" ref="H141">IFERROR(INDEX(_xlfn.ANCHORARRAY($F$9),MATCH(E141,$A$9:$A$272,0),0),"Null")</f>
        <v>0</v>
      </c>
      <c r="I141">
        <v>0</v>
      </c>
      <c r="K141" s="23">
        <f t="shared" si="4"/>
        <v>-9.6483311111110468E-7</v>
      </c>
      <c r="M141">
        <f>K141*'Raw Data'!$C$6+I141</f>
        <v>-1.217619386222214E-3</v>
      </c>
      <c r="N141">
        <f t="shared" si="5"/>
        <v>-4.3000228624437482E-2</v>
      </c>
    </row>
    <row r="142" spans="1:14" x14ac:dyDescent="0.75">
      <c r="A142" s="9">
        <f>'Raw Data'!B143</f>
        <v>1995</v>
      </c>
      <c r="B142" s="7">
        <f>'Raw Data'!C143*0.0254</f>
        <v>2.2973461800000001E-2</v>
      </c>
      <c r="C142">
        <f>'Raw Data'!D143*0.0254</f>
        <v>3.3641817399999996E-2</v>
      </c>
      <c r="E142">
        <v>665</v>
      </c>
      <c r="F142">
        <v>0</v>
      </c>
      <c r="H142" t="str" cm="1">
        <f t="array" ref="H142">IFERROR(INDEX(_xlfn.ANCHORARRAY($F$9),MATCH(E142,$A$9:$A$272,0),0),"Null")</f>
        <v>Null</v>
      </c>
      <c r="I142">
        <v>0</v>
      </c>
      <c r="K142" s="23">
        <f t="shared" si="4"/>
        <v>-3.2986133333333852E-7</v>
      </c>
      <c r="M142">
        <f>K142*'Raw Data'!$C$6+I142</f>
        <v>-4.1628500266667321E-4</v>
      </c>
      <c r="N142">
        <f t="shared" si="5"/>
        <v>-1.4701104869173564E-2</v>
      </c>
    </row>
    <row r="143" spans="1:14" x14ac:dyDescent="0.75">
      <c r="A143" s="9">
        <f>'Raw Data'!B144</f>
        <v>2010</v>
      </c>
      <c r="B143" s="7">
        <f>'Raw Data'!C144*0.0254</f>
        <v>2.4176100999999998E-2</v>
      </c>
      <c r="C143">
        <f>'Raw Data'!D144*0.0254</f>
        <v>3.48034864E-2</v>
      </c>
      <c r="E143">
        <v>670</v>
      </c>
      <c r="F143">
        <v>0</v>
      </c>
      <c r="H143" t="str" cm="1">
        <f t="array" ref="H143">IFERROR(INDEX(_xlfn.ANCHORARRAY($F$9),MATCH(E143,$A$9:$A$272,0),0),"Null")</f>
        <v>Null</v>
      </c>
      <c r="I143">
        <v>0</v>
      </c>
      <c r="K143" s="23">
        <f t="shared" si="4"/>
        <v>1.2907433333333379E-6</v>
      </c>
      <c r="M143">
        <f>K143*'Raw Data'!$C$6+I143</f>
        <v>1.6289180866666724E-3</v>
      </c>
      <c r="N143">
        <f t="shared" si="5"/>
        <v>5.752524223063353E-2</v>
      </c>
    </row>
    <row r="144" spans="1:14" x14ac:dyDescent="0.75">
      <c r="A144" s="9">
        <f>'Raw Data'!B145</f>
        <v>2025</v>
      </c>
      <c r="B144" s="7">
        <f>'Raw Data'!C145*0.0254</f>
        <v>2.55339342E-2</v>
      </c>
      <c r="C144">
        <f>'Raw Data'!D145*0.0254</f>
        <v>3.5494975999999998E-2</v>
      </c>
      <c r="E144">
        <v>675</v>
      </c>
      <c r="F144">
        <v>0</v>
      </c>
      <c r="H144" cm="1">
        <f t="array" ref="H144">IFERROR(INDEX(_xlfn.ANCHORARRAY($F$9),MATCH(E144,$A$9:$A$272,0),0),"Null")</f>
        <v>0</v>
      </c>
      <c r="I144">
        <v>0</v>
      </c>
      <c r="K144" s="23">
        <f t="shared" si="4"/>
        <v>7.6832177777777511E-7</v>
      </c>
      <c r="M144">
        <f>K144*'Raw Data'!$C$6+I144</f>
        <v>9.6962208355555219E-4</v>
      </c>
      <c r="N144">
        <f t="shared" si="5"/>
        <v>3.4242203880764321E-2</v>
      </c>
    </row>
    <row r="145" spans="1:14" x14ac:dyDescent="0.75">
      <c r="A145" s="9">
        <f>'Raw Data'!B146</f>
        <v>2040</v>
      </c>
      <c r="B145" s="7">
        <f>'Raw Data'!C146*0.0254</f>
        <v>2.4989891599999998E-2</v>
      </c>
      <c r="C145">
        <f>'Raw Data'!D146*0.0254</f>
        <v>3.6056138199999997E-2</v>
      </c>
      <c r="E145">
        <v>680</v>
      </c>
      <c r="F145">
        <v>0</v>
      </c>
      <c r="H145" t="str" cm="1">
        <f t="array" ref="H145">IFERROR(INDEX(_xlfn.ANCHORARRAY($F$9),MATCH(E145,$A$9:$A$272,0),0),"Null")</f>
        <v>Null</v>
      </c>
      <c r="I145">
        <v>0</v>
      </c>
      <c r="K145" s="23">
        <f t="shared" si="4"/>
        <v>6.2351355555555523E-7</v>
      </c>
      <c r="M145">
        <f>K145*'Raw Data'!$C$6+I145</f>
        <v>7.8687410711111069E-4</v>
      </c>
      <c r="N145">
        <f t="shared" si="5"/>
        <v>2.7788459092628871E-2</v>
      </c>
    </row>
    <row r="146" spans="1:14" x14ac:dyDescent="0.75">
      <c r="A146" s="9">
        <f>'Raw Data'!B147</f>
        <v>2055</v>
      </c>
      <c r="B146" s="7">
        <f>'Raw Data'!C147*0.0254</f>
        <v>4.1619119199999999E-2</v>
      </c>
      <c r="C146">
        <f>'Raw Data'!D147*0.0254</f>
        <v>5.1270966799999998E-2</v>
      </c>
      <c r="E146">
        <v>685</v>
      </c>
      <c r="F146">
        <v>0</v>
      </c>
      <c r="H146" t="str" cm="1">
        <f t="array" ref="H146">IFERROR(INDEX(_xlfn.ANCHORARRAY($F$9),MATCH(E146,$A$9:$A$272,0),0),"Null")</f>
        <v>Null</v>
      </c>
      <c r="I146">
        <v>0</v>
      </c>
      <c r="K146" s="23">
        <f t="shared" si="4"/>
        <v>1.6905365111111112E-5</v>
      </c>
      <c r="M146">
        <f>K146*'Raw Data'!$C$6+I146</f>
        <v>2.1334570770222223E-2</v>
      </c>
      <c r="N146">
        <f t="shared" si="5"/>
        <v>0.75343036675039776</v>
      </c>
    </row>
    <row r="147" spans="1:14" x14ac:dyDescent="0.75">
      <c r="A147" s="9">
        <f>'Raw Data'!B148</f>
        <v>2070</v>
      </c>
      <c r="B147" s="7">
        <f>'Raw Data'!C148*0.0254</f>
        <v>4.8664647399999997E-2</v>
      </c>
      <c r="C147">
        <f>'Raw Data'!D148*0.0254</f>
        <v>5.7248069400000004E-2</v>
      </c>
      <c r="E147">
        <v>690</v>
      </c>
      <c r="F147">
        <v>0</v>
      </c>
      <c r="H147" cm="1">
        <f t="array" ref="H147">IFERROR(INDEX(_xlfn.ANCHORARRAY($F$9),MATCH(E147,$A$9:$A$272,0),0),"Null")</f>
        <v>0</v>
      </c>
      <c r="I147">
        <v>0</v>
      </c>
      <c r="K147" s="23">
        <f t="shared" si="4"/>
        <v>6.6412251111111182E-6</v>
      </c>
      <c r="M147">
        <f>K147*'Raw Data'!$C$6+I147</f>
        <v>8.381226090222231E-3</v>
      </c>
      <c r="N147">
        <f t="shared" si="5"/>
        <v>0.2959829993761981</v>
      </c>
    </row>
    <row r="148" spans="1:14" x14ac:dyDescent="0.75">
      <c r="A148" s="9">
        <f>'Raw Data'!B149</f>
        <v>2085</v>
      </c>
      <c r="B148" s="7">
        <f>'Raw Data'!C149*0.0254</f>
        <v>5.0533503199999996E-2</v>
      </c>
      <c r="C148">
        <f>'Raw Data'!D149*0.0254</f>
        <v>5.9995587399999994E-2</v>
      </c>
      <c r="E148">
        <v>695</v>
      </c>
      <c r="F148">
        <v>0</v>
      </c>
      <c r="H148" t="str" cm="1">
        <f t="array" ref="H148">IFERROR(INDEX(_xlfn.ANCHORARRAY($F$9),MATCH(E148,$A$9:$A$272,0),0),"Null")</f>
        <v>Null</v>
      </c>
      <c r="I148">
        <v>0</v>
      </c>
      <c r="K148" s="23">
        <f t="shared" si="4"/>
        <v>3.0527977777777674E-6</v>
      </c>
      <c r="M148">
        <f>K148*'Raw Data'!$C$6+I148</f>
        <v>3.8526307955555426E-3</v>
      </c>
      <c r="N148">
        <f t="shared" si="5"/>
        <v>0.13605565654504398</v>
      </c>
    </row>
    <row r="149" spans="1:14" x14ac:dyDescent="0.75">
      <c r="A149" s="9">
        <f>'Raw Data'!B150</f>
        <v>2100</v>
      </c>
      <c r="B149" s="7">
        <f>'Raw Data'!C150*0.0254</f>
        <v>5.1621181999999995E-2</v>
      </c>
      <c r="C149">
        <f>'Raw Data'!D150*0.0254</f>
        <v>6.1246892999999997E-2</v>
      </c>
      <c r="E149">
        <v>700</v>
      </c>
      <c r="F149">
        <v>0</v>
      </c>
      <c r="H149" t="str" cm="1">
        <f t="array" ref="H149">IFERROR(INDEX(_xlfn.ANCHORARRAY($F$9),MATCH(E149,$A$9:$A$272,0),0),"Null")</f>
        <v>Null</v>
      </c>
      <c r="I149">
        <v>0</v>
      </c>
      <c r="K149" s="23">
        <f t="shared" si="4"/>
        <v>1.390339555555558E-6</v>
      </c>
      <c r="M149">
        <f>K149*'Raw Data'!$C$6+I149</f>
        <v>1.7546085191111141E-3</v>
      </c>
      <c r="N149">
        <f t="shared" si="5"/>
        <v>6.1963999852408989E-2</v>
      </c>
    </row>
    <row r="150" spans="1:14" x14ac:dyDescent="0.75">
      <c r="A150" s="9">
        <f>'Raw Data'!B151</f>
        <v>2115</v>
      </c>
      <c r="B150" s="7">
        <f>'Raw Data'!C151*0.0254</f>
        <v>5.2003883800000004E-2</v>
      </c>
      <c r="C150">
        <f>'Raw Data'!D151*0.0254</f>
        <v>6.1155757799999995E-2</v>
      </c>
      <c r="E150">
        <v>705</v>
      </c>
      <c r="F150">
        <v>0</v>
      </c>
      <c r="H150" cm="1">
        <f t="array" ref="H150">IFERROR(INDEX(_xlfn.ANCHORARRAY($F$9),MATCH(E150,$A$9:$A$272,0),0),"Null")</f>
        <v>0</v>
      </c>
      <c r="I150">
        <v>0</v>
      </c>
      <c r="K150" s="23">
        <f t="shared" si="4"/>
        <v>-1.0126133333333534E-7</v>
      </c>
      <c r="M150">
        <f>K150*'Raw Data'!$C$6+I150</f>
        <v>-1.277918026666692E-4</v>
      </c>
      <c r="N150">
        <f t="shared" si="5"/>
        <v>-4.5129675111734227E-3</v>
      </c>
    </row>
    <row r="151" spans="1:14" x14ac:dyDescent="0.75">
      <c r="A151" s="9">
        <f>'Raw Data'!B152</f>
        <v>2130</v>
      </c>
      <c r="B151" s="7">
        <f>'Raw Data'!C152*0.0254</f>
        <v>5.1241274199999999E-2</v>
      </c>
      <c r="C151">
        <f>'Raw Data'!D152*0.0254</f>
        <v>6.0703256800000001E-2</v>
      </c>
      <c r="E151">
        <v>710</v>
      </c>
      <c r="F151">
        <v>0</v>
      </c>
      <c r="H151" t="str" cm="1">
        <f t="array" ref="H151">IFERROR(INDEX(_xlfn.ANCHORARRAY($F$9),MATCH(E151,$A$9:$A$272,0),0),"Null")</f>
        <v>Null</v>
      </c>
      <c r="I151">
        <v>0</v>
      </c>
      <c r="K151" s="23">
        <f t="shared" si="4"/>
        <v>-5.0277888888888225E-7</v>
      </c>
      <c r="M151">
        <f>K151*'Raw Data'!$C$6+I151</f>
        <v>-6.3450695777776938E-4</v>
      </c>
      <c r="N151">
        <f t="shared" si="5"/>
        <v>-2.2407613213921925E-2</v>
      </c>
    </row>
    <row r="152" spans="1:14" x14ac:dyDescent="0.75">
      <c r="A152" s="9">
        <f>'Raw Data'!B153</f>
        <v>2145</v>
      </c>
      <c r="B152" s="7">
        <f>'Raw Data'!C153*0.0254</f>
        <v>5.0534925600000002E-2</v>
      </c>
      <c r="C152">
        <f>'Raw Data'!D153*0.0254</f>
        <v>6.0257613799999998E-2</v>
      </c>
      <c r="E152">
        <v>715</v>
      </c>
      <c r="F152">
        <v>0</v>
      </c>
      <c r="H152" t="str" cm="1">
        <f t="array" ref="H152">IFERROR(INDEX(_xlfn.ANCHORARRAY($F$9),MATCH(E152,$A$9:$A$272,0),0),"Null")</f>
        <v>Null</v>
      </c>
      <c r="I152">
        <v>0</v>
      </c>
      <c r="K152" s="23">
        <f t="shared" si="4"/>
        <v>-4.9515888888889171E-7</v>
      </c>
      <c r="M152">
        <f>K152*'Raw Data'!$C$6+I152</f>
        <v>-6.2489051777778139E-4</v>
      </c>
      <c r="N152">
        <f t="shared" si="5"/>
        <v>-2.2068008635322347E-2</v>
      </c>
    </row>
    <row r="153" spans="1:14" x14ac:dyDescent="0.75">
      <c r="A153" s="9">
        <f>'Raw Data'!B154</f>
        <v>2160</v>
      </c>
      <c r="B153" s="7">
        <f>'Raw Data'!C154*0.0254</f>
        <v>4.9914479799999995E-2</v>
      </c>
      <c r="C153">
        <f>'Raw Data'!D154*0.0254</f>
        <v>5.9710599400000001E-2</v>
      </c>
      <c r="E153">
        <v>720</v>
      </c>
      <c r="F153">
        <v>0</v>
      </c>
      <c r="H153" cm="1">
        <f t="array" ref="H153">IFERROR(INDEX(_xlfn.ANCHORARRAY($F$9),MATCH(E153,$A$9:$A$272,0),0),"Null")</f>
        <v>0</v>
      </c>
      <c r="I153">
        <v>0</v>
      </c>
      <c r="K153" s="23">
        <f t="shared" si="4"/>
        <v>-6.0779377777777425E-7</v>
      </c>
      <c r="M153">
        <f>K153*'Raw Data'!$C$6+I153</f>
        <v>-7.670357475555511E-4</v>
      </c>
      <c r="N153">
        <f t="shared" si="5"/>
        <v>-2.7087867424924285E-2</v>
      </c>
    </row>
    <row r="154" spans="1:14" x14ac:dyDescent="0.75">
      <c r="A154" s="9">
        <f>'Raw Data'!B155</f>
        <v>2175</v>
      </c>
      <c r="B154" s="7">
        <f>'Raw Data'!C155*0.0254</f>
        <v>4.8881792E-2</v>
      </c>
      <c r="C154">
        <f>'Raw Data'!D155*0.0254</f>
        <v>5.8702879799999996E-2</v>
      </c>
      <c r="E154">
        <v>725</v>
      </c>
      <c r="F154">
        <v>0</v>
      </c>
      <c r="H154" t="str" cm="1">
        <f t="array" ref="H154">IFERROR(INDEX(_xlfn.ANCHORARRAY($F$9),MATCH(E154,$A$9:$A$272,0),0),"Null")</f>
        <v>Null</v>
      </c>
      <c r="I154">
        <v>0</v>
      </c>
      <c r="K154" s="23">
        <f t="shared" si="4"/>
        <v>-1.1196884444444503E-6</v>
      </c>
      <c r="M154">
        <f>K154*'Raw Data'!$C$6+I154</f>
        <v>-1.4130468168888962E-3</v>
      </c>
      <c r="N154">
        <f t="shared" si="5"/>
        <v>-4.9901748338431369E-2</v>
      </c>
    </row>
    <row r="155" spans="1:14" x14ac:dyDescent="0.75">
      <c r="A155" s="9">
        <f>'Raw Data'!B156</f>
        <v>2190</v>
      </c>
      <c r="B155" s="7">
        <f>'Raw Data'!C156*0.0254</f>
        <v>4.8180142400000001E-2</v>
      </c>
      <c r="C155">
        <f>'Raw Data'!D156*0.0254</f>
        <v>5.7562927799999997E-2</v>
      </c>
      <c r="E155">
        <v>730</v>
      </c>
      <c r="F155">
        <v>0</v>
      </c>
      <c r="H155" t="str" cm="1">
        <f t="array" ref="H155">IFERROR(INDEX(_xlfn.ANCHORARRAY($F$9),MATCH(E155,$A$9:$A$272,0),0),"Null")</f>
        <v>Null</v>
      </c>
      <c r="I155">
        <v>0</v>
      </c>
      <c r="K155" s="23">
        <f t="shared" si="4"/>
        <v>-1.2666133333333329E-6</v>
      </c>
      <c r="M155">
        <f>K155*'Raw Data'!$C$6+I155</f>
        <v>-1.5984660266666663E-3</v>
      </c>
      <c r="N155">
        <f t="shared" si="5"/>
        <v>-5.6449827731733314E-2</v>
      </c>
    </row>
    <row r="156" spans="1:14" x14ac:dyDescent="0.75">
      <c r="A156" s="9">
        <f>'Raw Data'!B157</f>
        <v>2205</v>
      </c>
      <c r="B156" s="7">
        <f>'Raw Data'!C157*0.0254</f>
        <v>4.6461959399999996E-2</v>
      </c>
      <c r="C156">
        <f>'Raw Data'!D157*0.0254</f>
        <v>5.6014899399999998E-2</v>
      </c>
      <c r="E156">
        <v>735</v>
      </c>
      <c r="F156">
        <v>0</v>
      </c>
      <c r="H156" cm="1">
        <f t="array" ref="H156">IFERROR(INDEX(_xlfn.ANCHORARRAY($F$9),MATCH(E156,$A$9:$A$272,0),0),"Null")</f>
        <v>0</v>
      </c>
      <c r="I156">
        <v>0</v>
      </c>
      <c r="K156" s="23">
        <f t="shared" si="4"/>
        <v>-1.7200315555555537E-6</v>
      </c>
      <c r="M156">
        <f>K156*'Raw Data'!$C$6+I156</f>
        <v>-2.1706798231111088E-3</v>
      </c>
      <c r="N156">
        <f t="shared" si="5"/>
        <v>-7.6657557953168809E-2</v>
      </c>
    </row>
    <row r="157" spans="1:14" x14ac:dyDescent="0.75">
      <c r="A157" s="9">
        <f>'Raw Data'!B158</f>
        <v>2220</v>
      </c>
      <c r="B157" s="7">
        <f>'Raw Data'!C158*0.0254</f>
        <v>4.5870367999999995E-2</v>
      </c>
      <c r="C157">
        <f>'Raw Data'!D158*0.0254</f>
        <v>5.4637330400000003E-2</v>
      </c>
      <c r="E157">
        <v>740</v>
      </c>
      <c r="F157">
        <v>0</v>
      </c>
      <c r="H157" t="str" cm="1">
        <f t="array" ref="H157">IFERROR(INDEX(_xlfn.ANCHORARRAY($F$9),MATCH(E157,$A$9:$A$272,0),0),"Null")</f>
        <v>Null</v>
      </c>
      <c r="I157">
        <v>0</v>
      </c>
      <c r="K157" s="23">
        <f t="shared" si="4"/>
        <v>-1.5306322222222168E-6</v>
      </c>
      <c r="M157">
        <f>K157*'Raw Data'!$C$6+I157</f>
        <v>-1.9316578644444375E-3</v>
      </c>
      <c r="N157">
        <f t="shared" si="5"/>
        <v>-6.8216497482855312E-2</v>
      </c>
    </row>
    <row r="158" spans="1:14" x14ac:dyDescent="0.75">
      <c r="A158" s="9">
        <f>'Raw Data'!B159</f>
        <v>2235</v>
      </c>
      <c r="B158" s="7">
        <f>'Raw Data'!C159*0.0254</f>
        <v>4.3960948399999998E-2</v>
      </c>
      <c r="C158">
        <f>'Raw Data'!D159*0.0254</f>
        <v>5.3424886800000002E-2</v>
      </c>
      <c r="E158">
        <v>745</v>
      </c>
      <c r="F158">
        <v>0</v>
      </c>
      <c r="H158" t="str" cm="1">
        <f t="array" ref="H158">IFERROR(INDEX(_xlfn.ANCHORARRAY($F$9),MATCH(E158,$A$9:$A$272,0),0),"Null")</f>
        <v>Null</v>
      </c>
      <c r="I158">
        <v>0</v>
      </c>
      <c r="K158" s="23">
        <f t="shared" si="4"/>
        <v>-1.3471595555555574E-6</v>
      </c>
      <c r="M158">
        <f>K158*'Raw Data'!$C$6+I158</f>
        <v>-1.7001153591111133E-3</v>
      </c>
      <c r="N158">
        <f t="shared" si="5"/>
        <v>-6.0039573907008967E-2</v>
      </c>
    </row>
    <row r="159" spans="1:14" x14ac:dyDescent="0.75">
      <c r="A159" s="9">
        <f>'Raw Data'!B160</f>
        <v>2250</v>
      </c>
      <c r="B159" s="7">
        <f>'Raw Data'!C160*0.0254</f>
        <v>4.2594733199999998E-2</v>
      </c>
      <c r="C159">
        <f>'Raw Data'!D160*0.0254</f>
        <v>5.2166519999999994E-2</v>
      </c>
      <c r="E159">
        <v>750</v>
      </c>
      <c r="F159">
        <v>0</v>
      </c>
      <c r="H159" cm="1">
        <f t="array" ref="H159">IFERROR(INDEX(_xlfn.ANCHORARRAY($F$9),MATCH(E159,$A$9:$A$272,0),0),"Null")</f>
        <v>0</v>
      </c>
      <c r="I159">
        <v>0</v>
      </c>
      <c r="K159" s="23">
        <f t="shared" si="4"/>
        <v>-1.3981853333333418E-6</v>
      </c>
      <c r="M159">
        <f>K159*'Raw Data'!$C$6+I159</f>
        <v>-1.7645098906666774E-3</v>
      </c>
      <c r="N159">
        <f t="shared" si="5"/>
        <v>-6.2313666788893711E-2</v>
      </c>
    </row>
    <row r="160" spans="1:14" x14ac:dyDescent="0.75">
      <c r="A160" s="9">
        <f>'Raw Data'!B161</f>
        <v>2265</v>
      </c>
      <c r="B160" s="7">
        <f>'Raw Data'!C161*0.0254</f>
        <v>4.0564587399999998E-2</v>
      </c>
      <c r="C160">
        <f>'Raw Data'!D161*0.0254</f>
        <v>5.0199290000000001E-2</v>
      </c>
      <c r="E160">
        <v>755</v>
      </c>
      <c r="F160">
        <v>0</v>
      </c>
      <c r="H160" t="str" cm="1">
        <f t="array" ref="H160">IFERROR(INDEX(_xlfn.ANCHORARRAY($F$9),MATCH(E160,$A$9:$A$272,0),0),"Null")</f>
        <v>Null</v>
      </c>
      <c r="I160">
        <v>0</v>
      </c>
      <c r="K160" s="23">
        <f t="shared" si="4"/>
        <v>-2.1858111111111037E-6</v>
      </c>
      <c r="M160">
        <f>K160*'Raw Data'!$C$6+I160</f>
        <v>-2.7584936222222129E-3</v>
      </c>
      <c r="N160">
        <f t="shared" si="5"/>
        <v>-9.7416202268777438E-2</v>
      </c>
    </row>
    <row r="161" spans="1:14" x14ac:dyDescent="0.75">
      <c r="A161" s="9">
        <f>'Raw Data'!B162</f>
        <v>2280</v>
      </c>
      <c r="B161" s="7">
        <f>'Raw Data'!C162*0.0254</f>
        <v>3.8760679399999998E-2</v>
      </c>
      <c r="C161">
        <f>'Raw Data'!D162*0.0254</f>
        <v>4.80963732E-2</v>
      </c>
      <c r="E161">
        <v>760</v>
      </c>
      <c r="F161">
        <v>0</v>
      </c>
      <c r="H161" t="str" cm="1">
        <f t="array" ref="H161">IFERROR(INDEX(_xlfn.ANCHORARRAY($F$9),MATCH(E161,$A$9:$A$272,0),0),"Null")</f>
        <v>Null</v>
      </c>
      <c r="I161">
        <v>0</v>
      </c>
      <c r="K161" s="23">
        <f t="shared" si="4"/>
        <v>-2.3365742222222221E-6</v>
      </c>
      <c r="M161">
        <f>K161*'Raw Data'!$C$6+I161</f>
        <v>-2.9487566684444442E-3</v>
      </c>
      <c r="N161">
        <f t="shared" si="5"/>
        <v>-0.10413534174611554</v>
      </c>
    </row>
    <row r="162" spans="1:14" x14ac:dyDescent="0.75">
      <c r="A162" s="9">
        <f>'Raw Data'!B163</f>
        <v>2295</v>
      </c>
      <c r="B162" s="7">
        <f>'Raw Data'!C163*0.0254</f>
        <v>3.53167442E-2</v>
      </c>
      <c r="C162">
        <f>'Raw Data'!D163*0.0254</f>
        <v>4.5185152199999995E-2</v>
      </c>
      <c r="E162">
        <v>765</v>
      </c>
      <c r="F162">
        <v>0</v>
      </c>
      <c r="H162" cm="1">
        <f t="array" ref="H162">IFERROR(INDEX(_xlfn.ANCHORARRAY($F$9),MATCH(E162,$A$9:$A$272,0),0),"Null")</f>
        <v>0</v>
      </c>
      <c r="I162">
        <v>0</v>
      </c>
      <c r="K162" s="23">
        <f t="shared" si="4"/>
        <v>-3.2346900000000062E-6</v>
      </c>
      <c r="M162">
        <f>K162*'Raw Data'!$C$6+I162</f>
        <v>-4.0821787800000078E-3</v>
      </c>
      <c r="N162">
        <f t="shared" si="5"/>
        <v>-0.14416214361570026</v>
      </c>
    </row>
    <row r="163" spans="1:14" x14ac:dyDescent="0.75">
      <c r="A163" s="9">
        <f>'Raw Data'!B164</f>
        <v>2310</v>
      </c>
      <c r="B163" s="7">
        <f>'Raw Data'!C164*0.0254</f>
        <v>3.2309815999999998E-2</v>
      </c>
      <c r="C163">
        <f>'Raw Data'!D164*0.0254</f>
        <v>4.1704564799999996E-2</v>
      </c>
      <c r="E163">
        <v>770</v>
      </c>
      <c r="F163">
        <v>0</v>
      </c>
      <c r="H163" t="str" cm="1">
        <f t="array" ref="H163">IFERROR(INDEX(_xlfn.ANCHORARRAY($F$9),MATCH(E163,$A$9:$A$272,0),0),"Null")</f>
        <v>Null</v>
      </c>
      <c r="I163">
        <v>0</v>
      </c>
      <c r="K163" s="23">
        <f t="shared" si="4"/>
        <v>-3.867319333333332E-6</v>
      </c>
      <c r="M163">
        <f>K163*'Raw Data'!$C$6+I163</f>
        <v>-4.8805569986666653E-3</v>
      </c>
      <c r="N163">
        <f t="shared" si="5"/>
        <v>-0.17235687040791328</v>
      </c>
    </row>
    <row r="164" spans="1:14" x14ac:dyDescent="0.75">
      <c r="A164" s="9">
        <f>'Raw Data'!B165</f>
        <v>2325</v>
      </c>
      <c r="B164" s="7">
        <f>'Raw Data'!C165*0.0254</f>
        <v>2.9794301599999996E-2</v>
      </c>
      <c r="C164">
        <f>'Raw Data'!D165*0.0254</f>
        <v>3.9416989999999999E-2</v>
      </c>
      <c r="E164">
        <v>775</v>
      </c>
      <c r="F164">
        <v>0</v>
      </c>
      <c r="H164" t="str" cm="1">
        <f t="array" ref="H164">IFERROR(INDEX(_xlfn.ANCHORARRAY($F$9),MATCH(E164,$A$9:$A$272,0),0),"Null")</f>
        <v>Null</v>
      </c>
      <c r="I164">
        <v>0</v>
      </c>
      <c r="K164" s="23">
        <f t="shared" si="4"/>
        <v>-2.5417497777777747E-6</v>
      </c>
      <c r="M164">
        <f>K164*'Raw Data'!$C$6+I164</f>
        <v>-3.2076882195555515E-3</v>
      </c>
      <c r="N164">
        <f t="shared" si="5"/>
        <v>-0.1132795094736043</v>
      </c>
    </row>
    <row r="165" spans="1:14" x14ac:dyDescent="0.75">
      <c r="A165" s="9">
        <f>'Raw Data'!B166</f>
        <v>2340</v>
      </c>
      <c r="B165" s="7">
        <f>'Raw Data'!C166*0.0254</f>
        <v>2.8147543399999999E-2</v>
      </c>
      <c r="C165">
        <f>'Raw Data'!D166*0.0254</f>
        <v>3.8535635399999997E-2</v>
      </c>
      <c r="E165">
        <v>780</v>
      </c>
      <c r="F165">
        <v>0</v>
      </c>
      <c r="H165" cm="1">
        <f t="array" ref="H165">IFERROR(INDEX(_xlfn.ANCHORARRAY($F$9),MATCH(E165,$A$9:$A$272,0),0),"Null")</f>
        <v>0</v>
      </c>
      <c r="I165">
        <v>0</v>
      </c>
      <c r="K165" s="23">
        <f t="shared" si="4"/>
        <v>-9.7928288888889105E-7</v>
      </c>
      <c r="M165">
        <f>K165*'Raw Data'!$C$6+I165</f>
        <v>-1.2358550057777805E-3</v>
      </c>
      <c r="N165">
        <f t="shared" si="5"/>
        <v>-4.3644219529042315E-2</v>
      </c>
    </row>
    <row r="166" spans="1:14" x14ac:dyDescent="0.75">
      <c r="A166" s="9">
        <f>'Raw Data'!B167</f>
        <v>2355</v>
      </c>
      <c r="B166" s="7">
        <f>'Raw Data'!C167*0.0254</f>
        <v>2.6855674E-2</v>
      </c>
      <c r="C166">
        <f>'Raw Data'!D167*0.0254</f>
        <v>3.7232158199999997E-2</v>
      </c>
      <c r="E166">
        <v>785</v>
      </c>
      <c r="F166">
        <v>0</v>
      </c>
      <c r="H166" t="str" cm="1">
        <f t="array" ref="H166">IFERROR(INDEX(_xlfn.ANCHORARRAY($F$9),MATCH(E166,$A$9:$A$272,0),0),"Null")</f>
        <v>Null</v>
      </c>
      <c r="I166">
        <v>0</v>
      </c>
      <c r="K166" s="23">
        <f t="shared" si="4"/>
        <v>-1.448308E-6</v>
      </c>
      <c r="M166">
        <f>K166*'Raw Data'!$C$6+I166</f>
        <v>-1.827764696E-3</v>
      </c>
      <c r="N166">
        <f t="shared" si="5"/>
        <v>-6.4547510239239991E-2</v>
      </c>
    </row>
    <row r="167" spans="1:14" x14ac:dyDescent="0.75">
      <c r="A167" s="9">
        <f>'Raw Data'!B168</f>
        <v>2370</v>
      </c>
      <c r="B167" s="7">
        <f>'Raw Data'!C168*0.0254</f>
        <v>2.5873608399999998E-2</v>
      </c>
      <c r="C167">
        <f>'Raw Data'!D168*0.0254</f>
        <v>3.6282198199999997E-2</v>
      </c>
      <c r="E167">
        <v>790</v>
      </c>
      <c r="F167">
        <v>0</v>
      </c>
      <c r="H167" t="str" cm="1">
        <f t="array" ref="H167">IFERROR(INDEX(_xlfn.ANCHORARRAY($F$9),MATCH(E167,$A$9:$A$272,0),0),"Null")</f>
        <v>Null</v>
      </c>
      <c r="I167">
        <v>0</v>
      </c>
      <c r="K167" s="23">
        <f t="shared" si="4"/>
        <v>-1.0555111111111107E-6</v>
      </c>
      <c r="M167">
        <f>K167*'Raw Data'!$C$6+I167</f>
        <v>-1.3320550222222216E-3</v>
      </c>
      <c r="N167">
        <f t="shared" si="5"/>
        <v>-4.7041523109777751E-2</v>
      </c>
    </row>
    <row r="168" spans="1:14" x14ac:dyDescent="0.75">
      <c r="A168" s="9">
        <f>'Raw Data'!B169</f>
        <v>2385</v>
      </c>
      <c r="B168" s="7">
        <f>'Raw Data'!C169*0.0254</f>
        <v>2.4724715599999999E-2</v>
      </c>
      <c r="C168">
        <f>'Raw Data'!D169*0.0254</f>
        <v>3.5258324199999996E-2</v>
      </c>
      <c r="E168">
        <v>795</v>
      </c>
      <c r="F168">
        <v>0</v>
      </c>
      <c r="H168" cm="1">
        <f t="array" ref="H168">IFERROR(INDEX(_xlfn.ANCHORARRAY($F$9),MATCH(E168,$A$9:$A$272,0),0),"Null")</f>
        <v>0</v>
      </c>
      <c r="I168">
        <v>0</v>
      </c>
      <c r="K168" s="23">
        <f t="shared" si="4"/>
        <v>-1.1376377777777789E-6</v>
      </c>
      <c r="M168">
        <f>K168*'Raw Data'!$C$6+I168</f>
        <v>-1.4356988755555571E-3</v>
      </c>
      <c r="N168">
        <f t="shared" si="5"/>
        <v>-5.0701705790244495E-2</v>
      </c>
    </row>
    <row r="169" spans="1:14" x14ac:dyDescent="0.75">
      <c r="A169" s="9">
        <f>'Raw Data'!B170</f>
        <v>2400</v>
      </c>
      <c r="B169" s="7">
        <f>'Raw Data'!C170*0.0254</f>
        <v>2.4183441599999998E-2</v>
      </c>
      <c r="C169">
        <f>'Raw Data'!D170*0.0254</f>
        <v>3.4417076200000001E-2</v>
      </c>
      <c r="E169">
        <v>800</v>
      </c>
      <c r="F169">
        <v>0</v>
      </c>
      <c r="H169" t="str" cm="1">
        <f t="array" ref="H169">IFERROR(INDEX(_xlfn.ANCHORARRAY($F$9),MATCH(E169,$A$9:$A$272,0),0),"Null")</f>
        <v>Null</v>
      </c>
      <c r="I169">
        <v>0</v>
      </c>
      <c r="K169" s="23">
        <f t="shared" si="4"/>
        <v>-9.3471999999999539E-7</v>
      </c>
      <c r="M169">
        <f>K169*'Raw Data'!$C$6+I169</f>
        <v>-1.1796166399999943E-3</v>
      </c>
      <c r="N169">
        <f t="shared" si="5"/>
        <v>-4.1658161641599793E-2</v>
      </c>
    </row>
    <row r="170" spans="1:14" x14ac:dyDescent="0.75">
      <c r="A170" s="9">
        <f>'Raw Data'!B171</f>
        <v>2415</v>
      </c>
      <c r="B170" s="7">
        <f>'Raw Data'!C171*0.0254</f>
        <v>2.2835260399999998E-2</v>
      </c>
      <c r="C170">
        <f>'Raw Data'!D171*0.0254</f>
        <v>3.3671916400000002E-2</v>
      </c>
      <c r="E170">
        <v>805</v>
      </c>
      <c r="F170">
        <v>0</v>
      </c>
      <c r="H170" t="str" cm="1">
        <f t="array" ref="H170">IFERROR(INDEX(_xlfn.ANCHORARRAY($F$9),MATCH(E170,$A$9:$A$272,0),0),"Null")</f>
        <v>Null</v>
      </c>
      <c r="I170">
        <v>0</v>
      </c>
      <c r="K170" s="23">
        <f t="shared" si="4"/>
        <v>-8.2795533333333216E-7</v>
      </c>
      <c r="M170">
        <f>K170*'Raw Data'!$C$6+I170</f>
        <v>-1.0448796306666652E-3</v>
      </c>
      <c r="N170">
        <f t="shared" si="5"/>
        <v>-3.689992415699328E-2</v>
      </c>
    </row>
    <row r="171" spans="1:14" x14ac:dyDescent="0.75">
      <c r="A171" s="9">
        <f>'Raw Data'!B172</f>
        <v>2430</v>
      </c>
      <c r="B171" s="7">
        <f>'Raw Data'!C172*0.0254</f>
        <v>2.2675418199999998E-2</v>
      </c>
      <c r="C171">
        <f>'Raw Data'!D172*0.0254</f>
        <v>3.2921473399999998E-2</v>
      </c>
      <c r="E171">
        <v>810</v>
      </c>
      <c r="F171">
        <v>0</v>
      </c>
      <c r="H171" cm="1">
        <f t="array" ref="H171">IFERROR(INDEX(_xlfn.ANCHORARRAY($F$9),MATCH(E171,$A$9:$A$272,0),0),"Null")</f>
        <v>0</v>
      </c>
      <c r="I171">
        <v>0</v>
      </c>
      <c r="K171" s="23">
        <f t="shared" si="4"/>
        <v>-8.338255555555594E-7</v>
      </c>
      <c r="M171">
        <f>K171*'Raw Data'!$C$6+I171</f>
        <v>-1.0522878511111159E-3</v>
      </c>
      <c r="N171">
        <f t="shared" si="5"/>
        <v>-3.7161545461989055E-2</v>
      </c>
    </row>
    <row r="172" spans="1:14" x14ac:dyDescent="0.75">
      <c r="A172" s="9">
        <f>'Raw Data'!B173</f>
        <v>2445</v>
      </c>
      <c r="B172" s="7">
        <f>'Raw Data'!C173*0.0254</f>
        <v>2.1720403599999997E-2</v>
      </c>
      <c r="C172">
        <f>'Raw Data'!D173*0.0254</f>
        <v>3.2294194999999998E-2</v>
      </c>
      <c r="E172">
        <v>815</v>
      </c>
      <c r="F172">
        <v>0</v>
      </c>
      <c r="H172" t="str" cm="1">
        <f t="array" ref="H172">IFERROR(INDEX(_xlfn.ANCHORARRAY($F$9),MATCH(E172,$A$9:$A$272,0),0),"Null")</f>
        <v>Null</v>
      </c>
      <c r="I172">
        <v>0</v>
      </c>
      <c r="K172" s="23">
        <f t="shared" si="4"/>
        <v>-6.9697600000000035E-7</v>
      </c>
      <c r="M172">
        <f>K172*'Raw Data'!$C$6+I172</f>
        <v>-8.7958371200000049E-4</v>
      </c>
      <c r="N172">
        <f t="shared" si="5"/>
        <v>-3.1062498789280014E-2</v>
      </c>
    </row>
    <row r="173" spans="1:14" x14ac:dyDescent="0.75">
      <c r="A173" s="9">
        <f>'Raw Data'!B174</f>
        <v>2460</v>
      </c>
      <c r="B173" s="7">
        <f>'Raw Data'!C174*0.0254</f>
        <v>2.1330462799999998E-2</v>
      </c>
      <c r="C173">
        <f>'Raw Data'!D174*0.0254</f>
        <v>3.18247776E-2</v>
      </c>
      <c r="E173">
        <v>820</v>
      </c>
      <c r="F173">
        <v>0</v>
      </c>
      <c r="H173" t="str" cm="1">
        <f t="array" ref="H173">IFERROR(INDEX(_xlfn.ANCHORARRAY($F$9),MATCH(E173,$A$9:$A$272,0),0),"Null")</f>
        <v>Null</v>
      </c>
      <c r="I173">
        <v>0</v>
      </c>
      <c r="K173" s="23">
        <f t="shared" si="4"/>
        <v>-5.2157488888888683E-7</v>
      </c>
      <c r="M173">
        <f>K173*'Raw Data'!$C$6+I173</f>
        <v>-6.5822750977777517E-4</v>
      </c>
      <c r="N173">
        <f t="shared" si="5"/>
        <v>-2.3245304507802128E-2</v>
      </c>
    </row>
    <row r="174" spans="1:14" x14ac:dyDescent="0.75">
      <c r="A174" s="9">
        <f>'Raw Data'!B175</f>
        <v>2475</v>
      </c>
      <c r="B174" s="7">
        <f>'Raw Data'!C175*0.0254</f>
        <v>2.11055458E-2</v>
      </c>
      <c r="C174">
        <f>'Raw Data'!D175*0.0254</f>
        <v>3.1587185999999996E-2</v>
      </c>
      <c r="E174">
        <v>825</v>
      </c>
      <c r="F174">
        <v>0</v>
      </c>
      <c r="H174" cm="1">
        <f t="array" ref="H174">IFERROR(INDEX(_xlfn.ANCHORARRAY($F$9),MATCH(E174,$A$9:$A$272,0),0),"Null")</f>
        <v>0</v>
      </c>
      <c r="I174">
        <v>0</v>
      </c>
      <c r="K174" s="23">
        <f t="shared" si="4"/>
        <v>-2.6399066666667036E-7</v>
      </c>
      <c r="M174">
        <f>K174*'Raw Data'!$C$6+I174</f>
        <v>-3.3315622133333798E-4</v>
      </c>
      <c r="N174">
        <f t="shared" si="5"/>
        <v>-1.1765411956386829E-2</v>
      </c>
    </row>
    <row r="175" spans="1:14" x14ac:dyDescent="0.75">
      <c r="A175" s="9">
        <f>'Raw Data'!B176</f>
        <v>2490</v>
      </c>
      <c r="B175" s="7">
        <f>'Raw Data'!C176*0.0254</f>
        <v>2.0934172000000001E-2</v>
      </c>
      <c r="C175">
        <f>'Raw Data'!D176*0.0254</f>
        <v>3.1379540999999997E-2</v>
      </c>
      <c r="E175">
        <v>830</v>
      </c>
      <c r="F175">
        <v>0</v>
      </c>
      <c r="H175" t="str" cm="1">
        <f t="array" ref="H175">IFERROR(INDEX(_xlfn.ANCHORARRAY($F$9),MATCH(E175,$A$9:$A$272,0),0),"Null")</f>
        <v>Null</v>
      </c>
      <c r="I175">
        <v>0</v>
      </c>
      <c r="K175" s="23">
        <f t="shared" si="4"/>
        <v>-2.3071666666666596E-7</v>
      </c>
      <c r="M175">
        <f>K175*'Raw Data'!$C$6+I175</f>
        <v>-2.9116443333333244E-4</v>
      </c>
      <c r="N175">
        <f t="shared" si="5"/>
        <v>-1.0282471963166635E-2</v>
      </c>
    </row>
    <row r="176" spans="1:14" x14ac:dyDescent="0.75">
      <c r="A176" s="9">
        <f>'Raw Data'!B177</f>
        <v>2505</v>
      </c>
      <c r="B176" s="7">
        <f>'Raw Data'!C177*0.0254</f>
        <v>2.0680502199999999E-2</v>
      </c>
      <c r="C176">
        <f>'Raw Data'!D177*0.0254</f>
        <v>3.1135116799999998E-2</v>
      </c>
      <c r="E176">
        <v>835</v>
      </c>
      <c r="F176">
        <v>0</v>
      </c>
      <c r="H176" t="str" cm="1">
        <f t="array" ref="H176">IFERROR(INDEX(_xlfn.ANCHORARRAY($F$9),MATCH(E176,$A$9:$A$272,0),0),"Null")</f>
        <v>Null</v>
      </c>
      <c r="I176">
        <v>0</v>
      </c>
      <c r="K176" s="23">
        <f t="shared" si="4"/>
        <v>-2.7158244444444361E-7</v>
      </c>
      <c r="M176">
        <f>K176*'Raw Data'!$C$6+I176</f>
        <v>-3.4273704488888782E-4</v>
      </c>
      <c r="N176">
        <f t="shared" si="5"/>
        <v>-1.2103758740251073E-2</v>
      </c>
    </row>
    <row r="177" spans="1:14" x14ac:dyDescent="0.75">
      <c r="A177" s="9">
        <f>'Raw Data'!B178</f>
        <v>2520</v>
      </c>
      <c r="B177" s="7">
        <f>'Raw Data'!C178*0.0254</f>
        <v>2.0268361799999999E-2</v>
      </c>
      <c r="C177">
        <f>'Raw Data'!D178*0.0254</f>
        <v>3.1040069999999999E-2</v>
      </c>
      <c r="E177">
        <v>840</v>
      </c>
      <c r="F177">
        <v>0</v>
      </c>
      <c r="H177" cm="1">
        <f t="array" ref="H177">IFERROR(INDEX(_xlfn.ANCHORARRAY($F$9),MATCH(E177,$A$9:$A$272,0),0),"Null")</f>
        <v>0</v>
      </c>
      <c r="I177">
        <v>0</v>
      </c>
      <c r="K177" s="23">
        <f t="shared" si="4"/>
        <v>-1.0560755555555357E-7</v>
      </c>
      <c r="M177">
        <f>K177*'Raw Data'!$C$6+I177</f>
        <v>-1.3327673511110861E-4</v>
      </c>
      <c r="N177">
        <f t="shared" si="5"/>
        <v>-4.7066679004488E-3</v>
      </c>
    </row>
    <row r="178" spans="1:14" x14ac:dyDescent="0.75">
      <c r="A178" s="9">
        <f>'Raw Data'!B179</f>
        <v>2535</v>
      </c>
      <c r="B178" s="7">
        <f>'Raw Data'!C179*0.0254</f>
        <v>2.0959495800000002E-2</v>
      </c>
      <c r="C178">
        <f>'Raw Data'!D179*0.0254</f>
        <v>3.0881091400000001E-2</v>
      </c>
      <c r="E178">
        <v>845</v>
      </c>
      <c r="F178">
        <v>0</v>
      </c>
      <c r="H178" t="str" cm="1">
        <f t="array" ref="H178">IFERROR(INDEX(_xlfn.ANCHORARRAY($F$9),MATCH(E178,$A$9:$A$272,0),0),"Null")</f>
        <v>Null</v>
      </c>
      <c r="I178">
        <v>0</v>
      </c>
      <c r="K178" s="23">
        <f t="shared" si="4"/>
        <v>-1.7664288888888688E-7</v>
      </c>
      <c r="M178">
        <f>K178*'Raw Data'!$C$6+I178</f>
        <v>-2.2292332577777523E-4</v>
      </c>
      <c r="N178">
        <f t="shared" si="5"/>
        <v>-7.872537249842132E-3</v>
      </c>
    </row>
    <row r="179" spans="1:14" x14ac:dyDescent="0.75">
      <c r="A179" s="9">
        <f>'Raw Data'!B180</f>
        <v>2550</v>
      </c>
      <c r="B179" s="7">
        <f>'Raw Data'!C180*0.0254</f>
        <v>1.9845655E-2</v>
      </c>
      <c r="C179">
        <f>'Raw Data'!D180*0.0254</f>
        <v>3.0680253599999999E-2</v>
      </c>
      <c r="E179">
        <v>850</v>
      </c>
      <c r="F179">
        <v>0</v>
      </c>
      <c r="H179" t="str" cm="1">
        <f t="array" ref="H179">IFERROR(INDEX(_xlfn.ANCHORARRAY($F$9),MATCH(E179,$A$9:$A$272,0),0),"Null")</f>
        <v>Null</v>
      </c>
      <c r="I179">
        <v>0</v>
      </c>
      <c r="K179" s="23">
        <f t="shared" si="4"/>
        <v>-2.2315311111111399E-7</v>
      </c>
      <c r="M179">
        <f>K179*'Raw Data'!$C$6+I179</f>
        <v>-2.8161922622222584E-4</v>
      </c>
      <c r="N179">
        <f t="shared" si="5"/>
        <v>-9.945382974037905E-3</v>
      </c>
    </row>
    <row r="180" spans="1:14" x14ac:dyDescent="0.75">
      <c r="A180" s="9">
        <f>'Raw Data'!B181</f>
        <v>2565</v>
      </c>
      <c r="B180" s="7">
        <f>'Raw Data'!C181*0.0254</f>
        <v>1.9706691599999999E-2</v>
      </c>
      <c r="C180">
        <f>'Raw Data'!D181*0.0254</f>
        <v>3.0363540999999997E-2</v>
      </c>
      <c r="E180">
        <v>855</v>
      </c>
      <c r="F180">
        <v>0</v>
      </c>
      <c r="H180" cm="1">
        <f t="array" ref="H180">IFERROR(INDEX(_xlfn.ANCHORARRAY($F$9),MATCH(E180,$A$9:$A$272,0),0),"Null")</f>
        <v>0</v>
      </c>
      <c r="I180">
        <v>0</v>
      </c>
      <c r="K180" s="23">
        <f t="shared" si="4"/>
        <v>-3.5190288888889037E-7</v>
      </c>
      <c r="M180">
        <f>K180*'Raw Data'!$C$6+I180</f>
        <v>-4.4410144577777962E-4</v>
      </c>
      <c r="N180">
        <f t="shared" si="5"/>
        <v>-1.5683442557642285E-2</v>
      </c>
    </row>
    <row r="181" spans="1:14" x14ac:dyDescent="0.75">
      <c r="A181" s="9">
        <f>'Raw Data'!B182</f>
        <v>2580</v>
      </c>
      <c r="B181" s="7">
        <f>'Raw Data'!C182*0.0254</f>
        <v>1.95019676E-2</v>
      </c>
      <c r="C181">
        <f>'Raw Data'!D182*0.0254</f>
        <v>3.0249622E-2</v>
      </c>
      <c r="E181">
        <v>860</v>
      </c>
      <c r="F181">
        <v>3.5885601019396862E-4</v>
      </c>
      <c r="H181" t="str" cm="1">
        <f t="array" ref="H181">IFERROR(INDEX(_xlfn.ANCHORARRAY($F$9),MATCH(E181,$A$9:$A$272,0),0),"Null")</f>
        <v>Null</v>
      </c>
      <c r="I181">
        <v>3.5885601019396862E-4</v>
      </c>
      <c r="K181" s="23">
        <f t="shared" si="4"/>
        <v>-1.2657666666666338E-7</v>
      </c>
      <c r="M181">
        <f>K181*'Raw Data'!$C$6+I181</f>
        <v>1.9911625686063942E-4</v>
      </c>
      <c r="N181">
        <f t="shared" si="5"/>
        <v>7.0317906110334803E-3</v>
      </c>
    </row>
    <row r="182" spans="1:14" x14ac:dyDescent="0.75">
      <c r="A182" s="9">
        <f>'Raw Data'!B183</f>
        <v>2595</v>
      </c>
      <c r="B182" s="7">
        <f>'Raw Data'!C183*0.0254</f>
        <v>1.9106972199999999E-2</v>
      </c>
      <c r="C182">
        <f>'Raw Data'!D183*0.0254</f>
        <v>2.98697396E-2</v>
      </c>
      <c r="E182">
        <v>865</v>
      </c>
      <c r="F182">
        <v>7.0924536316013028E-4</v>
      </c>
      <c r="H182" t="str" cm="1">
        <f t="array" ref="H182">IFERROR(INDEX(_xlfn.ANCHORARRAY($F$9),MATCH(E182,$A$9:$A$272,0),0),"Null")</f>
        <v>Null</v>
      </c>
      <c r="I182">
        <v>7.0924536316013028E-4</v>
      </c>
      <c r="K182" s="23">
        <f t="shared" si="4"/>
        <v>-4.2209155555555548E-7</v>
      </c>
      <c r="M182">
        <f>K182*'Raw Data'!$C$6+I182</f>
        <v>1.7656582004901931E-4</v>
      </c>
      <c r="N182">
        <f t="shared" si="5"/>
        <v>6.2354219350311164E-3</v>
      </c>
    </row>
    <row r="183" spans="1:14" x14ac:dyDescent="0.75">
      <c r="A183" s="9">
        <f>'Raw Data'!B184</f>
        <v>2610</v>
      </c>
      <c r="B183" s="7">
        <f>'Raw Data'!C184*0.0254</f>
        <v>1.84591198E-2</v>
      </c>
      <c r="C183">
        <f>'Raw Data'!D184*0.0254</f>
        <v>2.9527957199999996E-2</v>
      </c>
      <c r="E183">
        <v>870</v>
      </c>
      <c r="F183">
        <v>1.1411015149369957E-3</v>
      </c>
      <c r="H183" cm="1">
        <f t="array" ref="H183">IFERROR(INDEX(_xlfn.ANCHORARRAY($F$9),MATCH(E183,$A$9:$A$272,0),0),"Null")</f>
        <v>0</v>
      </c>
      <c r="I183">
        <v>1.1411015149369957E-3</v>
      </c>
      <c r="K183" s="23">
        <f t="shared" si="4"/>
        <v>-3.7975822222222684E-7</v>
      </c>
      <c r="M183">
        <f>K183*'Raw Data'!$C$6+I183</f>
        <v>6.6184663849254541E-4</v>
      </c>
      <c r="N183">
        <f t="shared" si="5"/>
        <v>2.3373114038364239E-2</v>
      </c>
    </row>
    <row r="184" spans="1:14" x14ac:dyDescent="0.75">
      <c r="A184" s="9">
        <f>'Raw Data'!B185</f>
        <v>2625</v>
      </c>
      <c r="B184" s="7">
        <f>'Raw Data'!C185*0.0254</f>
        <v>1.8093207400000002E-2</v>
      </c>
      <c r="C184">
        <f>'Raw Data'!D185*0.0254</f>
        <v>2.9224858999999999E-2</v>
      </c>
      <c r="E184">
        <v>875</v>
      </c>
      <c r="F184">
        <v>1.5515220161404504E-3</v>
      </c>
      <c r="H184" t="str" cm="1">
        <f t="array" ref="H184">IFERROR(INDEX(_xlfn.ANCHORARRAY($F$9),MATCH(E184,$A$9:$A$272,0),0),"Null")</f>
        <v>Null</v>
      </c>
      <c r="I184">
        <v>1.5515220161404504E-3</v>
      </c>
      <c r="K184" s="23">
        <f t="shared" si="4"/>
        <v>-3.3677577777777488E-7</v>
      </c>
      <c r="M184">
        <f>K184*'Raw Data'!$C$6+I184</f>
        <v>1.1265109845848985E-3</v>
      </c>
      <c r="N184">
        <f t="shared" si="5"/>
        <v>3.9782735420615688E-2</v>
      </c>
    </row>
    <row r="185" spans="1:14" x14ac:dyDescent="0.75">
      <c r="A185" s="9">
        <f>'Raw Data'!B186</f>
        <v>2640</v>
      </c>
      <c r="B185" s="7">
        <f>'Raw Data'!C186*0.0254</f>
        <v>1.7630521E-2</v>
      </c>
      <c r="C185">
        <f>'Raw Data'!D186*0.0254</f>
        <v>2.9094480799999996E-2</v>
      </c>
      <c r="E185">
        <v>880</v>
      </c>
      <c r="F185">
        <v>1.8823729293501344E-3</v>
      </c>
      <c r="H185" t="str" cm="1">
        <f t="array" ref="H185">IFERROR(INDEX(_xlfn.ANCHORARRAY($F$9),MATCH(E185,$A$9:$A$272,0),0),"Null")</f>
        <v>Null</v>
      </c>
      <c r="I185">
        <v>1.8823729293501344E-3</v>
      </c>
      <c r="K185" s="23">
        <f t="shared" si="4"/>
        <v>-1.4486466666667012E-7</v>
      </c>
      <c r="M185">
        <f>K185*'Raw Data'!$C$6+I185</f>
        <v>1.6995537200167968E-3</v>
      </c>
      <c r="N185">
        <f t="shared" si="5"/>
        <v>6.0019739622393174E-2</v>
      </c>
    </row>
    <row r="186" spans="1:14" x14ac:dyDescent="0.75">
      <c r="A186" s="9">
        <f>'Raw Data'!B187</f>
        <v>2655</v>
      </c>
      <c r="B186" s="7">
        <f>'Raw Data'!C187*0.0254</f>
        <v>1.7810530799999998E-2</v>
      </c>
      <c r="C186">
        <f>'Raw Data'!D187*0.0254</f>
        <v>2.85271972E-2</v>
      </c>
      <c r="E186">
        <v>885</v>
      </c>
      <c r="F186">
        <v>2.1501628203313039E-3</v>
      </c>
      <c r="H186" cm="1">
        <f t="array" ref="H186">IFERROR(INDEX(_xlfn.ANCHORARRAY($F$9),MATCH(E186,$A$9:$A$272,0),0),"Null")</f>
        <v>0</v>
      </c>
      <c r="I186">
        <v>2.1501628203313039E-3</v>
      </c>
      <c r="K186" s="23">
        <f t="shared" si="4"/>
        <v>-6.3031511111110658E-7</v>
      </c>
      <c r="M186">
        <f>K186*'Raw Data'!$C$6+I186</f>
        <v>1.3547051501090874E-3</v>
      </c>
      <c r="N186">
        <f t="shared" si="5"/>
        <v>4.784141237610242E-2</v>
      </c>
    </row>
    <row r="187" spans="1:14" x14ac:dyDescent="0.75">
      <c r="A187" s="9">
        <f>'Raw Data'!B188</f>
        <v>2670</v>
      </c>
      <c r="B187" s="7">
        <f>'Raw Data'!C188*0.0254</f>
        <v>1.7260239799999997E-2</v>
      </c>
      <c r="C187">
        <f>'Raw Data'!D188*0.0254</f>
        <v>2.8758032400000001E-2</v>
      </c>
      <c r="E187">
        <v>890</v>
      </c>
      <c r="F187">
        <v>2.4042474869035821E-3</v>
      </c>
      <c r="H187" t="str" cm="1">
        <f t="array" ref="H187">IFERROR(INDEX(_xlfn.ANCHORARRAY($F$9),MATCH(E187,$A$9:$A$272,0),0),"Null")</f>
        <v>Null</v>
      </c>
      <c r="I187">
        <v>2.4042474869035821E-3</v>
      </c>
      <c r="K187" s="23">
        <f t="shared" si="4"/>
        <v>2.5648355555555706E-7</v>
      </c>
      <c r="M187">
        <f>K187*'Raw Data'!$C$6+I187</f>
        <v>2.727929734014695E-3</v>
      </c>
      <c r="N187">
        <f t="shared" si="5"/>
        <v>9.6336838556728949E-2</v>
      </c>
    </row>
    <row r="188" spans="1:14" x14ac:dyDescent="0.75">
      <c r="A188" s="9">
        <f>'Raw Data'!B189</f>
        <v>2685</v>
      </c>
      <c r="B188" s="7">
        <f>'Raw Data'!C189*0.0254</f>
        <v>1.7189424599999999E-2</v>
      </c>
      <c r="C188">
        <f>'Raw Data'!D189*0.0254</f>
        <v>2.8275711799999995E-2</v>
      </c>
      <c r="E188">
        <v>895</v>
      </c>
      <c r="F188">
        <v>2.4730567747416111E-3</v>
      </c>
      <c r="H188" t="str" cm="1">
        <f t="array" ref="H188">IFERROR(INDEX(_xlfn.ANCHORARRAY($F$9),MATCH(E188,$A$9:$A$272,0),0),"Null")</f>
        <v>Null</v>
      </c>
      <c r="I188">
        <v>2.4730567747416111E-3</v>
      </c>
      <c r="K188" s="23">
        <f t="shared" si="4"/>
        <v>-5.3591177777778438E-7</v>
      </c>
      <c r="M188">
        <f>K188*'Raw Data'!$C$6+I188</f>
        <v>1.7967361111860471E-3</v>
      </c>
      <c r="N188">
        <f t="shared" si="5"/>
        <v>6.3451735766535247E-2</v>
      </c>
    </row>
    <row r="189" spans="1:14" x14ac:dyDescent="0.75">
      <c r="A189" s="9">
        <f>'Raw Data'!B190</f>
        <v>2700</v>
      </c>
      <c r="B189" s="7">
        <f>'Raw Data'!C190*0.0254</f>
        <v>1.66357808E-2</v>
      </c>
      <c r="C189">
        <f>'Raw Data'!D190*0.0254</f>
        <v>2.7935402600000003E-2</v>
      </c>
      <c r="E189">
        <v>900</v>
      </c>
      <c r="F189">
        <v>2.5619991505026196E-3</v>
      </c>
      <c r="H189" cm="1">
        <f t="array" ref="H189">IFERROR(INDEX(_xlfn.ANCHORARRAY($F$9),MATCH(E189,$A$9:$A$272,0),0),"Null")</f>
        <v>0</v>
      </c>
      <c r="I189">
        <v>2.5619991505026196E-3</v>
      </c>
      <c r="K189" s="23">
        <f t="shared" si="4"/>
        <v>-3.7812133333332522E-7</v>
      </c>
      <c r="M189">
        <f>K189*'Raw Data'!$C$6+I189</f>
        <v>2.084810027835963E-3</v>
      </c>
      <c r="N189">
        <f t="shared" si="5"/>
        <v>7.3625066133027023E-2</v>
      </c>
    </row>
    <row r="190" spans="1:14" x14ac:dyDescent="0.75">
      <c r="A190" s="9">
        <f>'Raw Data'!B191</f>
        <v>2715</v>
      </c>
      <c r="B190" s="7">
        <f>'Raw Data'!C191*0.0254</f>
        <v>1.65136068E-2</v>
      </c>
      <c r="C190">
        <f>'Raw Data'!D191*0.0254</f>
        <v>2.7816022599999997E-2</v>
      </c>
      <c r="E190">
        <v>905</v>
      </c>
      <c r="F190">
        <v>2.7445278210392185E-3</v>
      </c>
      <c r="H190" t="str" cm="1">
        <f t="array" ref="H190">IFERROR(INDEX(_xlfn.ANCHORARRAY($F$9),MATCH(E190,$A$9:$A$272,0),0),"Null")</f>
        <v>Null</v>
      </c>
      <c r="I190">
        <v>2.7445278210392185E-3</v>
      </c>
      <c r="K190" s="23">
        <f t="shared" si="4"/>
        <v>-1.3264444444445082E-7</v>
      </c>
      <c r="M190">
        <f>K190*'Raw Data'!$C$6+I190</f>
        <v>2.5771305321503216E-3</v>
      </c>
      <c r="N190">
        <f t="shared" si="5"/>
        <v>9.1011364742888595E-2</v>
      </c>
    </row>
    <row r="191" spans="1:14" x14ac:dyDescent="0.75">
      <c r="A191" s="9">
        <f>'Raw Data'!B192</f>
        <v>2730</v>
      </c>
      <c r="B191" s="7">
        <f>'Raw Data'!C192*0.0254</f>
        <v>1.5877133599999999E-2</v>
      </c>
      <c r="C191">
        <f>'Raw Data'!D192*0.0254</f>
        <v>2.7502485E-2</v>
      </c>
      <c r="E191">
        <v>910</v>
      </c>
      <c r="F191">
        <v>2.7754778422766535E-3</v>
      </c>
      <c r="H191" t="str" cm="1">
        <f t="array" ref="H191">IFERROR(INDEX(_xlfn.ANCHORARRAY($F$9),MATCH(E191,$A$9:$A$272,0),0),"Null")</f>
        <v>Null</v>
      </c>
      <c r="I191">
        <v>2.7754778422766535E-3</v>
      </c>
      <c r="K191" s="23">
        <f t="shared" si="4"/>
        <v>-3.4837511111110748E-7</v>
      </c>
      <c r="M191">
        <f>K191*'Raw Data'!$C$6+I191</f>
        <v>2.3358284520544358E-3</v>
      </c>
      <c r="N191">
        <f t="shared" si="5"/>
        <v>8.2489781784302399E-2</v>
      </c>
    </row>
    <row r="192" spans="1:14" x14ac:dyDescent="0.75">
      <c r="A192" s="9">
        <f>'Raw Data'!B193</f>
        <v>2745</v>
      </c>
      <c r="B192" s="7">
        <f>'Raw Data'!C193*0.0254</f>
        <v>1.6157117799999999E-2</v>
      </c>
      <c r="C192">
        <f>'Raw Data'!D193*0.0254</f>
        <v>2.7631491600000002E-2</v>
      </c>
      <c r="E192">
        <v>915</v>
      </c>
      <c r="F192">
        <v>2.8341781112841569E-3</v>
      </c>
      <c r="H192" cm="1">
        <f t="array" ref="H192">IFERROR(INDEX(_xlfn.ANCHORARRAY($F$9),MATCH(E192,$A$9:$A$272,0),0),"Null")</f>
        <v>0</v>
      </c>
      <c r="I192">
        <v>2.8341781112841569E-3</v>
      </c>
      <c r="K192" s="23">
        <f t="shared" si="4"/>
        <v>1.4334066666666892E-7</v>
      </c>
      <c r="M192">
        <f>K192*'Raw Data'!$C$6+I192</f>
        <v>3.0150740326174933E-3</v>
      </c>
      <c r="N192">
        <f t="shared" si="5"/>
        <v>0.10647733946188677</v>
      </c>
    </row>
    <row r="193" spans="1:14" x14ac:dyDescent="0.75">
      <c r="A193" s="9">
        <f>'Raw Data'!B194</f>
        <v>2760</v>
      </c>
      <c r="B193" s="7">
        <f>'Raw Data'!C194*0.0254</f>
        <v>1.5426004199999998E-2</v>
      </c>
      <c r="C193">
        <f>'Raw Data'!D194*0.0254</f>
        <v>2.6995932800000001E-2</v>
      </c>
      <c r="E193">
        <v>920</v>
      </c>
      <c r="F193">
        <v>3.0147812544244661E-3</v>
      </c>
      <c r="H193" t="str" cm="1">
        <f t="array" ref="H193">IFERROR(INDEX(_xlfn.ANCHORARRAY($F$9),MATCH(E193,$A$9:$A$272,0),0),"Null")</f>
        <v>Null</v>
      </c>
      <c r="I193">
        <v>3.0147812544244661E-3</v>
      </c>
      <c r="K193" s="23">
        <f t="shared" si="4"/>
        <v>-7.0617644444444624E-7</v>
      </c>
      <c r="M193">
        <f>K193*'Raw Data'!$C$6+I193</f>
        <v>2.1235865815355751E-3</v>
      </c>
      <c r="N193">
        <f t="shared" si="5"/>
        <v>7.4994460126928827E-2</v>
      </c>
    </row>
    <row r="194" spans="1:14" x14ac:dyDescent="0.75">
      <c r="A194" s="9">
        <f>'Raw Data'!B195</f>
        <v>2775</v>
      </c>
      <c r="B194" s="7">
        <f>'Raw Data'!C195*0.0254</f>
        <v>1.5070277199999999E-2</v>
      </c>
      <c r="C194">
        <f>'Raw Data'!D195*0.0254</f>
        <v>2.6499134199999996E-2</v>
      </c>
      <c r="E194">
        <v>925</v>
      </c>
      <c r="F194">
        <v>3.1345887016848368E-3</v>
      </c>
      <c r="H194" t="str" cm="1">
        <f t="array" ref="H194">IFERROR(INDEX(_xlfn.ANCHORARRAY($F$9),MATCH(E194,$A$9:$A$272,0),0),"Null")</f>
        <v>Null</v>
      </c>
      <c r="I194">
        <v>3.1345887016848368E-3</v>
      </c>
      <c r="K194" s="23">
        <f t="shared" si="4"/>
        <v>-5.5199844444444913E-7</v>
      </c>
      <c r="M194">
        <f>K194*'Raw Data'!$C$6+I194</f>
        <v>2.437966664795942E-3</v>
      </c>
      <c r="N194">
        <f t="shared" si="5"/>
        <v>8.6096792767268684E-2</v>
      </c>
    </row>
    <row r="195" spans="1:14" x14ac:dyDescent="0.75">
      <c r="A195" s="9">
        <f>'Raw Data'!B196</f>
        <v>2790</v>
      </c>
      <c r="B195" s="7">
        <f>'Raw Data'!C196*0.0254</f>
        <v>1.4787625999999998E-2</v>
      </c>
      <c r="C195">
        <f>'Raw Data'!D196*0.0254</f>
        <v>2.6591082200000001E-2</v>
      </c>
      <c r="E195">
        <v>930</v>
      </c>
      <c r="F195">
        <v>3.2122610788616738E-3</v>
      </c>
      <c r="H195" cm="1">
        <f t="array" ref="H195">IFERROR(INDEX(_xlfn.ANCHORARRAY($F$9),MATCH(E195,$A$9:$A$272,0),0),"Null")</f>
        <v>0</v>
      </c>
      <c r="I195">
        <v>3.2122610788616738E-3</v>
      </c>
      <c r="K195" s="23">
        <f t="shared" si="4"/>
        <v>1.0216444444444987E-7</v>
      </c>
      <c r="M195">
        <f>K195*'Raw Data'!$C$6+I195</f>
        <v>3.3411926077505697E-3</v>
      </c>
      <c r="N195">
        <f t="shared" si="5"/>
        <v>0.11799421694271137</v>
      </c>
    </row>
    <row r="196" spans="1:14" x14ac:dyDescent="0.75">
      <c r="A196" s="9">
        <f>'Raw Data'!B197</f>
        <v>2805</v>
      </c>
      <c r="B196" s="7">
        <f>'Raw Data'!C197*0.0254</f>
        <v>1.46433286E-2</v>
      </c>
      <c r="C196">
        <f>'Raw Data'!D197*0.0254</f>
        <v>2.6310996399999998E-2</v>
      </c>
      <c r="E196">
        <v>935</v>
      </c>
      <c r="F196">
        <v>3.2628911227523716E-3</v>
      </c>
      <c r="H196" t="str" cm="1">
        <f t="array" ref="H196">IFERROR(INDEX(_xlfn.ANCHORARRAY($F$9),MATCH(E196,$A$9:$A$272,0),0),"Null")</f>
        <v>Null</v>
      </c>
      <c r="I196">
        <v>3.2628911227523716E-3</v>
      </c>
      <c r="K196" s="23">
        <f t="shared" si="4"/>
        <v>-3.1120644444444789E-7</v>
      </c>
      <c r="M196">
        <f>K196*'Raw Data'!$C$6+I196</f>
        <v>2.8701485898634783E-3</v>
      </c>
      <c r="N196">
        <f t="shared" si="5"/>
        <v>0.10135929745102873</v>
      </c>
    </row>
    <row r="197" spans="1:14" x14ac:dyDescent="0.75">
      <c r="A197" s="9">
        <f>'Raw Data'!B198</f>
        <v>2820</v>
      </c>
      <c r="B197" s="7">
        <f>'Raw Data'!C198*0.0254</f>
        <v>1.43893032E-2</v>
      </c>
      <c r="C197">
        <f>'Raw Data'!D198*0.0254</f>
        <v>2.6322426399999998E-2</v>
      </c>
      <c r="E197">
        <v>940</v>
      </c>
      <c r="F197">
        <v>3.3019396856859696E-3</v>
      </c>
      <c r="H197" t="str" cm="1">
        <f t="array" ref="H197">IFERROR(INDEX(_xlfn.ANCHORARRAY($F$9),MATCH(E197,$A$9:$A$272,0),0),"Null")</f>
        <v>Null</v>
      </c>
      <c r="I197">
        <v>3.3019396856859696E-3</v>
      </c>
      <c r="K197" s="23">
        <f t="shared" si="4"/>
        <v>1.2699999999999748E-8</v>
      </c>
      <c r="M197">
        <f>K197*'Raw Data'!$C$6+I197</f>
        <v>3.3179670856859694E-3</v>
      </c>
      <c r="N197">
        <f t="shared" si="5"/>
        <v>0.117174007631</v>
      </c>
    </row>
    <row r="198" spans="1:14" x14ac:dyDescent="0.75">
      <c r="A198" s="9">
        <f>'Raw Data'!B199</f>
        <v>2835</v>
      </c>
      <c r="B198" s="7">
        <f>'Raw Data'!C199*0.0254</f>
        <v>1.4104569199999998E-2</v>
      </c>
      <c r="C198">
        <f>'Raw Data'!D199*0.0254</f>
        <v>2.6148639599999999E-2</v>
      </c>
      <c r="E198">
        <v>945</v>
      </c>
      <c r="F198">
        <v>3.4234178111284159E-3</v>
      </c>
      <c r="H198" cm="1">
        <f t="array" ref="H198">IFERROR(INDEX(_xlfn.ANCHORARRAY($F$9),MATCH(E198,$A$9:$A$272,0),0),"Null")</f>
        <v>0</v>
      </c>
      <c r="I198">
        <v>3.4234178111284159E-3</v>
      </c>
      <c r="K198" s="23">
        <f t="shared" si="4"/>
        <v>-1.9309644444444329E-7</v>
      </c>
      <c r="M198">
        <f>K198*'Raw Data'!$C$6+I198</f>
        <v>3.1797300982395285E-3</v>
      </c>
      <c r="N198">
        <f t="shared" si="5"/>
        <v>0.11229216841932894</v>
      </c>
    </row>
    <row r="199" spans="1:14" x14ac:dyDescent="0.75">
      <c r="A199" s="9">
        <f>'Raw Data'!B200</f>
        <v>2850</v>
      </c>
      <c r="B199" s="7">
        <f>'Raw Data'!C200*0.0254</f>
        <v>1.4207921799999999E-2</v>
      </c>
      <c r="C199">
        <f>'Raw Data'!D200*0.0254</f>
        <v>2.5835889399999999E-2</v>
      </c>
      <c r="E199">
        <v>950</v>
      </c>
      <c r="F199">
        <v>3.6645901175138048E-3</v>
      </c>
      <c r="H199" t="str" cm="1">
        <f t="array" ref="H199">IFERROR(INDEX(_xlfn.ANCHORARRAY($F$9),MATCH(E199,$A$9:$A$272,0),0),"Null")</f>
        <v>Null</v>
      </c>
      <c r="I199">
        <v>3.6645901175138048E-3</v>
      </c>
      <c r="K199" s="23">
        <f t="shared" si="4"/>
        <v>-3.4750022222222192E-7</v>
      </c>
      <c r="M199">
        <f>K199*'Raw Data'!$C$6+I199</f>
        <v>3.2260448370693608E-3</v>
      </c>
      <c r="N199">
        <f t="shared" si="5"/>
        <v>0.11392777342110447</v>
      </c>
    </row>
    <row r="200" spans="1:14" x14ac:dyDescent="0.75">
      <c r="A200" s="9">
        <f>'Raw Data'!B201</f>
        <v>2865</v>
      </c>
      <c r="B200" s="7">
        <f>'Raw Data'!C201*0.0254</f>
        <v>1.4253641799999999E-2</v>
      </c>
      <c r="C200">
        <f>'Raw Data'!D201*0.0254</f>
        <v>2.5811657800000002E-2</v>
      </c>
      <c r="E200">
        <v>955</v>
      </c>
      <c r="F200">
        <v>4.0502902449384114E-3</v>
      </c>
      <c r="H200" t="str" cm="1">
        <f t="array" ref="H200">IFERROR(INDEX(_xlfn.ANCHORARRAY($F$9),MATCH(E200,$A$9:$A$272,0),0),"Null")</f>
        <v>Null</v>
      </c>
      <c r="I200">
        <v>4.0502902449384114E-3</v>
      </c>
      <c r="K200" s="23">
        <f t="shared" si="4"/>
        <v>-2.6923999999996847E-8</v>
      </c>
      <c r="M200">
        <f>K200*'Raw Data'!$C$6+I200</f>
        <v>4.0163121569384156E-3</v>
      </c>
      <c r="N200">
        <f t="shared" si="5"/>
        <v>0.14183606382228015</v>
      </c>
    </row>
    <row r="201" spans="1:14" x14ac:dyDescent="0.75">
      <c r="A201" s="9">
        <f>'Raw Data'!B202</f>
        <v>2880</v>
      </c>
      <c r="B201" s="7">
        <f>'Raw Data'!C202*0.0254</f>
        <v>1.3890294799999998E-2</v>
      </c>
      <c r="C201">
        <f>'Raw Data'!D202*0.0254</f>
        <v>2.5665252199999999E-2</v>
      </c>
      <c r="E201">
        <v>960</v>
      </c>
      <c r="F201">
        <v>4.4764547642644776E-3</v>
      </c>
      <c r="H201" cm="1">
        <f t="array" ref="H201">IFERROR(INDEX(_xlfn.ANCHORARRAY($F$9),MATCH(E201,$A$9:$A$272,0),0),"Null")</f>
        <v>0</v>
      </c>
      <c r="I201">
        <v>4.4764547642644776E-3</v>
      </c>
      <c r="K201" s="23">
        <f t="shared" si="4"/>
        <v>-1.6267288888889256E-7</v>
      </c>
      <c r="M201">
        <f>K201*'Raw Data'!$C$6+I201</f>
        <v>4.2711615784866951E-3</v>
      </c>
      <c r="N201">
        <f t="shared" si="5"/>
        <v>0.15083607114425762</v>
      </c>
    </row>
    <row r="202" spans="1:14" x14ac:dyDescent="0.75">
      <c r="A202" s="9">
        <f>'Raw Data'!B203</f>
        <v>2895</v>
      </c>
      <c r="B202" s="7">
        <f>'Raw Data'!C203*0.0254</f>
        <v>1.3368426399999999E-2</v>
      </c>
      <c r="C202">
        <f>'Raw Data'!D203*0.0254</f>
        <v>2.5496443800000001E-2</v>
      </c>
      <c r="E202">
        <v>965</v>
      </c>
      <c r="F202">
        <v>4.9628769644626935E-3</v>
      </c>
      <c r="H202" t="str" cm="1">
        <f t="array" ref="H202">IFERROR(INDEX(_xlfn.ANCHORARRAY($F$9),MATCH(E202,$A$9:$A$272,0),0),"Null")</f>
        <v>Null</v>
      </c>
      <c r="I202">
        <v>4.9628769644626935E-3</v>
      </c>
      <c r="K202" s="23">
        <f t="shared" si="4"/>
        <v>-1.875648888888865E-7</v>
      </c>
      <c r="M202">
        <f>K202*'Raw Data'!$C$6+I202</f>
        <v>4.7261700746849189E-3</v>
      </c>
      <c r="N202">
        <f t="shared" si="5"/>
        <v>0.1669046961874979</v>
      </c>
    </row>
    <row r="203" spans="1:14" x14ac:dyDescent="0.75">
      <c r="A203" s="9">
        <f>'Raw Data'!B204</f>
        <v>2910</v>
      </c>
      <c r="B203" s="7">
        <f>'Raw Data'!C204*0.0254</f>
        <v>1.29394204E-2</v>
      </c>
      <c r="C203">
        <f>'Raw Data'!D204*0.0254</f>
        <v>2.5574878999999998E-2</v>
      </c>
      <c r="E203">
        <v>970</v>
      </c>
      <c r="F203">
        <v>5.5588843267733255E-3</v>
      </c>
      <c r="H203" t="str" cm="1">
        <f t="array" ref="H203">IFERROR(INDEX(_xlfn.ANCHORARRAY($F$9),MATCH(E203,$A$9:$A$272,0),0),"Null")</f>
        <v>Null</v>
      </c>
      <c r="I203">
        <v>5.5588843267733255E-3</v>
      </c>
      <c r="K203" s="23">
        <f t="shared" ref="K203:K266" si="6">(C203-C202)/((A203-A202)*60)</f>
        <v>8.7150222222219366E-8</v>
      </c>
      <c r="M203">
        <f>K203*'Raw Data'!$C$6+I203</f>
        <v>5.6688679072177664E-3</v>
      </c>
      <c r="N203">
        <f t="shared" ref="N203:N266" si="7">M203*35.315</f>
        <v>0.20019607014339541</v>
      </c>
    </row>
    <row r="204" spans="1:14" x14ac:dyDescent="0.75">
      <c r="A204" s="9">
        <f>'Raw Data'!B205</f>
        <v>2925</v>
      </c>
      <c r="B204" s="7">
        <f>'Raw Data'!C205*0.0254</f>
        <v>1.30992118E-2</v>
      </c>
      <c r="C204">
        <f>'Raw Data'!D205*0.0254</f>
        <v>2.54425704E-2</v>
      </c>
      <c r="E204">
        <v>975</v>
      </c>
      <c r="F204">
        <v>6.1423474444287137E-3</v>
      </c>
      <c r="H204" cm="1">
        <f t="array" ref="H204">IFERROR(INDEX(_xlfn.ANCHORARRAY($F$9),MATCH(E204,$A$9:$A$272,0),0),"Null")</f>
        <v>0</v>
      </c>
      <c r="I204">
        <v>6.1423474444287137E-3</v>
      </c>
      <c r="K204" s="23">
        <f t="shared" si="6"/>
        <v>-1.4700955555555413E-7</v>
      </c>
      <c r="M204">
        <f>K204*'Raw Data'!$C$6+I204</f>
        <v>5.9568213853176044E-3</v>
      </c>
      <c r="N204">
        <f t="shared" si="7"/>
        <v>0.21036514722249119</v>
      </c>
    </row>
    <row r="205" spans="1:14" x14ac:dyDescent="0.75">
      <c r="A205" s="9">
        <f>'Raw Data'!B206</f>
        <v>2940</v>
      </c>
      <c r="B205" s="7">
        <f>'Raw Data'!C206*0.0254</f>
        <v>1.2291517199999999E-2</v>
      </c>
      <c r="C205">
        <f>'Raw Data'!D206*0.0254</f>
        <v>2.5390881399999999E-2</v>
      </c>
      <c r="E205">
        <v>980</v>
      </c>
      <c r="F205">
        <v>6.743734956817217E-3</v>
      </c>
      <c r="H205" t="str" cm="1">
        <f t="array" ref="H205">IFERROR(INDEX(_xlfn.ANCHORARRAY($F$9),MATCH(E205,$A$9:$A$272,0),0),"Null")</f>
        <v>Null</v>
      </c>
      <c r="I205">
        <v>6.743734956817217E-3</v>
      </c>
      <c r="K205" s="23">
        <f t="shared" si="6"/>
        <v>-5.7432222222222885E-8</v>
      </c>
      <c r="M205">
        <f>K205*'Raw Data'!$C$6+I205</f>
        <v>6.671255492372772E-3</v>
      </c>
      <c r="N205">
        <f t="shared" si="7"/>
        <v>0.23559538771314442</v>
      </c>
    </row>
    <row r="206" spans="1:14" x14ac:dyDescent="0.75">
      <c r="A206" s="9">
        <f>'Raw Data'!B207</f>
        <v>2955</v>
      </c>
      <c r="B206" s="7">
        <f>'Raw Data'!C207*0.0254</f>
        <v>1.2199391400000001E-2</v>
      </c>
      <c r="C206">
        <f>'Raw Data'!D207*0.0254</f>
        <v>2.55572006E-2</v>
      </c>
      <c r="E206">
        <v>985</v>
      </c>
      <c r="F206">
        <v>7.16596347161263E-3</v>
      </c>
      <c r="H206" t="str" cm="1">
        <f t="array" ref="H206">IFERROR(INDEX(_xlfn.ANCHORARRAY($F$9),MATCH(E206,$A$9:$A$272,0),0),"Null")</f>
        <v>Null</v>
      </c>
      <c r="I206">
        <v>7.16596347161263E-3</v>
      </c>
      <c r="K206" s="23">
        <f t="shared" si="6"/>
        <v>1.8479911111111197E-7</v>
      </c>
      <c r="M206">
        <f>K206*'Raw Data'!$C$6+I206</f>
        <v>7.3991799498348537E-3</v>
      </c>
      <c r="N206">
        <f t="shared" si="7"/>
        <v>0.26130203992841783</v>
      </c>
    </row>
    <row r="207" spans="1:14" x14ac:dyDescent="0.75">
      <c r="A207" s="9">
        <f>'Raw Data'!B208</f>
        <v>2970</v>
      </c>
      <c r="B207" s="7">
        <f>'Raw Data'!C208*0.0254</f>
        <v>1.2427356399999999E-2</v>
      </c>
      <c r="C207">
        <f>'Raw Data'!D208*0.0254</f>
        <v>2.5114453200000001E-2</v>
      </c>
      <c r="E207">
        <v>990</v>
      </c>
      <c r="F207">
        <v>7.5524847798385964E-3</v>
      </c>
      <c r="H207" cm="1">
        <f t="array" ref="H207">IFERROR(INDEX(_xlfn.ANCHORARRAY($F$9),MATCH(E207,$A$9:$A$272,0),0),"Null")</f>
        <v>0</v>
      </c>
      <c r="I207">
        <v>7.5524847798385964E-3</v>
      </c>
      <c r="K207" s="23">
        <f t="shared" si="6"/>
        <v>-4.9194155555555406E-7</v>
      </c>
      <c r="M207">
        <f>K207*'Raw Data'!$C$6+I207</f>
        <v>6.9316545367274869E-3</v>
      </c>
      <c r="N207">
        <f t="shared" si="7"/>
        <v>0.24479137996453118</v>
      </c>
    </row>
    <row r="208" spans="1:14" x14ac:dyDescent="0.75">
      <c r="A208" s="9">
        <f>'Raw Data'!B209</f>
        <v>2985</v>
      </c>
      <c r="B208" s="7">
        <f>'Raw Data'!C209*0.0254</f>
        <v>1.14193574E-2</v>
      </c>
      <c r="C208">
        <f>'Raw Data'!D209*0.0254</f>
        <v>2.5041961599999999E-2</v>
      </c>
      <c r="E208">
        <v>995</v>
      </c>
      <c r="F208">
        <v>7.7484921421492291E-3</v>
      </c>
      <c r="H208" t="str" cm="1">
        <f t="array" ref="H208">IFERROR(INDEX(_xlfn.ANCHORARRAY($F$9),MATCH(E208,$A$9:$A$272,0),0),"Null")</f>
        <v>Null</v>
      </c>
      <c r="I208">
        <v>7.7484921421492291E-3</v>
      </c>
      <c r="K208" s="23">
        <f t="shared" si="6"/>
        <v>-8.0546222222224437E-8</v>
      </c>
      <c r="M208">
        <f>K208*'Raw Data'!$C$6+I208</f>
        <v>7.6468428097047816E-3</v>
      </c>
      <c r="N208">
        <f t="shared" si="7"/>
        <v>0.27004825382472436</v>
      </c>
    </row>
    <row r="209" spans="1:14" x14ac:dyDescent="0.75">
      <c r="A209" s="9">
        <f>'Raw Data'!B210</f>
        <v>3000</v>
      </c>
      <c r="B209" s="7">
        <f>'Raw Data'!C210*0.0254</f>
        <v>1.19518938E-2</v>
      </c>
      <c r="C209">
        <f>'Raw Data'!D210*0.0254</f>
        <v>2.49986546E-2</v>
      </c>
      <c r="E209">
        <v>1000</v>
      </c>
      <c r="F209">
        <v>7.9840860824012469E-3</v>
      </c>
      <c r="H209" t="str" cm="1">
        <f t="array" ref="H209">IFERROR(INDEX(_xlfn.ANCHORARRAY($F$9),MATCH(E209,$A$9:$A$272,0),0),"Null")</f>
        <v>Null</v>
      </c>
      <c r="I209">
        <v>7.9840860824012469E-3</v>
      </c>
      <c r="K209" s="23">
        <f t="shared" si="6"/>
        <v>-4.8118888888888193E-8</v>
      </c>
      <c r="M209">
        <f>K209*'Raw Data'!$C$6+I209</f>
        <v>7.9233600446234707E-3</v>
      </c>
      <c r="N209">
        <f t="shared" si="7"/>
        <v>0.27981345997587787</v>
      </c>
    </row>
    <row r="210" spans="1:14" x14ac:dyDescent="0.75">
      <c r="A210" s="9">
        <f>'Raw Data'!B211</f>
        <v>3015</v>
      </c>
      <c r="B210" s="7">
        <f>'Raw Data'!C211*0.0254</f>
        <v>1.17228874E-2</v>
      </c>
      <c r="C210">
        <f>'Raw Data'!D211*0.0254</f>
        <v>2.48438416E-2</v>
      </c>
      <c r="E210">
        <v>1005</v>
      </c>
      <c r="F210">
        <v>8.0770494124309793E-3</v>
      </c>
      <c r="H210" cm="1">
        <f t="array" ref="H210">IFERROR(INDEX(_xlfn.ANCHORARRAY($F$9),MATCH(E210,$A$9:$A$272,0),0),"Null")</f>
        <v>0</v>
      </c>
      <c r="I210">
        <v>8.0770494124309793E-3</v>
      </c>
      <c r="K210" s="23">
        <f t="shared" si="6"/>
        <v>-1.7201444444444464E-7</v>
      </c>
      <c r="M210">
        <f>K210*'Raw Data'!$C$6+I210</f>
        <v>7.8599671835420902E-3</v>
      </c>
      <c r="N210">
        <f t="shared" si="7"/>
        <v>0.27757474108678892</v>
      </c>
    </row>
    <row r="211" spans="1:14" x14ac:dyDescent="0.75">
      <c r="A211" s="9">
        <f>'Raw Data'!B212</f>
        <v>3030</v>
      </c>
      <c r="B211" s="7">
        <f>'Raw Data'!C212*0.0254</f>
        <v>1.0921999999999999E-2</v>
      </c>
      <c r="C211">
        <f>'Raw Data'!D212*0.0254</f>
        <v>2.49369326E-2</v>
      </c>
      <c r="E211">
        <v>1010</v>
      </c>
      <c r="F211">
        <v>8.1377318419934876E-3</v>
      </c>
      <c r="H211" t="str" cm="1">
        <f t="array" ref="H211">IFERROR(INDEX(_xlfn.ANCHORARRAY($F$9),MATCH(E211,$A$9:$A$272,0),0),"Null")</f>
        <v>Null</v>
      </c>
      <c r="I211">
        <v>8.1377318419934876E-3</v>
      </c>
      <c r="K211" s="23">
        <f t="shared" si="6"/>
        <v>1.0343444444444446E-7</v>
      </c>
      <c r="M211">
        <f>K211*'Raw Data'!$C$6+I211</f>
        <v>8.268266110882376E-3</v>
      </c>
      <c r="N211">
        <f t="shared" si="7"/>
        <v>0.29199381770581107</v>
      </c>
    </row>
    <row r="212" spans="1:14" x14ac:dyDescent="0.75">
      <c r="A212" s="9">
        <f>'Raw Data'!B213</f>
        <v>3045</v>
      </c>
      <c r="B212" s="7">
        <f>'Raw Data'!C213*0.0254</f>
        <v>1.13064798E-2</v>
      </c>
      <c r="C212">
        <f>'Raw Data'!D213*0.0254</f>
        <v>2.4686031399999999E-2</v>
      </c>
      <c r="E212">
        <v>1015</v>
      </c>
      <c r="F212">
        <v>8.175987540705084E-3</v>
      </c>
      <c r="H212" t="str" cm="1">
        <f t="array" ref="H212">IFERROR(INDEX(_xlfn.ANCHORARRAY($F$9),MATCH(E212,$A$9:$A$272,0),0),"Null")</f>
        <v>Null</v>
      </c>
      <c r="I212">
        <v>8.175987540705084E-3</v>
      </c>
      <c r="K212" s="23">
        <f t="shared" si="6"/>
        <v>-2.7877911111111168E-7</v>
      </c>
      <c r="M212">
        <f>K212*'Raw Data'!$C$6+I212</f>
        <v>7.8241683024828611E-3</v>
      </c>
      <c r="N212">
        <f t="shared" si="7"/>
        <v>0.27631050360218223</v>
      </c>
    </row>
    <row r="213" spans="1:14" x14ac:dyDescent="0.75">
      <c r="A213" s="9">
        <f>'Raw Data'!B214</f>
        <v>3060</v>
      </c>
      <c r="B213" s="7">
        <f>'Raw Data'!C214*0.0254</f>
        <v>1.0392791E-2</v>
      </c>
      <c r="C213">
        <f>'Raw Data'!D214*0.0254</f>
        <v>2.4761596399999999E-2</v>
      </c>
      <c r="E213">
        <v>1020</v>
      </c>
      <c r="F213">
        <v>8.2550474302704232E-3</v>
      </c>
      <c r="H213" cm="1">
        <f t="array" ref="H213">IFERROR(INDEX(_xlfn.ANCHORARRAY($F$9),MATCH(E213,$A$9:$A$272,0),0),"Null")</f>
        <v>0</v>
      </c>
      <c r="I213">
        <v>8.2550474302704232E-3</v>
      </c>
      <c r="K213" s="23">
        <f t="shared" si="6"/>
        <v>8.3961111111110737E-8</v>
      </c>
      <c r="M213">
        <f>K213*'Raw Data'!$C$6+I213</f>
        <v>8.3610063524926451E-3</v>
      </c>
      <c r="N213">
        <f t="shared" si="7"/>
        <v>0.29526893933827775</v>
      </c>
    </row>
    <row r="214" spans="1:14" x14ac:dyDescent="0.75">
      <c r="A214" s="9">
        <f>'Raw Data'!B215</f>
        <v>3075</v>
      </c>
      <c r="B214" s="7">
        <f>'Raw Data'!C215*0.0254</f>
        <v>1.0317175199999999E-2</v>
      </c>
      <c r="C214">
        <f>'Raw Data'!D215*0.0254</f>
        <v>2.4303735999999999E-2</v>
      </c>
      <c r="E214">
        <v>1025</v>
      </c>
      <c r="F214">
        <v>8.2571994903015717E-3</v>
      </c>
      <c r="H214" t="str" cm="1">
        <f t="array" ref="H214">IFERROR(INDEX(_xlfn.ANCHORARRAY($F$9),MATCH(E214,$A$9:$A$272,0),0),"Null")</f>
        <v>Null</v>
      </c>
      <c r="I214">
        <v>8.2571994903015717E-3</v>
      </c>
      <c r="K214" s="23">
        <f t="shared" si="6"/>
        <v>-5.0873377777777701E-7</v>
      </c>
      <c r="M214">
        <f>K214*'Raw Data'!$C$6+I214</f>
        <v>7.6151774627460167E-3</v>
      </c>
      <c r="N214">
        <f t="shared" si="7"/>
        <v>0.26892999209687557</v>
      </c>
    </row>
    <row r="215" spans="1:14" x14ac:dyDescent="0.75">
      <c r="A215" s="9">
        <f>'Raw Data'!B216</f>
        <v>3090</v>
      </c>
      <c r="B215" s="7">
        <f>'Raw Data'!C216*0.0254</f>
        <v>1.02319582E-2</v>
      </c>
      <c r="C215">
        <f>'Raw Data'!D216*0.0254</f>
        <v>2.4195150999999998E-2</v>
      </c>
      <c r="E215">
        <v>1030</v>
      </c>
      <c r="F215">
        <v>8.3539289253858132E-3</v>
      </c>
      <c r="H215" t="str" cm="1">
        <f t="array" ref="H215">IFERROR(INDEX(_xlfn.ANCHORARRAY($F$9),MATCH(E215,$A$9:$A$272,0),0),"Null")</f>
        <v>Null</v>
      </c>
      <c r="I215">
        <v>8.3539289253858132E-3</v>
      </c>
      <c r="K215" s="23">
        <f t="shared" si="6"/>
        <v>-1.2065000000000147E-7</v>
      </c>
      <c r="M215">
        <f>K215*'Raw Data'!$C$6+I215</f>
        <v>8.2016686253858113E-3</v>
      </c>
      <c r="N215">
        <f t="shared" si="7"/>
        <v>0.28964192750549989</v>
      </c>
    </row>
    <row r="216" spans="1:14" x14ac:dyDescent="0.75">
      <c r="A216" s="9">
        <f>'Raw Data'!B217</f>
        <v>3105</v>
      </c>
      <c r="B216" s="7">
        <f>'Raw Data'!C217*0.0254</f>
        <v>9.4543626000000002E-3</v>
      </c>
      <c r="C216">
        <f>'Raw Data'!D217*0.0254</f>
        <v>2.4140134599999998E-2</v>
      </c>
      <c r="E216">
        <v>1035</v>
      </c>
      <c r="F216">
        <v>8.3406201330879243E-3</v>
      </c>
      <c r="H216" cm="1">
        <f t="array" ref="H216">IFERROR(INDEX(_xlfn.ANCHORARRAY($F$9),MATCH(E216,$A$9:$A$272,0),0),"Null")</f>
        <v>0</v>
      </c>
      <c r="I216">
        <v>8.3406201330879243E-3</v>
      </c>
      <c r="K216" s="23">
        <f t="shared" si="6"/>
        <v>-6.1129333333333201E-8</v>
      </c>
      <c r="M216">
        <f>K216*'Raw Data'!$C$6+I216</f>
        <v>8.2634749144212573E-3</v>
      </c>
      <c r="N216">
        <f t="shared" si="7"/>
        <v>0.29182461660278669</v>
      </c>
    </row>
    <row r="217" spans="1:14" x14ac:dyDescent="0.75">
      <c r="A217" s="9">
        <f>'Raw Data'!B218</f>
        <v>3120</v>
      </c>
      <c r="B217" s="7">
        <f>'Raw Data'!C218*0.0254</f>
        <v>9.7620073999999998E-3</v>
      </c>
      <c r="C217">
        <f>'Raw Data'!D218*0.0254</f>
        <v>2.4012753599999999E-2</v>
      </c>
      <c r="E217">
        <v>1040</v>
      </c>
      <c r="F217">
        <v>8.343819906555288E-3</v>
      </c>
      <c r="H217" t="str" cm="1">
        <f t="array" ref="H217">IFERROR(INDEX(_xlfn.ANCHORARRAY($F$9),MATCH(E217,$A$9:$A$272,0),0),"Null")</f>
        <v>Null</v>
      </c>
      <c r="I217">
        <v>8.343819906555288E-3</v>
      </c>
      <c r="K217" s="23">
        <f t="shared" si="6"/>
        <v>-1.4153444444444369E-7</v>
      </c>
      <c r="M217">
        <f>K217*'Raw Data'!$C$6+I217</f>
        <v>8.1652034376664007E-3</v>
      </c>
      <c r="N217">
        <f t="shared" si="7"/>
        <v>0.28835415940118891</v>
      </c>
    </row>
    <row r="218" spans="1:14" x14ac:dyDescent="0.75">
      <c r="A218" s="9">
        <f>'Raw Data'!B219</f>
        <v>3135</v>
      </c>
      <c r="B218" s="7">
        <f>'Raw Data'!C219*0.0254</f>
        <v>8.8625425999999986E-3</v>
      </c>
      <c r="C218">
        <f>'Raw Data'!D219*0.0254</f>
        <v>2.404237E-2</v>
      </c>
      <c r="E218">
        <v>1045</v>
      </c>
      <c r="F218">
        <v>8.34064844966728E-3</v>
      </c>
      <c r="H218" t="str" cm="1">
        <f t="array" ref="H218">IFERROR(INDEX(_xlfn.ANCHORARRAY($F$9),MATCH(E218,$A$9:$A$272,0),0),"Null")</f>
        <v>Null</v>
      </c>
      <c r="I218">
        <v>8.34064844966728E-3</v>
      </c>
      <c r="K218" s="23">
        <f t="shared" si="6"/>
        <v>3.2907111111112826E-8</v>
      </c>
      <c r="M218">
        <f>K218*'Raw Data'!$C$6+I218</f>
        <v>8.3821772238895035E-3</v>
      </c>
      <c r="N218">
        <f t="shared" si="7"/>
        <v>0.29601658866165781</v>
      </c>
    </row>
    <row r="219" spans="1:14" x14ac:dyDescent="0.75">
      <c r="A219" s="9">
        <f>'Raw Data'!B220</f>
        <v>3150</v>
      </c>
      <c r="B219" s="7">
        <f>'Raw Data'!C220*0.0254</f>
        <v>7.9822547999999997E-3</v>
      </c>
      <c r="C219">
        <f>'Raw Data'!D220*0.0254</f>
        <v>2.3898224999999999E-2</v>
      </c>
      <c r="E219">
        <v>1050</v>
      </c>
      <c r="F219">
        <v>8.3698145264052108E-3</v>
      </c>
      <c r="H219" cm="1">
        <f t="array" ref="H219">IFERROR(INDEX(_xlfn.ANCHORARRAY($F$9),MATCH(E219,$A$9:$A$272,0),0),"Null")</f>
        <v>0</v>
      </c>
      <c r="I219">
        <v>8.3698145264052108E-3</v>
      </c>
      <c r="K219" s="23">
        <f t="shared" si="6"/>
        <v>-1.6016111111111307E-7</v>
      </c>
      <c r="M219">
        <f>K219*'Raw Data'!$C$6+I219</f>
        <v>8.167691204182986E-3</v>
      </c>
      <c r="N219">
        <f t="shared" si="7"/>
        <v>0.28844201487572213</v>
      </c>
    </row>
    <row r="220" spans="1:14" x14ac:dyDescent="0.75">
      <c r="A220" s="9">
        <f>'Raw Data'!B221</f>
        <v>3165</v>
      </c>
      <c r="B220" s="7">
        <f>'Raw Data'!C221*0.0254</f>
        <v>8.686469799999999E-3</v>
      </c>
      <c r="C220">
        <f>'Raw Data'!D221*0.0254</f>
        <v>2.3911585400000001E-2</v>
      </c>
      <c r="E220">
        <v>1055</v>
      </c>
      <c r="F220">
        <v>8.3433385247062165E-3</v>
      </c>
      <c r="H220" t="str" cm="1">
        <f t="array" ref="H220">IFERROR(INDEX(_xlfn.ANCHORARRAY($F$9),MATCH(E220,$A$9:$A$272,0),0),"Null")</f>
        <v>Null</v>
      </c>
      <c r="I220">
        <v>8.3433385247062165E-3</v>
      </c>
      <c r="K220" s="23">
        <f t="shared" si="6"/>
        <v>1.4844888888891473E-8</v>
      </c>
      <c r="M220">
        <f>K220*'Raw Data'!$C$6+I220</f>
        <v>8.3620727744839977E-3</v>
      </c>
      <c r="N220">
        <f t="shared" si="7"/>
        <v>0.29530660003090237</v>
      </c>
    </row>
    <row r="221" spans="1:14" x14ac:dyDescent="0.75">
      <c r="A221" s="9">
        <f>'Raw Data'!B222</f>
        <v>3180</v>
      </c>
      <c r="B221" s="7">
        <f>'Raw Data'!C222*0.0254</f>
        <v>9.5241618E-3</v>
      </c>
      <c r="C221">
        <f>'Raw Data'!D222*0.0254</f>
        <v>2.3764849599999999E-2</v>
      </c>
      <c r="E221">
        <v>1060</v>
      </c>
      <c r="F221">
        <v>8.3119071216197094E-3</v>
      </c>
      <c r="H221" t="str" cm="1">
        <f t="array" ref="H221">IFERROR(INDEX(_xlfn.ANCHORARRAY($F$9),MATCH(E221,$A$9:$A$272,0),0),"Null")</f>
        <v>Null</v>
      </c>
      <c r="I221">
        <v>8.3119071216197094E-3</v>
      </c>
      <c r="K221" s="23">
        <f t="shared" si="6"/>
        <v>-1.630397777777803E-7</v>
      </c>
      <c r="M221">
        <f>K221*'Raw Data'!$C$6+I221</f>
        <v>8.1061509220641502E-3</v>
      </c>
      <c r="N221">
        <f t="shared" si="7"/>
        <v>0.28626871981269547</v>
      </c>
    </row>
    <row r="222" spans="1:14" x14ac:dyDescent="0.75">
      <c r="A222" s="9">
        <f>'Raw Data'!B223</f>
        <v>3195</v>
      </c>
      <c r="B222" s="7">
        <f>'Raw Data'!C223*0.0254</f>
        <v>8.2504787999999989E-3</v>
      </c>
      <c r="C222">
        <f>'Raw Data'!D223*0.0254</f>
        <v>2.3746764799999997E-2</v>
      </c>
      <c r="E222">
        <v>1065</v>
      </c>
      <c r="F222">
        <v>8.2839869743734969E-3</v>
      </c>
      <c r="H222" cm="1">
        <f t="array" ref="H222">IFERROR(INDEX(_xlfn.ANCHORARRAY($F$9),MATCH(E222,$A$9:$A$272,0),0),"Null")</f>
        <v>0</v>
      </c>
      <c r="I222">
        <v>8.2839869743734969E-3</v>
      </c>
      <c r="K222" s="23">
        <f t="shared" si="6"/>
        <v>-2.0094222222224241E-8</v>
      </c>
      <c r="M222">
        <f>K222*'Raw Data'!$C$6+I222</f>
        <v>8.2586280659290492E-3</v>
      </c>
      <c r="N222">
        <f t="shared" si="7"/>
        <v>0.29165345014828437</v>
      </c>
    </row>
    <row r="223" spans="1:14" x14ac:dyDescent="0.75">
      <c r="A223" s="9">
        <f>'Raw Data'!B224</f>
        <v>3210</v>
      </c>
      <c r="B223" s="7">
        <f>'Raw Data'!C224*0.0254</f>
        <v>9.0314525999999999E-3</v>
      </c>
      <c r="C223">
        <f>'Raw Data'!D224*0.0254</f>
        <v>2.3526699199999997E-2</v>
      </c>
      <c r="E223">
        <v>1070</v>
      </c>
      <c r="F223">
        <v>8.2570295908254293E-3</v>
      </c>
      <c r="H223" t="str" cm="1">
        <f t="array" ref="H223">IFERROR(INDEX(_xlfn.ANCHORARRAY($F$9),MATCH(E223,$A$9:$A$272,0),0),"Null")</f>
        <v>Null</v>
      </c>
      <c r="I223">
        <v>8.2570295908254293E-3</v>
      </c>
      <c r="K223" s="23">
        <f t="shared" si="6"/>
        <v>-2.445173333333328E-7</v>
      </c>
      <c r="M223">
        <f>K223*'Raw Data'!$C$6+I223</f>
        <v>7.9484487161587628E-3</v>
      </c>
      <c r="N223">
        <f t="shared" si="7"/>
        <v>0.28069946641114668</v>
      </c>
    </row>
    <row r="224" spans="1:14" x14ac:dyDescent="0.75">
      <c r="A224" s="9">
        <f>'Raw Data'!B225</f>
        <v>3225</v>
      </c>
      <c r="B224" s="7">
        <f>'Raw Data'!C225*0.0254</f>
        <v>9.1456509999999994E-3</v>
      </c>
      <c r="C224">
        <f>'Raw Data'!D225*0.0254</f>
        <v>2.3579175599999998E-2</v>
      </c>
      <c r="E224">
        <v>1075</v>
      </c>
      <c r="F224">
        <v>8.2260512530086382E-3</v>
      </c>
      <c r="H224" t="str" cm="1">
        <f t="array" ref="H224">IFERROR(INDEX(_xlfn.ANCHORARRAY($F$9),MATCH(E224,$A$9:$A$272,0),0),"Null")</f>
        <v>Null</v>
      </c>
      <c r="I224">
        <v>8.2260512530086382E-3</v>
      </c>
      <c r="K224" s="23">
        <f t="shared" si="6"/>
        <v>5.8307111111112319E-8</v>
      </c>
      <c r="M224">
        <f>K224*'Raw Data'!$C$6+I224</f>
        <v>8.2996348272308621E-3</v>
      </c>
      <c r="N224">
        <f t="shared" si="7"/>
        <v>0.29310160392365786</v>
      </c>
    </row>
    <row r="225" spans="1:14" x14ac:dyDescent="0.75">
      <c r="A225" s="9">
        <f>'Raw Data'!B226</f>
        <v>3240</v>
      </c>
      <c r="B225" s="7">
        <f>'Raw Data'!C226*0.0254</f>
        <v>7.0874635999999998E-3</v>
      </c>
      <c r="C225">
        <f>'Raw Data'!D226*0.0254</f>
        <v>2.3793577E-2</v>
      </c>
      <c r="E225">
        <v>1080</v>
      </c>
      <c r="F225">
        <v>8.1773750530935857E-3</v>
      </c>
      <c r="H225" cm="1">
        <f t="array" ref="H225">IFERROR(INDEX(_xlfn.ANCHORARRAY($F$9),MATCH(E225,$A$9:$A$272,0),0),"Null")</f>
        <v>0</v>
      </c>
      <c r="I225">
        <v>8.1773750530935857E-3</v>
      </c>
      <c r="K225" s="23">
        <f t="shared" si="6"/>
        <v>2.3822377777777928E-7</v>
      </c>
      <c r="M225">
        <f>K225*'Raw Data'!$C$6+I225</f>
        <v>8.4780134606491434E-3</v>
      </c>
      <c r="N225">
        <f t="shared" si="7"/>
        <v>0.29940104536282447</v>
      </c>
    </row>
    <row r="226" spans="1:14" x14ac:dyDescent="0.75">
      <c r="A226" s="9">
        <f>'Raw Data'!B227</f>
        <v>3255</v>
      </c>
      <c r="B226" s="7">
        <f>'Raw Data'!C227*0.0254</f>
        <v>7.7565758000000002E-3</v>
      </c>
      <c r="C226">
        <f>'Raw Data'!D227*0.0254</f>
        <v>2.3542497999999999E-2</v>
      </c>
      <c r="E226">
        <v>1085</v>
      </c>
      <c r="F226">
        <v>8.0959365708622409E-3</v>
      </c>
      <c r="H226" t="str" cm="1">
        <f t="array" ref="H226">IFERROR(INDEX(_xlfn.ANCHORARRAY($F$9),MATCH(E226,$A$9:$A$272,0),0),"Null")</f>
        <v>Null</v>
      </c>
      <c r="I226">
        <v>8.0959365708622409E-3</v>
      </c>
      <c r="K226" s="23">
        <f t="shared" si="6"/>
        <v>-2.7897666666666808E-7</v>
      </c>
      <c r="M226">
        <f>K226*'Raw Data'!$C$6+I226</f>
        <v>7.7438680175289055E-3</v>
      </c>
      <c r="N226">
        <f t="shared" si="7"/>
        <v>0.27347469903903326</v>
      </c>
    </row>
    <row r="227" spans="1:14" x14ac:dyDescent="0.75">
      <c r="A227" s="9">
        <f>'Raw Data'!B228</f>
        <v>3270</v>
      </c>
      <c r="B227" s="7">
        <f>'Raw Data'!C228*0.0254</f>
        <v>7.8729585999999987E-3</v>
      </c>
      <c r="C227">
        <f>'Raw Data'!D228*0.0254</f>
        <v>2.3637570199999999E-2</v>
      </c>
      <c r="E227">
        <v>1090</v>
      </c>
      <c r="F227">
        <v>8.0661758459578091E-3</v>
      </c>
      <c r="H227" t="str" cm="1">
        <f t="array" ref="H227">IFERROR(INDEX(_xlfn.ANCHORARRAY($F$9),MATCH(E227,$A$9:$A$272,0),0),"Null")</f>
        <v>Null</v>
      </c>
      <c r="I227">
        <v>8.0661758459578091E-3</v>
      </c>
      <c r="K227" s="23">
        <f t="shared" si="6"/>
        <v>1.0563577777777867E-7</v>
      </c>
      <c r="M227">
        <f>K227*'Raw Data'!$C$6+I227</f>
        <v>8.1994881975133663E-3</v>
      </c>
      <c r="N227">
        <f t="shared" si="7"/>
        <v>0.28956492569518449</v>
      </c>
    </row>
    <row r="228" spans="1:14" x14ac:dyDescent="0.75">
      <c r="A228" s="9">
        <f>'Raw Data'!B229</f>
        <v>3285</v>
      </c>
      <c r="B228" s="7">
        <f>'Raw Data'!C229*0.0254</f>
        <v>7.4329289999999996E-3</v>
      </c>
      <c r="C228">
        <f>'Raw Data'!D229*0.0254</f>
        <v>2.34132882E-2</v>
      </c>
      <c r="E228">
        <v>1095</v>
      </c>
      <c r="F228">
        <v>8.0059464816650151E-3</v>
      </c>
      <c r="H228" cm="1">
        <f t="array" ref="H228">IFERROR(INDEX(_xlfn.ANCHORARRAY($F$9),MATCH(E228,$A$9:$A$272,0),0),"Null")</f>
        <v>0</v>
      </c>
      <c r="I228">
        <v>8.0059464816650151E-3</v>
      </c>
      <c r="K228" s="23">
        <f t="shared" si="6"/>
        <v>-2.4920222222222142E-7</v>
      </c>
      <c r="M228">
        <f>K228*'Raw Data'!$C$6+I228</f>
        <v>7.691453277220572E-3</v>
      </c>
      <c r="N228">
        <f t="shared" si="7"/>
        <v>0.27162367248504449</v>
      </c>
    </row>
    <row r="229" spans="1:14" x14ac:dyDescent="0.75">
      <c r="A229" s="9">
        <f>'Raw Data'!B230</f>
        <v>3300</v>
      </c>
      <c r="B229" s="7">
        <f>'Raw Data'!C230*0.0254</f>
        <v>7.5417679999999999E-3</v>
      </c>
      <c r="C229">
        <f>'Raw Data'!D230*0.0254</f>
        <v>2.3719739199999999E-2</v>
      </c>
      <c r="E229">
        <v>1100</v>
      </c>
      <c r="F229">
        <v>7.9295200339798942E-3</v>
      </c>
      <c r="H229" t="str" cm="1">
        <f t="array" ref="H229">IFERROR(INDEX(_xlfn.ANCHORARRAY($F$9),MATCH(E229,$A$9:$A$272,0),0),"Null")</f>
        <v>Null</v>
      </c>
      <c r="I229">
        <v>7.9295200339798942E-3</v>
      </c>
      <c r="K229" s="23">
        <f t="shared" si="6"/>
        <v>3.4050111111111025E-7</v>
      </c>
      <c r="M229">
        <f>K229*'Raw Data'!$C$6+I229</f>
        <v>8.3592324362021155E-3</v>
      </c>
      <c r="N229">
        <f t="shared" si="7"/>
        <v>0.29520629348447769</v>
      </c>
    </row>
    <row r="230" spans="1:14" x14ac:dyDescent="0.75">
      <c r="A230" s="9">
        <f>'Raw Data'!B231</f>
        <v>3315</v>
      </c>
      <c r="B230" s="7">
        <f>'Raw Data'!C231*0.0254</f>
        <v>6.9763893999999996E-3</v>
      </c>
      <c r="C230">
        <f>'Raw Data'!D231*0.0254</f>
        <v>2.3434929E-2</v>
      </c>
      <c r="E230">
        <v>1105</v>
      </c>
      <c r="F230">
        <v>7.8069092453631602E-3</v>
      </c>
      <c r="H230" t="str" cm="1">
        <f t="array" ref="H230">IFERROR(INDEX(_xlfn.ANCHORARRAY($F$9),MATCH(E230,$A$9:$A$272,0),0),"Null")</f>
        <v>Null</v>
      </c>
      <c r="I230">
        <v>7.8069092453631602E-3</v>
      </c>
      <c r="K230" s="23">
        <f t="shared" si="6"/>
        <v>-3.1645577777777683E-7</v>
      </c>
      <c r="M230">
        <f>K230*'Raw Data'!$C$6+I230</f>
        <v>7.4075420538076055E-3</v>
      </c>
      <c r="N230">
        <f t="shared" si="7"/>
        <v>0.26159734763021558</v>
      </c>
    </row>
    <row r="231" spans="1:14" x14ac:dyDescent="0.75">
      <c r="A231" s="9">
        <f>'Raw Data'!B232</f>
        <v>3330</v>
      </c>
      <c r="B231" s="7">
        <f>'Raw Data'!C232*0.0254</f>
        <v>7.1811895999999995E-3</v>
      </c>
      <c r="C231">
        <f>'Raw Data'!D232*0.0254</f>
        <v>2.34434634E-2</v>
      </c>
      <c r="E231">
        <v>1110</v>
      </c>
      <c r="F231">
        <v>7.7587710604558975E-3</v>
      </c>
      <c r="H231" cm="1">
        <f t="array" ref="H231">IFERROR(INDEX(_xlfn.ANCHORARRAY($F$9),MATCH(E231,$A$9:$A$272,0),0),"Null")</f>
        <v>0</v>
      </c>
      <c r="I231">
        <v>7.7587710604558975E-3</v>
      </c>
      <c r="K231" s="23">
        <f t="shared" si="6"/>
        <v>9.4826666666660168E-9</v>
      </c>
      <c r="M231">
        <f>K231*'Raw Data'!$C$6+I231</f>
        <v>7.7707381857892296E-3</v>
      </c>
      <c r="N231">
        <f t="shared" si="7"/>
        <v>0.27442361903114665</v>
      </c>
    </row>
    <row r="232" spans="1:14" x14ac:dyDescent="0.75">
      <c r="A232" s="9">
        <f>'Raw Data'!B233</f>
        <v>3345</v>
      </c>
      <c r="B232" s="7">
        <f>'Raw Data'!C233*0.0254</f>
        <v>7.6517245999999997E-3</v>
      </c>
      <c r="C232">
        <f>'Raw Data'!D233*0.0254</f>
        <v>2.3403407599999999E-2</v>
      </c>
      <c r="E232">
        <v>1115</v>
      </c>
      <c r="F232">
        <v>7.65864363584879E-3</v>
      </c>
      <c r="H232" t="str" cm="1">
        <f t="array" ref="H232">IFERROR(INDEX(_xlfn.ANCHORARRAY($F$9),MATCH(E232,$A$9:$A$272,0),0),"Null")</f>
        <v>Null</v>
      </c>
      <c r="I232">
        <v>7.65864363584879E-3</v>
      </c>
      <c r="K232" s="23">
        <f t="shared" si="6"/>
        <v>-4.4506444444445464E-8</v>
      </c>
      <c r="M232">
        <f>K232*'Raw Data'!$C$6+I232</f>
        <v>7.6024765029598998E-3</v>
      </c>
      <c r="N232">
        <f t="shared" si="7"/>
        <v>0.26848145770202886</v>
      </c>
    </row>
    <row r="233" spans="1:14" x14ac:dyDescent="0.75">
      <c r="A233" s="9">
        <f>'Raw Data'!B234</f>
        <v>3360</v>
      </c>
      <c r="B233" s="7">
        <f>'Raw Data'!C234*0.0254</f>
        <v>7.3550018000000002E-3</v>
      </c>
      <c r="C233">
        <f>'Raw Data'!D234*0.0254</f>
        <v>2.3474578399999998E-2</v>
      </c>
      <c r="E233">
        <v>1120</v>
      </c>
      <c r="F233">
        <v>7.5231771202038797E-3</v>
      </c>
      <c r="H233" t="str" cm="1">
        <f t="array" ref="H233">IFERROR(INDEX(_xlfn.ANCHORARRAY($F$9),MATCH(E233,$A$9:$A$272,0),0),"Null")</f>
        <v>Null</v>
      </c>
      <c r="I233">
        <v>7.5231771202038797E-3</v>
      </c>
      <c r="K233" s="23">
        <f t="shared" si="6"/>
        <v>7.9078666666665721E-8</v>
      </c>
      <c r="M233">
        <f>K233*'Raw Data'!$C$6+I233</f>
        <v>7.6229743975372117E-3</v>
      </c>
      <c r="N233">
        <f t="shared" si="7"/>
        <v>0.26920534084902664</v>
      </c>
    </row>
    <row r="234" spans="1:14" x14ac:dyDescent="0.75">
      <c r="A234" s="9">
        <f>'Raw Data'!B235</f>
        <v>3375</v>
      </c>
      <c r="B234" s="7">
        <f>'Raw Data'!C235*0.0254</f>
        <v>7.844663E-3</v>
      </c>
      <c r="C234">
        <f>'Raw Data'!D235*0.0254</f>
        <v>2.3486313199999997E-2</v>
      </c>
      <c r="E234">
        <v>1125</v>
      </c>
      <c r="F234">
        <v>7.4685827552031722E-3</v>
      </c>
      <c r="H234" cm="1">
        <f t="array" ref="H234">IFERROR(INDEX(_xlfn.ANCHORARRAY($F$9),MATCH(E234,$A$9:$A$272,0),0),"Null")</f>
        <v>0</v>
      </c>
      <c r="I234">
        <v>7.4685827552031722E-3</v>
      </c>
      <c r="K234" s="23">
        <f t="shared" si="6"/>
        <v>1.3038666666666254E-8</v>
      </c>
      <c r="M234">
        <f>K234*'Raw Data'!$C$6+I234</f>
        <v>7.4850375525365052E-3</v>
      </c>
      <c r="N234">
        <f t="shared" si="7"/>
        <v>0.26433410116782668</v>
      </c>
    </row>
    <row r="235" spans="1:14" x14ac:dyDescent="0.75">
      <c r="A235" s="9">
        <f>'Raw Data'!B236</f>
        <v>3390</v>
      </c>
      <c r="B235" s="7">
        <f>'Raw Data'!C236*0.0254</f>
        <v>7.5726797999999991E-3</v>
      </c>
      <c r="C235">
        <f>'Raw Data'!D236*0.0254</f>
        <v>2.3545012600000002E-2</v>
      </c>
      <c r="E235">
        <v>1130</v>
      </c>
      <c r="F235">
        <v>7.3892680164236169E-3</v>
      </c>
      <c r="H235" t="str" cm="1">
        <f t="array" ref="H235">IFERROR(INDEX(_xlfn.ANCHORARRAY($F$9),MATCH(E235,$A$9:$A$272,0),0),"Null")</f>
        <v>Null</v>
      </c>
      <c r="I235">
        <v>7.3892680164236169E-3</v>
      </c>
      <c r="K235" s="23">
        <f t="shared" si="6"/>
        <v>6.5221555555560228E-8</v>
      </c>
      <c r="M235">
        <f>K235*'Raw Data'!$C$6+I235</f>
        <v>7.4715776195347335E-3</v>
      </c>
      <c r="N235">
        <f t="shared" si="7"/>
        <v>0.26385876363386912</v>
      </c>
    </row>
    <row r="236" spans="1:14" x14ac:dyDescent="0.75">
      <c r="A236" s="9">
        <f>'Raw Data'!B237</f>
        <v>3405</v>
      </c>
      <c r="B236" s="7">
        <f>'Raw Data'!C237*0.0254</f>
        <v>7.6762863999999993E-3</v>
      </c>
      <c r="C236">
        <f>'Raw Data'!D237*0.0254</f>
        <v>2.35239052E-2</v>
      </c>
      <c r="E236">
        <v>1135</v>
      </c>
      <c r="F236">
        <v>7.2472886875265471E-3</v>
      </c>
      <c r="H236" t="str" cm="1">
        <f t="array" ref="H236">IFERROR(INDEX(_xlfn.ANCHORARRAY($F$9),MATCH(E236,$A$9:$A$272,0),0),"Null")</f>
        <v>Null</v>
      </c>
      <c r="I236">
        <v>7.2472886875265471E-3</v>
      </c>
      <c r="K236" s="23">
        <f t="shared" si="6"/>
        <v>-2.3452666666668052E-8</v>
      </c>
      <c r="M236">
        <f>K236*'Raw Data'!$C$6+I236</f>
        <v>7.2176914221932119E-3</v>
      </c>
      <c r="N236">
        <f t="shared" si="7"/>
        <v>0.25489277257475323</v>
      </c>
    </row>
    <row r="237" spans="1:14" x14ac:dyDescent="0.75">
      <c r="A237" s="9">
        <f>'Raw Data'!B238</f>
        <v>3420</v>
      </c>
      <c r="B237" s="7">
        <f>'Raw Data'!C238*0.0254</f>
        <v>7.0847712000000002E-3</v>
      </c>
      <c r="C237">
        <f>'Raw Data'!D238*0.0254</f>
        <v>2.3573613E-2</v>
      </c>
      <c r="E237">
        <v>1140</v>
      </c>
      <c r="F237">
        <v>7.1736938977771487E-3</v>
      </c>
      <c r="H237" cm="1">
        <f t="array" ref="H237">IFERROR(INDEX(_xlfn.ANCHORARRAY($F$9),MATCH(E237,$A$9:$A$272,0),0),"Null")</f>
        <v>0</v>
      </c>
      <c r="I237">
        <v>7.1736938977771487E-3</v>
      </c>
      <c r="K237" s="23">
        <f t="shared" si="6"/>
        <v>5.5230888888888667E-8</v>
      </c>
      <c r="M237">
        <f>K237*'Raw Data'!$C$6+I237</f>
        <v>7.2433952795549258E-3</v>
      </c>
      <c r="N237">
        <f t="shared" si="7"/>
        <v>0.25580050429748219</v>
      </c>
    </row>
    <row r="238" spans="1:14" x14ac:dyDescent="0.75">
      <c r="A238" s="9">
        <f>'Raw Data'!B239</f>
        <v>3435</v>
      </c>
      <c r="B238" s="7">
        <f>'Raw Data'!C239*0.0254</f>
        <v>7.3563479999999995E-3</v>
      </c>
      <c r="C238">
        <f>'Raw Data'!D239*0.0254</f>
        <v>2.3411027599999999E-2</v>
      </c>
      <c r="E238">
        <v>1145</v>
      </c>
      <c r="F238">
        <v>7.1257539289253857E-3</v>
      </c>
      <c r="H238" t="str" cm="1">
        <f t="array" ref="H238">IFERROR(INDEX(_xlfn.ANCHORARRAY($F$9),MATCH(E238,$A$9:$A$272,0),0),"Null")</f>
        <v>Null</v>
      </c>
      <c r="I238">
        <v>7.1257539289253857E-3</v>
      </c>
      <c r="K238" s="23">
        <f t="shared" si="6"/>
        <v>-1.806504444444463E-7</v>
      </c>
      <c r="M238">
        <f>K238*'Raw Data'!$C$6+I238</f>
        <v>6.8977730680364942E-3</v>
      </c>
      <c r="N238">
        <f t="shared" si="7"/>
        <v>0.24359485589770877</v>
      </c>
    </row>
    <row r="239" spans="1:14" x14ac:dyDescent="0.75">
      <c r="A239" s="9">
        <f>'Raw Data'!B240</f>
        <v>3450</v>
      </c>
      <c r="B239" s="7">
        <f>'Raw Data'!C240*0.0254</f>
        <v>9.0074242000000009E-3</v>
      </c>
      <c r="C239">
        <f>'Raw Data'!D240*0.0254</f>
        <v>2.3571581000000001E-2</v>
      </c>
      <c r="E239">
        <v>1150</v>
      </c>
      <c r="F239">
        <v>6.956052668837605E-3</v>
      </c>
      <c r="H239" t="str" cm="1">
        <f t="array" ref="H239">IFERROR(INDEX(_xlfn.ANCHORARRAY($F$9),MATCH(E239,$A$9:$A$272,0),0),"Null")</f>
        <v>Null</v>
      </c>
      <c r="I239">
        <v>6.956052668837605E-3</v>
      </c>
      <c r="K239" s="23">
        <f t="shared" si="6"/>
        <v>1.7839266666666962E-7</v>
      </c>
      <c r="M239">
        <f>K239*'Raw Data'!$C$6+I239</f>
        <v>7.1811842141709424E-3</v>
      </c>
      <c r="N239">
        <f t="shared" si="7"/>
        <v>0.25360352052344681</v>
      </c>
    </row>
    <row r="240" spans="1:14" x14ac:dyDescent="0.75">
      <c r="A240" s="9">
        <f>'Raw Data'!B241</f>
        <v>3465</v>
      </c>
      <c r="B240" s="7">
        <f>'Raw Data'!C241*0.0254</f>
        <v>7.3022713999999992E-3</v>
      </c>
      <c r="C240">
        <f>'Raw Data'!D241*0.0254</f>
        <v>2.3515523199999999E-2</v>
      </c>
      <c r="E240">
        <v>1155</v>
      </c>
      <c r="F240">
        <v>6.8374628344895945E-3</v>
      </c>
      <c r="H240" cm="1">
        <f t="array" ref="H240">IFERROR(INDEX(_xlfn.ANCHORARRAY($F$9),MATCH(E240,$A$9:$A$272,0),0),"Null")</f>
        <v>0</v>
      </c>
      <c r="I240">
        <v>6.8374628344895945E-3</v>
      </c>
      <c r="K240" s="23">
        <f t="shared" si="6"/>
        <v>-6.228644444444666E-8</v>
      </c>
      <c r="M240">
        <f>K240*'Raw Data'!$C$6+I240</f>
        <v>6.7588573416007026E-3</v>
      </c>
      <c r="N240">
        <f t="shared" si="7"/>
        <v>0.23868904701862881</v>
      </c>
    </row>
    <row r="241" spans="1:14" x14ac:dyDescent="0.75">
      <c r="A241" s="9">
        <f>'Raw Data'!B242</f>
        <v>3480</v>
      </c>
      <c r="B241" s="7">
        <f>'Raw Data'!C242*0.0254</f>
        <v>7.0761859999999999E-3</v>
      </c>
      <c r="C241">
        <f>'Raw Data'!D242*0.0254</f>
        <v>2.3400334199999998E-2</v>
      </c>
      <c r="E241">
        <v>1160</v>
      </c>
      <c r="F241">
        <v>6.7316154608523292E-3</v>
      </c>
      <c r="H241" t="str" cm="1">
        <f t="array" ref="H241">IFERROR(INDEX(_xlfn.ANCHORARRAY($F$9),MATCH(E241,$A$9:$A$272,0),0),"Null")</f>
        <v>Null</v>
      </c>
      <c r="I241">
        <v>6.7316154608523292E-3</v>
      </c>
      <c r="K241" s="23">
        <f t="shared" si="6"/>
        <v>-1.2798777777777962E-7</v>
      </c>
      <c r="M241">
        <f>K241*'Raw Data'!$C$6+I241</f>
        <v>6.5700948852967711E-3</v>
      </c>
      <c r="N241">
        <f t="shared" si="7"/>
        <v>0.23202290087425545</v>
      </c>
    </row>
    <row r="242" spans="1:14" x14ac:dyDescent="0.75">
      <c r="A242" s="9">
        <f>'Raw Data'!B243</f>
        <v>3495</v>
      </c>
      <c r="B242" s="7">
        <f>'Raw Data'!C243*0.0254</f>
        <v>5.8020711999999999E-3</v>
      </c>
      <c r="C242">
        <f>'Raw Data'!D243*0.0254</f>
        <v>2.3451896199999999E-2</v>
      </c>
      <c r="E242">
        <v>1165</v>
      </c>
      <c r="F242">
        <v>6.6102789183066692E-3</v>
      </c>
      <c r="H242" t="str" cm="1">
        <f t="array" ref="H242">IFERROR(INDEX(_xlfn.ANCHORARRAY($F$9),MATCH(E242,$A$9:$A$272,0),0),"Null")</f>
        <v>Null</v>
      </c>
      <c r="I242">
        <v>6.6102789183066692E-3</v>
      </c>
      <c r="K242" s="23">
        <f t="shared" si="6"/>
        <v>5.7291111111112802E-8</v>
      </c>
      <c r="M242">
        <f>K242*'Raw Data'!$C$6+I242</f>
        <v>6.6825803005288939E-3</v>
      </c>
      <c r="N242">
        <f t="shared" si="7"/>
        <v>0.23599532331317788</v>
      </c>
    </row>
    <row r="243" spans="1:14" x14ac:dyDescent="0.75">
      <c r="A243" s="9">
        <f>'Raw Data'!B244</f>
        <v>3510</v>
      </c>
      <c r="B243" s="7">
        <f>'Raw Data'!C244*0.0254</f>
        <v>6.3491617999999993E-3</v>
      </c>
      <c r="C243">
        <f>'Raw Data'!D244*0.0254</f>
        <v>2.3534700200000001E-2</v>
      </c>
      <c r="E243">
        <v>1170</v>
      </c>
      <c r="F243">
        <v>6.5489168908395871E-3</v>
      </c>
      <c r="H243" cm="1">
        <f t="array" ref="H243">IFERROR(INDEX(_xlfn.ANCHORARRAY($F$9),MATCH(E243,$A$9:$A$272,0),0),"Null")</f>
        <v>0</v>
      </c>
      <c r="I243">
        <v>6.5489168908395871E-3</v>
      </c>
      <c r="K243" s="23">
        <f t="shared" si="6"/>
        <v>9.2004444444446992E-8</v>
      </c>
      <c r="M243">
        <f>K243*'Raw Data'!$C$6+I243</f>
        <v>6.6650264997284792E-3</v>
      </c>
      <c r="N243">
        <f t="shared" si="7"/>
        <v>0.23537541083791122</v>
      </c>
    </row>
    <row r="244" spans="1:14" x14ac:dyDescent="0.75">
      <c r="A244" s="9">
        <f>'Raw Data'!B245</f>
        <v>3525</v>
      </c>
      <c r="B244" s="7">
        <f>'Raw Data'!C245*0.0254</f>
        <v>7.0895463999999988E-3</v>
      </c>
      <c r="C244">
        <f>'Raw Data'!D245*0.0254</f>
        <v>2.33953558E-2</v>
      </c>
      <c r="E244">
        <v>1175</v>
      </c>
      <c r="F244">
        <v>6.4068526122044453E-3</v>
      </c>
      <c r="H244" t="str" cm="1">
        <f t="array" ref="H244">IFERROR(INDEX(_xlfn.ANCHORARRAY($F$9),MATCH(E244,$A$9:$A$272,0),0),"Null")</f>
        <v>Null</v>
      </c>
      <c r="I244">
        <v>6.4068526122044453E-3</v>
      </c>
      <c r="K244" s="23">
        <f t="shared" si="6"/>
        <v>-1.5482711111111272E-7</v>
      </c>
      <c r="M244">
        <f>K244*'Raw Data'!$C$6+I244</f>
        <v>6.2114607979822213E-3</v>
      </c>
      <c r="N244">
        <f t="shared" si="7"/>
        <v>0.21935773808074213</v>
      </c>
    </row>
    <row r="245" spans="1:14" x14ac:dyDescent="0.75">
      <c r="A245" s="9">
        <f>'Raw Data'!B246</f>
        <v>3540</v>
      </c>
      <c r="B245" s="7">
        <f>'Raw Data'!C246*0.0254</f>
        <v>7.5657455999999998E-3</v>
      </c>
      <c r="C245">
        <f>'Raw Data'!D246*0.0254</f>
        <v>2.3671987200000001E-2</v>
      </c>
      <c r="E245">
        <v>1180</v>
      </c>
      <c r="F245">
        <v>6.2489593657086224E-3</v>
      </c>
      <c r="H245" t="str" cm="1">
        <f t="array" ref="H245">IFERROR(INDEX(_xlfn.ANCHORARRAY($F$9),MATCH(E245,$A$9:$A$272,0),0),"Null")</f>
        <v>Null</v>
      </c>
      <c r="I245">
        <v>6.2489593657086224E-3</v>
      </c>
      <c r="K245" s="23">
        <f t="shared" si="6"/>
        <v>3.0736822222222363E-7</v>
      </c>
      <c r="M245">
        <f>K245*'Raw Data'!$C$6+I245</f>
        <v>6.636858062153069E-3</v>
      </c>
      <c r="N245">
        <f t="shared" si="7"/>
        <v>0.23438064246493562</v>
      </c>
    </row>
    <row r="246" spans="1:14" x14ac:dyDescent="0.75">
      <c r="A246" s="9">
        <f>'Raw Data'!B247</f>
        <v>3555</v>
      </c>
      <c r="B246" s="7">
        <f>'Raw Data'!C247*0.0254</f>
        <v>7.0336410000000002E-3</v>
      </c>
      <c r="C246">
        <f>'Raw Data'!D247*0.0254</f>
        <v>2.33881422E-2</v>
      </c>
      <c r="E246">
        <v>1185</v>
      </c>
      <c r="F246">
        <v>6.1143140308650718E-3</v>
      </c>
      <c r="H246" cm="1">
        <f t="array" ref="H246">IFERROR(INDEX(_xlfn.ANCHORARRAY($F$9),MATCH(E246,$A$9:$A$272,0),0),"Null")</f>
        <v>0</v>
      </c>
      <c r="I246">
        <v>6.1143140308650718E-3</v>
      </c>
      <c r="K246" s="23">
        <f t="shared" si="6"/>
        <v>-3.1538333333333481E-7</v>
      </c>
      <c r="M246">
        <f>K246*'Raw Data'!$C$6+I246</f>
        <v>5.7163002641984033E-3</v>
      </c>
      <c r="N246">
        <f t="shared" si="7"/>
        <v>0.20187114383016661</v>
      </c>
    </row>
    <row r="247" spans="1:14" x14ac:dyDescent="0.75">
      <c r="A247" s="9">
        <f>'Raw Data'!B248</f>
        <v>3570</v>
      </c>
      <c r="B247" s="7">
        <f>'Raw Data'!C248*0.0254</f>
        <v>6.2937389999999996E-3</v>
      </c>
      <c r="C247">
        <f>'Raw Data'!D248*0.0254</f>
        <v>2.32982516E-2</v>
      </c>
      <c r="E247">
        <v>1190</v>
      </c>
      <c r="F247">
        <v>5.9572985983293225E-3</v>
      </c>
      <c r="H247" t="str" cm="1">
        <f t="array" ref="H247">IFERROR(INDEX(_xlfn.ANCHORARRAY($F$9),MATCH(E247,$A$9:$A$272,0),0),"Null")</f>
        <v>Null</v>
      </c>
      <c r="I247">
        <v>5.9572985983293225E-3</v>
      </c>
      <c r="K247" s="23">
        <f t="shared" si="6"/>
        <v>-9.9878444444444208E-8</v>
      </c>
      <c r="M247">
        <f>K247*'Raw Data'!$C$6+I247</f>
        <v>5.831252001440434E-3</v>
      </c>
      <c r="N247">
        <f t="shared" si="7"/>
        <v>0.20593066443086891</v>
      </c>
    </row>
    <row r="248" spans="1:14" x14ac:dyDescent="0.75">
      <c r="A248" s="9">
        <f>'Raw Data'!B249</f>
        <v>3585</v>
      </c>
      <c r="B248" s="7">
        <f>'Raw Data'!C249*0.0254</f>
        <v>7.2937369999999998E-3</v>
      </c>
      <c r="C248">
        <f>'Raw Data'!D249*0.0254</f>
        <v>2.3436859399999999E-2</v>
      </c>
      <c r="E248">
        <v>1195</v>
      </c>
      <c r="F248">
        <v>5.7887016848364725E-3</v>
      </c>
      <c r="H248" t="str" cm="1">
        <f t="array" ref="H248">IFERROR(INDEX(_xlfn.ANCHORARRAY($F$9),MATCH(E248,$A$9:$A$272,0),0),"Null")</f>
        <v>Null</v>
      </c>
      <c r="I248">
        <v>5.7887016848364725E-3</v>
      </c>
      <c r="K248" s="23">
        <f t="shared" si="6"/>
        <v>1.5400866666666577E-7</v>
      </c>
      <c r="M248">
        <f>K248*'Raw Data'!$C$6+I248</f>
        <v>5.9830606221698045E-3</v>
      </c>
      <c r="N248">
        <f t="shared" si="7"/>
        <v>0.21129178587192662</v>
      </c>
    </row>
    <row r="249" spans="1:14" x14ac:dyDescent="0.75">
      <c r="A249" s="9">
        <f>'Raw Data'!B250</f>
        <v>3600</v>
      </c>
      <c r="B249" s="7">
        <f>'Raw Data'!C250*0.0254</f>
        <v>6.8065142000000006E-3</v>
      </c>
      <c r="C249">
        <f>'Raw Data'!D250*0.0254</f>
        <v>2.3195610200000001E-2</v>
      </c>
      <c r="E249">
        <v>1200</v>
      </c>
      <c r="F249">
        <v>5.6694039360045308E-3</v>
      </c>
      <c r="H249" cm="1">
        <f t="array" ref="H249">IFERROR(INDEX(_xlfn.ANCHORARRAY($F$9),MATCH(E249,$A$9:$A$272,0),0),"Null")</f>
        <v>0</v>
      </c>
      <c r="I249">
        <v>5.6694039360045308E-3</v>
      </c>
      <c r="K249" s="23">
        <f t="shared" si="6"/>
        <v>-2.6805466666666459E-7</v>
      </c>
      <c r="M249">
        <f>K249*'Raw Data'!$C$6+I249</f>
        <v>5.3311189466711999E-3</v>
      </c>
      <c r="N249">
        <f t="shared" si="7"/>
        <v>0.18826846560169341</v>
      </c>
    </row>
    <row r="250" spans="1:14" x14ac:dyDescent="0.75">
      <c r="A250" s="9">
        <f>'Raw Data'!B251</f>
        <v>3615</v>
      </c>
      <c r="B250" s="7">
        <f>'Raw Data'!C251*0.0254</f>
        <v>7.2911715999999993E-3</v>
      </c>
      <c r="C250">
        <f>'Raw Data'!D251*0.0254</f>
        <v>2.3351794799999999E-2</v>
      </c>
      <c r="E250">
        <v>1205</v>
      </c>
      <c r="F250">
        <v>5.5090471471046301E-3</v>
      </c>
      <c r="H250" t="str" cm="1">
        <f t="array" ref="H250">IFERROR(INDEX(_xlfn.ANCHORARRAY($F$9),MATCH(E250,$A$9:$A$272,0),0),"Null")</f>
        <v>Null</v>
      </c>
      <c r="I250">
        <v>5.5090471471046301E-3</v>
      </c>
      <c r="K250" s="23">
        <f t="shared" si="6"/>
        <v>1.73538444444442E-7</v>
      </c>
      <c r="M250">
        <f>K250*'Raw Data'!$C$6+I250</f>
        <v>5.7280526639935155E-3</v>
      </c>
      <c r="N250">
        <f t="shared" si="7"/>
        <v>0.20228617982893099</v>
      </c>
    </row>
    <row r="251" spans="1:14" x14ac:dyDescent="0.75">
      <c r="A251" s="9">
        <f>'Raw Data'!B252</f>
        <v>3630</v>
      </c>
      <c r="B251" s="7">
        <f>'Raw Data'!C252*0.0254</f>
        <v>8.1174335999999996E-3</v>
      </c>
      <c r="C251">
        <f>'Raw Data'!D252*0.0254</f>
        <v>2.3296600599999998E-2</v>
      </c>
      <c r="E251">
        <v>1210</v>
      </c>
      <c r="F251">
        <v>5.3635848789466232E-3</v>
      </c>
      <c r="H251" t="str" cm="1">
        <f t="array" ref="H251">IFERROR(INDEX(_xlfn.ANCHORARRAY($F$9),MATCH(E251,$A$9:$A$272,0),0),"Null")</f>
        <v>Null</v>
      </c>
      <c r="I251">
        <v>5.3635848789466232E-3</v>
      </c>
      <c r="K251" s="23">
        <f t="shared" si="6"/>
        <v>-6.1326888888889631E-8</v>
      </c>
      <c r="M251">
        <f>K251*'Raw Data'!$C$6+I251</f>
        <v>5.2861903451688445E-3</v>
      </c>
      <c r="N251">
        <f t="shared" si="7"/>
        <v>0.18668181203963774</v>
      </c>
    </row>
    <row r="252" spans="1:14" x14ac:dyDescent="0.75">
      <c r="A252" s="9">
        <f>'Raw Data'!B253</f>
        <v>3645</v>
      </c>
      <c r="B252" s="7">
        <f>'Raw Data'!C253*0.0254</f>
        <v>5.7185813999999996E-3</v>
      </c>
      <c r="C252">
        <f>'Raw Data'!D253*0.0254</f>
        <v>2.3343869999999999E-2</v>
      </c>
      <c r="E252">
        <v>1215</v>
      </c>
      <c r="F252">
        <v>5.2595214498088634E-3</v>
      </c>
      <c r="H252" cm="1">
        <f t="array" ref="H252">IFERROR(INDEX(_xlfn.ANCHORARRAY($F$9),MATCH(E252,$A$9:$A$272,0),0),"Null")</f>
        <v>0</v>
      </c>
      <c r="I252">
        <v>5.2595214498088634E-3</v>
      </c>
      <c r="K252" s="23">
        <f t="shared" si="6"/>
        <v>5.2521555555556621E-8</v>
      </c>
      <c r="M252">
        <f>K252*'Raw Data'!$C$6+I252</f>
        <v>5.3258036529199755E-3</v>
      </c>
      <c r="N252">
        <f t="shared" si="7"/>
        <v>0.18808075600286892</v>
      </c>
    </row>
    <row r="253" spans="1:14" x14ac:dyDescent="0.75">
      <c r="A253" s="9">
        <f>'Raw Data'!B254</f>
        <v>3660</v>
      </c>
      <c r="B253" s="7">
        <f>'Raw Data'!C254*0.0254</f>
        <v>6.2412117999999994E-3</v>
      </c>
      <c r="C253">
        <f>'Raw Data'!D254*0.0254</f>
        <v>2.3252201399999999E-2</v>
      </c>
      <c r="E253">
        <v>1220</v>
      </c>
      <c r="F253">
        <v>5.1489168908395869E-3</v>
      </c>
      <c r="H253" t="str" cm="1">
        <f t="array" ref="H253">IFERROR(INDEX(_xlfn.ANCHORARRAY($F$9),MATCH(E253,$A$9:$A$272,0),0),"Null")</f>
        <v>Null</v>
      </c>
      <c r="I253">
        <v>5.1489168908395869E-3</v>
      </c>
      <c r="K253" s="23">
        <f t="shared" si="6"/>
        <v>-1.0185400000000076E-7</v>
      </c>
      <c r="M253">
        <f>K253*'Raw Data'!$C$6+I253</f>
        <v>5.020377142839586E-3</v>
      </c>
      <c r="N253">
        <f t="shared" si="7"/>
        <v>0.17729461879937997</v>
      </c>
    </row>
    <row r="254" spans="1:14" x14ac:dyDescent="0.75">
      <c r="A254" s="9">
        <f>'Raw Data'!B255</f>
        <v>3675</v>
      </c>
      <c r="B254" s="7">
        <f>'Raw Data'!C255*0.0254</f>
        <v>7.7265276000000006E-3</v>
      </c>
      <c r="C254">
        <f>'Raw Data'!D255*0.0254</f>
        <v>2.32955338E-2</v>
      </c>
      <c r="E254">
        <v>1225</v>
      </c>
      <c r="F254">
        <v>5.0159139175987542E-3</v>
      </c>
      <c r="H254" t="str" cm="1">
        <f t="array" ref="H254">IFERROR(INDEX(_xlfn.ANCHORARRAY($F$9),MATCH(E254,$A$9:$A$272,0),0),"Null")</f>
        <v>Null</v>
      </c>
      <c r="I254">
        <v>5.0159139175987542E-3</v>
      </c>
      <c r="K254" s="23">
        <f t="shared" si="6"/>
        <v>4.8147111111113292E-8</v>
      </c>
      <c r="M254">
        <f>K254*'Raw Data'!$C$6+I254</f>
        <v>5.0766755718209796E-3</v>
      </c>
      <c r="N254">
        <f t="shared" si="7"/>
        <v>0.17928279781885789</v>
      </c>
    </row>
    <row r="255" spans="1:14" x14ac:dyDescent="0.75">
      <c r="A255" s="9">
        <f>'Raw Data'!B256</f>
        <v>3690</v>
      </c>
      <c r="B255" s="7">
        <f>'Raw Data'!C256*0.0254</f>
        <v>7.3526649999999995E-3</v>
      </c>
      <c r="C255">
        <f>'Raw Data'!D256*0.0254</f>
        <v>2.32418382E-2</v>
      </c>
      <c r="E255">
        <v>1230</v>
      </c>
      <c r="F255">
        <v>4.8975789324649582E-3</v>
      </c>
      <c r="H255" cm="1">
        <f t="array" ref="H255">IFERROR(INDEX(_xlfn.ANCHORARRAY($F$9),MATCH(E255,$A$9:$A$272,0),0),"Null")</f>
        <v>0</v>
      </c>
      <c r="I255">
        <v>4.8975789324649582E-3</v>
      </c>
      <c r="K255" s="23">
        <f t="shared" si="6"/>
        <v>-5.9661777777778349E-8</v>
      </c>
      <c r="M255">
        <f>K255*'Raw Data'!$C$6+I255</f>
        <v>4.8222857689094022E-3</v>
      </c>
      <c r="N255">
        <f t="shared" si="7"/>
        <v>0.17029902192903554</v>
      </c>
    </row>
    <row r="256" spans="1:14" x14ac:dyDescent="0.75">
      <c r="A256" s="9">
        <f>'Raw Data'!B257</f>
        <v>3705</v>
      </c>
      <c r="B256" s="7">
        <f>'Raw Data'!C257*0.0254</f>
        <v>7.506843E-3</v>
      </c>
      <c r="C256">
        <f>'Raw Data'!D257*0.0254</f>
        <v>2.32018586E-2</v>
      </c>
      <c r="E256">
        <v>1235</v>
      </c>
      <c r="F256">
        <v>4.7769786209825851E-3</v>
      </c>
      <c r="H256" t="str" cm="1">
        <f t="array" ref="H256">IFERROR(INDEX(_xlfn.ANCHORARRAY($F$9),MATCH(E256,$A$9:$A$272,0),0),"Null")</f>
        <v>Null</v>
      </c>
      <c r="I256">
        <v>4.7769786209825851E-3</v>
      </c>
      <c r="K256" s="23">
        <f t="shared" si="6"/>
        <v>-4.4421777777777877E-8</v>
      </c>
      <c r="M256">
        <f>K256*'Raw Data'!$C$6+I256</f>
        <v>4.7209183374270292E-3</v>
      </c>
      <c r="N256">
        <f t="shared" si="7"/>
        <v>0.16671923108623551</v>
      </c>
    </row>
    <row r="257" spans="1:14" x14ac:dyDescent="0.75">
      <c r="A257" s="9">
        <f>'Raw Data'!B258</f>
        <v>3720</v>
      </c>
      <c r="B257" s="7">
        <f>'Raw Data'!C258*0.0254</f>
        <v>7.1726044000000001E-3</v>
      </c>
      <c r="C257">
        <f>'Raw Data'!D258*0.0254</f>
        <v>2.3358220999999998E-2</v>
      </c>
      <c r="E257">
        <v>1240</v>
      </c>
      <c r="F257">
        <v>4.6655528812119497E-3</v>
      </c>
      <c r="H257" t="str" cm="1">
        <f t="array" ref="H257">IFERROR(INDEX(_xlfn.ANCHORARRAY($F$9),MATCH(E257,$A$9:$A$272,0),0),"Null")</f>
        <v>Null</v>
      </c>
      <c r="I257">
        <v>4.6655528812119497E-3</v>
      </c>
      <c r="K257" s="23">
        <f t="shared" si="6"/>
        <v>1.737359999999984E-7</v>
      </c>
      <c r="M257">
        <f>K257*'Raw Data'!$C$6+I257</f>
        <v>4.8848077132119475E-3</v>
      </c>
      <c r="N257">
        <f t="shared" si="7"/>
        <v>0.17250698439207993</v>
      </c>
    </row>
    <row r="258" spans="1:14" x14ac:dyDescent="0.75">
      <c r="A258" s="9">
        <f>'Raw Data'!B259</f>
        <v>3735</v>
      </c>
      <c r="B258" s="7">
        <f>'Raw Data'!C259*0.0254</f>
        <v>7.1897239999999989E-3</v>
      </c>
      <c r="C258">
        <f>'Raw Data'!D259*0.0254</f>
        <v>2.3089869999999998E-2</v>
      </c>
      <c r="E258">
        <v>1245</v>
      </c>
      <c r="F258">
        <v>4.561347869177404E-3</v>
      </c>
      <c r="H258" cm="1">
        <f t="array" ref="H258">IFERROR(INDEX(_xlfn.ANCHORARRAY($F$9),MATCH(E258,$A$9:$A$272,0),0),"Null")</f>
        <v>0</v>
      </c>
      <c r="I258">
        <v>4.561347869177404E-3</v>
      </c>
      <c r="K258" s="23">
        <f t="shared" si="6"/>
        <v>-2.981677777777778E-7</v>
      </c>
      <c r="M258">
        <f>K258*'Raw Data'!$C$6+I258</f>
        <v>4.1850601336218488E-3</v>
      </c>
      <c r="N258">
        <f t="shared" si="7"/>
        <v>0.14779539861885557</v>
      </c>
    </row>
    <row r="259" spans="1:14" x14ac:dyDescent="0.75">
      <c r="A259" s="9">
        <f>'Raw Data'!B260</f>
        <v>3750</v>
      </c>
      <c r="B259" s="7">
        <f>'Raw Data'!C260*0.0254</f>
        <v>7.7199235999999994E-3</v>
      </c>
      <c r="C259">
        <f>'Raw Data'!D260*0.0254</f>
        <v>2.31463342E-2</v>
      </c>
      <c r="E259">
        <v>1250</v>
      </c>
      <c r="F259">
        <v>4.4436075322101098E-3</v>
      </c>
      <c r="H259" t="str" cm="1">
        <f t="array" ref="H259">IFERROR(INDEX(_xlfn.ANCHORARRAY($F$9),MATCH(E259,$A$9:$A$272,0),0),"Null")</f>
        <v>Null</v>
      </c>
      <c r="I259">
        <v>4.4436075322101098E-3</v>
      </c>
      <c r="K259" s="23">
        <f t="shared" si="6"/>
        <v>6.2738000000002001E-8</v>
      </c>
      <c r="M259">
        <f>K259*'Raw Data'!$C$6+I259</f>
        <v>4.5227828882101126E-3</v>
      </c>
      <c r="N259">
        <f t="shared" si="7"/>
        <v>0.15972207769714011</v>
      </c>
    </row>
    <row r="260" spans="1:14" x14ac:dyDescent="0.75">
      <c r="A260" s="9">
        <f>'Raw Data'!B261</f>
        <v>3765</v>
      </c>
      <c r="B260" s="7">
        <f>'Raw Data'!C261*0.0254</f>
        <v>7.4543411999999998E-3</v>
      </c>
      <c r="C260">
        <f>'Raw Data'!D261*0.0254</f>
        <v>2.3197007199999998E-2</v>
      </c>
      <c r="E260">
        <v>1255</v>
      </c>
      <c r="F260">
        <v>4.3437066402378594E-3</v>
      </c>
      <c r="H260" t="str" cm="1">
        <f t="array" ref="H260">IFERROR(INDEX(_xlfn.ANCHORARRAY($F$9),MATCH(E260,$A$9:$A$272,0),0),"Null")</f>
        <v>Null</v>
      </c>
      <c r="I260">
        <v>4.3437066402378594E-3</v>
      </c>
      <c r="K260" s="23">
        <f t="shared" si="6"/>
        <v>5.6303333333330674E-8</v>
      </c>
      <c r="M260">
        <f>K260*'Raw Data'!$C$6+I260</f>
        <v>4.4147614469045226E-3</v>
      </c>
      <c r="N260">
        <f t="shared" si="7"/>
        <v>0.1559073004974332</v>
      </c>
    </row>
    <row r="261" spans="1:14" x14ac:dyDescent="0.75">
      <c r="A261" s="9">
        <f>'Raw Data'!B262</f>
        <v>3780</v>
      </c>
      <c r="B261" s="7">
        <f>'Raw Data'!C262*0.0254</f>
        <v>7.1783702E-3</v>
      </c>
      <c r="C261">
        <f>'Raw Data'!D262*0.0254</f>
        <v>2.32431336E-2</v>
      </c>
      <c r="E261">
        <v>1260</v>
      </c>
      <c r="F261">
        <v>4.2666005946481672E-3</v>
      </c>
      <c r="H261" cm="1">
        <f t="array" ref="H261">IFERROR(INDEX(_xlfn.ANCHORARRAY($F$9),MATCH(E261,$A$9:$A$272,0),0),"Null")</f>
        <v>0</v>
      </c>
      <c r="I261">
        <v>4.2666005946481672E-3</v>
      </c>
      <c r="K261" s="23">
        <f t="shared" si="6"/>
        <v>5.1251555555558192E-8</v>
      </c>
      <c r="M261">
        <f>K261*'Raw Data'!$C$6+I261</f>
        <v>4.3312800577592816E-3</v>
      </c>
      <c r="N261">
        <f t="shared" si="7"/>
        <v>0.15295915523976902</v>
      </c>
    </row>
    <row r="262" spans="1:14" x14ac:dyDescent="0.75">
      <c r="A262" s="9">
        <f>'Raw Data'!B263</f>
        <v>3795</v>
      </c>
      <c r="B262" s="7">
        <f>'Raw Data'!C263*0.0254</f>
        <v>7.0986142000000006E-3</v>
      </c>
      <c r="C262">
        <f>'Raw Data'!D263*0.0254</f>
        <v>2.3014787599999999E-2</v>
      </c>
      <c r="E262">
        <v>1265</v>
      </c>
      <c r="F262">
        <v>4.1780546509981604E-3</v>
      </c>
      <c r="H262" t="str" cm="1">
        <f t="array" ref="H262">IFERROR(INDEX(_xlfn.ANCHORARRAY($F$9),MATCH(E262,$A$9:$A$272,0),0),"Null")</f>
        <v>Null</v>
      </c>
      <c r="I262">
        <v>4.1780546509981604E-3</v>
      </c>
      <c r="K262" s="23">
        <f t="shared" si="6"/>
        <v>-2.5371777777777864E-7</v>
      </c>
      <c r="M262">
        <f>K262*'Raw Data'!$C$6+I262</f>
        <v>3.8578628154426037E-3</v>
      </c>
      <c r="N262">
        <f t="shared" si="7"/>
        <v>0.13624042532735553</v>
      </c>
    </row>
    <row r="263" spans="1:14" x14ac:dyDescent="0.75">
      <c r="A263" s="9">
        <f>'Raw Data'!B264</f>
        <v>3810</v>
      </c>
      <c r="B263" s="7">
        <f>'Raw Data'!C264*0.0254</f>
        <v>6.9254115999999996E-3</v>
      </c>
      <c r="C263">
        <f>'Raw Data'!D264*0.0254</f>
        <v>2.2856316999999998E-2</v>
      </c>
      <c r="E263">
        <v>1270</v>
      </c>
      <c r="F263">
        <v>4.0469205719949027E-3</v>
      </c>
      <c r="H263" t="str" cm="1">
        <f t="array" ref="H263">IFERROR(INDEX(_xlfn.ANCHORARRAY($F$9),MATCH(E263,$A$9:$A$272,0),0),"Null")</f>
        <v>Null</v>
      </c>
      <c r="I263">
        <v>4.0469205719949027E-3</v>
      </c>
      <c r="K263" s="23">
        <f t="shared" si="6"/>
        <v>-1.7607844444444657E-7</v>
      </c>
      <c r="M263">
        <f>K263*'Raw Data'!$C$6+I263</f>
        <v>3.8247095751060113E-3</v>
      </c>
      <c r="N263">
        <f t="shared" si="7"/>
        <v>0.13506961864486877</v>
      </c>
    </row>
    <row r="264" spans="1:14" x14ac:dyDescent="0.75">
      <c r="A264" s="9">
        <f>'Raw Data'!B265</f>
        <v>3825</v>
      </c>
      <c r="B264" s="7">
        <f>'Raw Data'!C265*0.0254</f>
        <v>7.2222359999999991E-3</v>
      </c>
      <c r="C264">
        <f>'Raw Data'!D265*0.0254</f>
        <v>2.2887939999999999E-2</v>
      </c>
      <c r="E264">
        <v>1275</v>
      </c>
      <c r="F264">
        <v>3.9790740478550194E-3</v>
      </c>
      <c r="H264" cm="1">
        <f t="array" ref="H264">IFERROR(INDEX(_xlfn.ANCHORARRAY($F$9),MATCH(E264,$A$9:$A$272,0),0),"Null")</f>
        <v>0</v>
      </c>
      <c r="I264">
        <v>3.9790740478550194E-3</v>
      </c>
      <c r="K264" s="23">
        <f t="shared" si="6"/>
        <v>3.5136666666668284E-8</v>
      </c>
      <c r="M264">
        <f>K264*'Raw Data'!$C$6+I264</f>
        <v>4.0234165211883548E-3</v>
      </c>
      <c r="N264">
        <f t="shared" si="7"/>
        <v>0.14208695444576674</v>
      </c>
    </row>
    <row r="265" spans="1:14" x14ac:dyDescent="0.75">
      <c r="A265" s="9">
        <f>'Raw Data'!B266</f>
        <v>3840</v>
      </c>
      <c r="B265" s="7">
        <f>'Raw Data'!C266*0.0254</f>
        <v>7.2699625999999998E-3</v>
      </c>
      <c r="C265">
        <f>'Raw Data'!D266*0.0254</f>
        <v>2.2703993200000001E-2</v>
      </c>
      <c r="E265">
        <v>1280</v>
      </c>
      <c r="F265">
        <v>3.9194393317287281E-3</v>
      </c>
      <c r="H265" t="str" cm="1">
        <f t="array" ref="H265">IFERROR(INDEX(_xlfn.ANCHORARRAY($F$9),MATCH(E265,$A$9:$A$272,0),0),"Null")</f>
        <v>Null</v>
      </c>
      <c r="I265">
        <v>3.9194393317287281E-3</v>
      </c>
      <c r="K265" s="23">
        <f t="shared" si="6"/>
        <v>-2.0438533333333068E-7</v>
      </c>
      <c r="M265">
        <f>K265*'Raw Data'!$C$6+I265</f>
        <v>3.6615050410620646E-3</v>
      </c>
      <c r="N265">
        <f t="shared" si="7"/>
        <v>0.1293060505251068</v>
      </c>
    </row>
    <row r="266" spans="1:14" x14ac:dyDescent="0.75">
      <c r="A266" s="9">
        <f>'Raw Data'!B267</f>
        <v>3855</v>
      </c>
      <c r="B266" s="7">
        <f>'Raw Data'!C267*0.0254</f>
        <v>4.8202595999999997E-3</v>
      </c>
      <c r="C266">
        <f>'Raw Data'!D267*0.0254</f>
        <v>2.2717785399999999E-2</v>
      </c>
      <c r="E266">
        <v>1285</v>
      </c>
      <c r="F266">
        <v>3.865807730426165E-3</v>
      </c>
      <c r="H266" t="str" cm="1">
        <f t="array" ref="H266">IFERROR(INDEX(_xlfn.ANCHORARRAY($F$9),MATCH(E266,$A$9:$A$272,0),0),"Null")</f>
        <v>Null</v>
      </c>
      <c r="I266">
        <v>3.865807730426165E-3</v>
      </c>
      <c r="K266" s="23">
        <f t="shared" si="6"/>
        <v>1.5324666666664206E-8</v>
      </c>
      <c r="M266">
        <f>K266*'Raw Data'!$C$6+I266</f>
        <v>3.8851474597594955E-3</v>
      </c>
      <c r="N266">
        <f t="shared" si="7"/>
        <v>0.13720398254140656</v>
      </c>
    </row>
    <row r="267" spans="1:14" x14ac:dyDescent="0.75">
      <c r="A267" s="9">
        <f>'Raw Data'!B268</f>
        <v>3870</v>
      </c>
      <c r="B267" s="7">
        <f>'Raw Data'!C268*0.0254</f>
        <v>8.1696306E-3</v>
      </c>
      <c r="C267">
        <f>'Raw Data'!D268*0.0254</f>
        <v>2.2491928599999999E-2</v>
      </c>
      <c r="E267">
        <v>1290</v>
      </c>
      <c r="F267">
        <v>3.7493133229505879E-3</v>
      </c>
      <c r="H267" cm="1">
        <f t="array" ref="H267">IFERROR(INDEX(_xlfn.ANCHORARRAY($F$9),MATCH(E267,$A$9:$A$272,0),0),"Null")</f>
        <v>0</v>
      </c>
      <c r="I267">
        <v>3.7493133229505879E-3</v>
      </c>
      <c r="K267" s="23">
        <f t="shared" ref="K267:K272" si="8">(C267-C266)/((A267-A266)*60)</f>
        <v>-2.5095200000000027E-7</v>
      </c>
      <c r="M267">
        <f>K267*'Raw Data'!$C$6+I267</f>
        <v>3.4326118989505875E-3</v>
      </c>
      <c r="N267">
        <f t="shared" ref="N267:N272" si="9">M267*35.315</f>
        <v>0.12122268921143999</v>
      </c>
    </row>
    <row r="268" spans="1:14" x14ac:dyDescent="0.75">
      <c r="A268" s="9">
        <f>'Raw Data'!B269</f>
        <v>3885</v>
      </c>
      <c r="B268" s="7">
        <f>'Raw Data'!C269*0.0254</f>
        <v>4.3652947999999999E-3</v>
      </c>
      <c r="C268">
        <f>'Raw Data'!D269*0.0254</f>
        <v>2.2409073799999998E-2</v>
      </c>
      <c r="E268">
        <v>1295</v>
      </c>
      <c r="F268">
        <v>3.7018830525272547E-3</v>
      </c>
      <c r="H268" t="str" cm="1">
        <f t="array" ref="H268">IFERROR(INDEX(_xlfn.ANCHORARRAY($F$9),MATCH(E268,$A$9:$A$272,0),0),"Null")</f>
        <v>Null</v>
      </c>
      <c r="I268">
        <v>3.7018830525272547E-3</v>
      </c>
      <c r="K268" s="23">
        <f t="shared" si="8"/>
        <v>-9.2060888888889488E-8</v>
      </c>
      <c r="M268">
        <f>K268*'Raw Data'!$C$6+I268</f>
        <v>3.5857022107494761E-3</v>
      </c>
      <c r="N268">
        <f t="shared" si="9"/>
        <v>0.12662907357261774</v>
      </c>
    </row>
    <row r="269" spans="1:14" x14ac:dyDescent="0.75">
      <c r="A269" s="9">
        <f>'Raw Data'!B270</f>
        <v>3900</v>
      </c>
      <c r="B269" s="7">
        <f>'Raw Data'!C270*0.0254</f>
        <v>6.1921136000000002E-3</v>
      </c>
      <c r="C269">
        <f>'Raw Data'!D270*0.0254</f>
        <v>2.2302978000000001E-2</v>
      </c>
      <c r="E269">
        <v>1300</v>
      </c>
      <c r="F269">
        <v>3.6317712020387943E-3</v>
      </c>
      <c r="H269" t="str" cm="1">
        <f t="array" ref="H269">IFERROR(INDEX(_xlfn.ANCHORARRAY($F$9),MATCH(E269,$A$9:$A$272,0),0),"Null")</f>
        <v>Null</v>
      </c>
      <c r="I269">
        <v>3.6317712020387943E-3</v>
      </c>
      <c r="K269" s="23">
        <f t="shared" si="8"/>
        <v>-1.1788422222221922E-7</v>
      </c>
      <c r="M269">
        <f>K269*'Raw Data'!$C$6+I269</f>
        <v>3.4830013135943535E-3</v>
      </c>
      <c r="N269">
        <f t="shared" si="9"/>
        <v>0.12300219138958458</v>
      </c>
    </row>
    <row r="270" spans="1:14" x14ac:dyDescent="0.75">
      <c r="A270" s="9">
        <f>'Raw Data'!B271</f>
        <v>3915</v>
      </c>
      <c r="B270" s="7">
        <f>'Raw Data'!C271*0.0254</f>
        <v>6.5368677999999994E-3</v>
      </c>
      <c r="C270">
        <f>'Raw Data'!D271*0.0254</f>
        <v>2.2382251399999997E-2</v>
      </c>
      <c r="E270">
        <v>1305</v>
      </c>
      <c r="F270">
        <v>3.5680588984850635E-3</v>
      </c>
      <c r="H270" cm="1">
        <f t="array" ref="H270">IFERROR(INDEX(_xlfn.ANCHORARRAY($F$9),MATCH(E270,$A$9:$A$272,0),0),"Null")</f>
        <v>0</v>
      </c>
      <c r="I270">
        <v>3.5680588984850635E-3</v>
      </c>
      <c r="K270" s="23">
        <f t="shared" si="8"/>
        <v>8.8081555555551289E-8</v>
      </c>
      <c r="M270">
        <f>K270*'Raw Data'!$C$6+I270</f>
        <v>3.6792178215961694E-3</v>
      </c>
      <c r="N270">
        <f t="shared" si="9"/>
        <v>0.1299315773696687</v>
      </c>
    </row>
    <row r="271" spans="1:14" x14ac:dyDescent="0.75">
      <c r="A271" s="9">
        <f>'Raw Data'!B272</f>
        <v>3930</v>
      </c>
      <c r="B271" s="7">
        <f>'Raw Data'!C272*0.0254</f>
        <v>6.8833745999999996E-3</v>
      </c>
      <c r="C271">
        <f>'Raw Data'!D272*0.0254</f>
        <v>2.24758758E-2</v>
      </c>
      <c r="E271">
        <v>1310</v>
      </c>
      <c r="F271">
        <v>3.5235169191561661E-3</v>
      </c>
      <c r="H271" t="str" cm="1">
        <f t="array" ref="H271">IFERROR(INDEX(_xlfn.ANCHORARRAY($F$9),MATCH(E271,$A$9:$A$272,0),0),"Null")</f>
        <v>Null</v>
      </c>
      <c r="I271">
        <v>3.5235169191561661E-3</v>
      </c>
      <c r="K271" s="23">
        <f t="shared" si="8"/>
        <v>1.0402711111111373E-7</v>
      </c>
      <c r="M271">
        <f>K271*'Raw Data'!$C$6+I271</f>
        <v>3.6547991333783915E-3</v>
      </c>
      <c r="N271">
        <f t="shared" si="9"/>
        <v>0.12906923139525789</v>
      </c>
    </row>
    <row r="272" spans="1:14" x14ac:dyDescent="0.75">
      <c r="A272" s="9">
        <f>'Raw Data'!B273</f>
        <v>3945</v>
      </c>
      <c r="B272" s="7">
        <f>'Raw Data'!C273*0.0254</f>
        <v>6.3062357999999997E-3</v>
      </c>
      <c r="C272">
        <f>'Raw Data'!D273*0.0254</f>
        <v>2.2571100399999999E-2</v>
      </c>
      <c r="E272">
        <v>1315</v>
      </c>
      <c r="F272">
        <v>3.4984001132663178E-3</v>
      </c>
      <c r="H272" t="str" cm="1">
        <f t="array" ref="H272">IFERROR(INDEX(_xlfn.ANCHORARRAY($F$9),MATCH(E272,$A$9:$A$272,0),0),"Null")</f>
        <v>Null</v>
      </c>
      <c r="I272">
        <v>3.4984001132663178E-3</v>
      </c>
      <c r="K272" s="23">
        <f t="shared" si="8"/>
        <v>1.0580511111110999E-7</v>
      </c>
      <c r="M272">
        <f>K272*'Raw Data'!$C$6+I272</f>
        <v>3.6319261634885384E-3</v>
      </c>
      <c r="N272">
        <f t="shared" si="9"/>
        <v>0.12826147246359773</v>
      </c>
    </row>
    <row r="273" spans="1:8" x14ac:dyDescent="0.75">
      <c r="A273" s="9"/>
      <c r="E273">
        <v>1320</v>
      </c>
      <c r="F273">
        <v>3.4508848931049134E-3</v>
      </c>
      <c r="H273" cm="1">
        <f t="array" ref="H273">IFERROR(INDEX(_xlfn.ANCHORARRAY($F$9),MATCH(E273,$A$9:$A$272,0),0),"Null")</f>
        <v>0</v>
      </c>
    </row>
    <row r="274" spans="1:8" x14ac:dyDescent="0.75">
      <c r="A274" s="9"/>
      <c r="E274">
        <v>1325</v>
      </c>
      <c r="F274">
        <v>3.396403794421634E-3</v>
      </c>
      <c r="H274" t="str" cm="1">
        <f t="array" ref="H274">IFERROR(INDEX(_xlfn.ANCHORARRAY($F$9),MATCH(E274,$A$9:$A$272,0),0),"Null")</f>
        <v>Null</v>
      </c>
    </row>
    <row r="275" spans="1:8" x14ac:dyDescent="0.75">
      <c r="A275" s="9"/>
      <c r="E275">
        <v>1330</v>
      </c>
      <c r="F275">
        <v>3.3556562367266034E-3</v>
      </c>
      <c r="H275" t="str" cm="1">
        <f t="array" ref="H275">IFERROR(INDEX(_xlfn.ANCHORARRAY($F$9),MATCH(E275,$A$9:$A$272,0),0),"Null")</f>
        <v>Null</v>
      </c>
    </row>
    <row r="276" spans="1:8" x14ac:dyDescent="0.75">
      <c r="A276" s="9"/>
      <c r="E276">
        <v>1335</v>
      </c>
      <c r="F276">
        <v>3.3182783519750815E-3</v>
      </c>
      <c r="H276" cm="1">
        <f t="array" ref="H276">IFERROR(INDEX(_xlfn.ANCHORARRAY($F$9),MATCH(E276,$A$9:$A$272,0),0),"Null")</f>
        <v>0</v>
      </c>
    </row>
    <row r="277" spans="1:8" x14ac:dyDescent="0.75">
      <c r="A277" s="9"/>
      <c r="E277">
        <v>1340</v>
      </c>
      <c r="F277">
        <v>3.3125584029449246E-3</v>
      </c>
      <c r="H277" t="str" cm="1">
        <f t="array" ref="H277">IFERROR(INDEX(_xlfn.ANCHORARRAY($F$9),MATCH(E277,$A$9:$A$272,0),0),"Null")</f>
        <v>Null</v>
      </c>
    </row>
    <row r="278" spans="1:8" x14ac:dyDescent="0.75">
      <c r="A278" s="9"/>
      <c r="E278">
        <v>1345</v>
      </c>
      <c r="F278">
        <v>3.2760300155741189E-3</v>
      </c>
      <c r="H278" t="str" cm="1">
        <f t="array" ref="H278">IFERROR(INDEX(_xlfn.ANCHORARRAY($F$9),MATCH(E278,$A$9:$A$272,0),0),"Null")</f>
        <v>Null</v>
      </c>
    </row>
    <row r="279" spans="1:8" x14ac:dyDescent="0.75">
      <c r="A279" s="9"/>
      <c r="E279">
        <v>1350</v>
      </c>
      <c r="F279">
        <v>3.267676624663741E-3</v>
      </c>
      <c r="H279" cm="1">
        <f t="array" ref="H279">IFERROR(INDEX(_xlfn.ANCHORARRAY($F$9),MATCH(E279,$A$9:$A$272,0),0),"Null")</f>
        <v>0</v>
      </c>
    </row>
    <row r="280" spans="1:8" x14ac:dyDescent="0.75">
      <c r="A280" s="9"/>
      <c r="E280">
        <v>1355</v>
      </c>
      <c r="F280">
        <v>3.2009627636981454E-3</v>
      </c>
      <c r="H280" t="str" cm="1">
        <f t="array" ref="H280">IFERROR(INDEX(_xlfn.ANCHORARRAY($F$9),MATCH(E280,$A$9:$A$272,0),0),"Null")</f>
        <v>Null</v>
      </c>
    </row>
    <row r="281" spans="1:8" x14ac:dyDescent="0.75">
      <c r="A281" s="9"/>
      <c r="E281">
        <v>1360</v>
      </c>
      <c r="F281">
        <v>3.1515503327198074E-3</v>
      </c>
      <c r="H281" t="str" cm="1">
        <f t="array" ref="H281">IFERROR(INDEX(_xlfn.ANCHORARRAY($F$9),MATCH(E281,$A$9:$A$272,0),0),"Null")</f>
        <v>Null</v>
      </c>
    </row>
    <row r="282" spans="1:8" x14ac:dyDescent="0.75">
      <c r="A282" s="9"/>
      <c r="E282">
        <v>1365</v>
      </c>
      <c r="F282">
        <v>3.1243380999575253E-3</v>
      </c>
      <c r="H282" cm="1">
        <f t="array" ref="H282">IFERROR(INDEX(_xlfn.ANCHORARRAY($F$9),MATCH(E282,$A$9:$A$272,0),0),"Null")</f>
        <v>0</v>
      </c>
    </row>
    <row r="283" spans="1:8" x14ac:dyDescent="0.75">
      <c r="A283" s="9"/>
      <c r="E283">
        <v>1370</v>
      </c>
      <c r="F283">
        <v>3.0514795412714146E-3</v>
      </c>
      <c r="H283" t="str" cm="1">
        <f t="array" ref="H283">IFERROR(INDEX(_xlfn.ANCHORARRAY($F$9),MATCH(E283,$A$9:$A$272,0),0),"Null")</f>
        <v>Null</v>
      </c>
    </row>
    <row r="284" spans="1:8" x14ac:dyDescent="0.75">
      <c r="A284" s="9"/>
      <c r="E284">
        <v>1375</v>
      </c>
      <c r="F284">
        <v>3.0334135636415124E-3</v>
      </c>
      <c r="H284" t="str" cm="1">
        <f t="array" ref="H284">IFERROR(INDEX(_xlfn.ANCHORARRAY($F$9),MATCH(E284,$A$9:$A$272,0),0),"Null")</f>
        <v>Null</v>
      </c>
    </row>
    <row r="285" spans="1:8" x14ac:dyDescent="0.75">
      <c r="A285" s="9"/>
      <c r="E285">
        <v>1380</v>
      </c>
      <c r="F285">
        <v>3.0073906272122326E-3</v>
      </c>
      <c r="H285" cm="1">
        <f t="array" ref="H285">IFERROR(INDEX(_xlfn.ANCHORARRAY($F$9),MATCH(E285,$A$9:$A$272,0),0),"Null")</f>
        <v>0</v>
      </c>
    </row>
    <row r="286" spans="1:8" x14ac:dyDescent="0.75">
      <c r="A286" s="9"/>
      <c r="E286">
        <v>1385</v>
      </c>
      <c r="F286">
        <v>2.9471329463400826E-3</v>
      </c>
      <c r="H286" t="str" cm="1">
        <f t="array" ref="H286">IFERROR(INDEX(_xlfn.ANCHORARRAY($F$9),MATCH(E286,$A$9:$A$272,0),0),"Null")</f>
        <v>Null</v>
      </c>
    </row>
    <row r="287" spans="1:8" x14ac:dyDescent="0.75">
      <c r="A287" s="9"/>
      <c r="E287">
        <v>1390</v>
      </c>
      <c r="F287">
        <v>2.8672235593940254E-3</v>
      </c>
      <c r="H287" t="str" cm="1">
        <f t="array" ref="H287">IFERROR(INDEX(_xlfn.ANCHORARRAY($F$9),MATCH(E287,$A$9:$A$272,0),0),"Null")</f>
        <v>Null</v>
      </c>
    </row>
    <row r="288" spans="1:8" x14ac:dyDescent="0.75">
      <c r="A288" s="9"/>
      <c r="E288">
        <v>1395</v>
      </c>
      <c r="F288">
        <v>2.7556279201472462E-3</v>
      </c>
      <c r="H288" cm="1">
        <f t="array" ref="H288">IFERROR(INDEX(_xlfn.ANCHORARRAY($F$9),MATCH(E288,$A$9:$A$272,0),0),"Null")</f>
        <v>0</v>
      </c>
    </row>
    <row r="289" spans="1:8" x14ac:dyDescent="0.75">
      <c r="A289" s="9"/>
      <c r="E289">
        <v>1400</v>
      </c>
      <c r="F289">
        <v>2.7283873708056068E-3</v>
      </c>
      <c r="H289" t="str" cm="1">
        <f t="array" ref="H289">IFERROR(INDEX(_xlfn.ANCHORARRAY($F$9),MATCH(E289,$A$9:$A$272,0),0),"Null")</f>
        <v>Null</v>
      </c>
    </row>
    <row r="290" spans="1:8" x14ac:dyDescent="0.75">
      <c r="A290" s="9"/>
      <c r="E290">
        <v>1405</v>
      </c>
      <c r="F290">
        <v>2.6677049412430981E-3</v>
      </c>
      <c r="H290" t="str" cm="1">
        <f t="array" ref="H290">IFERROR(INDEX(_xlfn.ANCHORARRAY($F$9),MATCH(E290,$A$9:$A$272,0),0),"Null")</f>
        <v>Null</v>
      </c>
    </row>
    <row r="291" spans="1:8" x14ac:dyDescent="0.75">
      <c r="A291" s="9"/>
      <c r="E291">
        <v>1410</v>
      </c>
      <c r="F291">
        <v>2.5920996743593375E-3</v>
      </c>
      <c r="H291" cm="1">
        <f t="array" ref="H291">IFERROR(INDEX(_xlfn.ANCHORARRAY($F$9),MATCH(E291,$A$9:$A$272,0),0),"Null")</f>
        <v>0</v>
      </c>
    </row>
    <row r="292" spans="1:8" x14ac:dyDescent="0.75">
      <c r="A292" s="9"/>
      <c r="E292">
        <v>1415</v>
      </c>
      <c r="F292">
        <v>2.5381282741044884E-3</v>
      </c>
      <c r="H292" t="str" cm="1">
        <f t="array" ref="H292">IFERROR(INDEX(_xlfn.ANCHORARRAY($F$9),MATCH(E292,$A$9:$A$272,0),0),"Null")</f>
        <v>Null</v>
      </c>
    </row>
    <row r="293" spans="1:8" x14ac:dyDescent="0.75">
      <c r="A293" s="9"/>
      <c r="E293">
        <v>1420</v>
      </c>
      <c r="F293">
        <v>2.4791731558827697E-3</v>
      </c>
      <c r="H293" t="str" cm="1">
        <f t="array" ref="H293">IFERROR(INDEX(_xlfn.ANCHORARRAY($F$9),MATCH(E293,$A$9:$A$272,0),0),"Null")</f>
        <v>Null</v>
      </c>
    </row>
    <row r="294" spans="1:8" x14ac:dyDescent="0.75">
      <c r="A294" s="9"/>
      <c r="E294">
        <v>1425</v>
      </c>
      <c r="F294">
        <v>2.4235310774458445E-3</v>
      </c>
      <c r="H294" cm="1">
        <f t="array" ref="H294">IFERROR(INDEX(_xlfn.ANCHORARRAY($F$9),MATCH(E294,$A$9:$A$272,0),0),"Null")</f>
        <v>0</v>
      </c>
    </row>
    <row r="295" spans="1:8" x14ac:dyDescent="0.75">
      <c r="A295" s="9"/>
      <c r="E295">
        <v>1430</v>
      </c>
      <c r="F295">
        <v>2.3544669403936006E-3</v>
      </c>
      <c r="H295" t="str" cm="1">
        <f t="array" ref="H295">IFERROR(INDEX(_xlfn.ANCHORARRAY($F$9),MATCH(E295,$A$9:$A$272,0),0),"Null")</f>
        <v>Null</v>
      </c>
    </row>
    <row r="296" spans="1:8" x14ac:dyDescent="0.75">
      <c r="A296" s="9"/>
      <c r="E296">
        <v>1435</v>
      </c>
      <c r="F296">
        <v>2.2823729293501346E-3</v>
      </c>
      <c r="H296" t="str" cm="1">
        <f t="array" ref="H296">IFERROR(INDEX(_xlfn.ANCHORARRAY($F$9),MATCH(E296,$A$9:$A$272,0),0),"Null")</f>
        <v>Null</v>
      </c>
    </row>
    <row r="297" spans="1:8" x14ac:dyDescent="0.75">
      <c r="A297" s="9"/>
      <c r="E297">
        <v>1440</v>
      </c>
      <c r="F297">
        <v>2.190004247486904E-3</v>
      </c>
      <c r="H297" cm="1">
        <f t="array" ref="H297">IFERROR(INDEX(_xlfn.ANCHORARRAY($F$9),MATCH(E297,$A$9:$A$272,0),0),"Null")</f>
        <v>0</v>
      </c>
    </row>
    <row r="298" spans="1:8" x14ac:dyDescent="0.75">
      <c r="A298" s="9"/>
      <c r="E298">
        <v>1445</v>
      </c>
      <c r="F298">
        <v>2.1337392043041204E-3</v>
      </c>
      <c r="H298" t="str" cm="1">
        <f t="array" ref="H298">IFERROR(INDEX(_xlfn.ANCHORARRAY($F$9),MATCH(E298,$A$9:$A$272,0),0),"Null")</f>
        <v>Null</v>
      </c>
    </row>
    <row r="299" spans="1:8" x14ac:dyDescent="0.75">
      <c r="A299" s="9"/>
      <c r="E299">
        <v>1450</v>
      </c>
      <c r="F299">
        <v>2.0695738354806741E-3</v>
      </c>
      <c r="H299" t="str" cm="1">
        <f t="array" ref="H299">IFERROR(INDEX(_xlfn.ANCHORARRAY($F$9),MATCH(E299,$A$9:$A$272,0),0),"Null")</f>
        <v>Null</v>
      </c>
    </row>
    <row r="300" spans="1:8" x14ac:dyDescent="0.75">
      <c r="A300" s="9"/>
      <c r="E300">
        <v>1455</v>
      </c>
      <c r="F300">
        <v>2.0136202746708198E-3</v>
      </c>
      <c r="H300" cm="1">
        <f t="array" ref="H300">IFERROR(INDEX(_xlfn.ANCHORARRAY($F$9),MATCH(E300,$A$9:$A$272,0),0),"Null")</f>
        <v>0</v>
      </c>
    </row>
    <row r="301" spans="1:8" x14ac:dyDescent="0.75">
      <c r="A301" s="9"/>
      <c r="E301">
        <v>1460</v>
      </c>
      <c r="F301">
        <v>1.9308792297890417E-3</v>
      </c>
      <c r="H301" t="str" cm="1">
        <f t="array" ref="H301">IFERROR(INDEX(_xlfn.ANCHORARRAY($F$9),MATCH(E301,$A$9:$A$272,0),0),"Null")</f>
        <v>Null</v>
      </c>
    </row>
    <row r="302" spans="1:8" x14ac:dyDescent="0.75">
      <c r="A302" s="9"/>
      <c r="E302">
        <v>1465</v>
      </c>
      <c r="F302">
        <v>1.8630327056491577E-3</v>
      </c>
      <c r="H302" t="str" cm="1">
        <f t="array" ref="H302">IFERROR(INDEX(_xlfn.ANCHORARRAY($F$9),MATCH(E302,$A$9:$A$272,0),0),"Null")</f>
        <v>Null</v>
      </c>
    </row>
    <row r="303" spans="1:8" x14ac:dyDescent="0.75">
      <c r="A303" s="9"/>
      <c r="E303">
        <v>1470</v>
      </c>
      <c r="F303">
        <v>1.7971117089055641E-3</v>
      </c>
      <c r="H303" cm="1">
        <f t="array" ref="H303">IFERROR(INDEX(_xlfn.ANCHORARRAY($F$9),MATCH(E303,$A$9:$A$272,0),0),"Null")</f>
        <v>0</v>
      </c>
    </row>
    <row r="304" spans="1:8" x14ac:dyDescent="0.75">
      <c r="A304" s="9"/>
      <c r="E304">
        <v>1475</v>
      </c>
      <c r="F304">
        <v>1.7006088064561802E-3</v>
      </c>
      <c r="H304" t="str" cm="1">
        <f t="array" ref="H304">IFERROR(INDEX(_xlfn.ANCHORARRAY($F$9),MATCH(E304,$A$9:$A$272,0),0),"Null")</f>
        <v>Null</v>
      </c>
    </row>
    <row r="305" spans="1:8" x14ac:dyDescent="0.75">
      <c r="A305" s="9"/>
      <c r="E305">
        <v>1480</v>
      </c>
      <c r="F305">
        <v>1.6738496389636132E-3</v>
      </c>
      <c r="H305" t="str" cm="1">
        <f t="array" ref="H305">IFERROR(INDEX(_xlfn.ANCHORARRAY($F$9),MATCH(E305,$A$9:$A$272,0),0),"Null")</f>
        <v>Null</v>
      </c>
    </row>
    <row r="306" spans="1:8" x14ac:dyDescent="0.75">
      <c r="A306" s="9"/>
      <c r="E306">
        <v>1485</v>
      </c>
      <c r="F306">
        <v>1.5820472886875266E-3</v>
      </c>
      <c r="H306" cm="1">
        <f t="array" ref="H306">IFERROR(INDEX(_xlfn.ANCHORARRAY($F$9),MATCH(E306,$A$9:$A$272,0),0),"Null")</f>
        <v>0</v>
      </c>
    </row>
    <row r="307" spans="1:8" x14ac:dyDescent="0.75">
      <c r="A307" s="9"/>
      <c r="E307">
        <v>1490</v>
      </c>
      <c r="F307">
        <v>1.5052810420501204E-3</v>
      </c>
      <c r="H307" t="str" cm="1">
        <f t="array" ref="H307">IFERROR(INDEX(_xlfn.ANCHORARRAY($F$9),MATCH(E307,$A$9:$A$272,0),0),"Null")</f>
        <v>Null</v>
      </c>
    </row>
    <row r="308" spans="1:8" x14ac:dyDescent="0.75">
      <c r="A308" s="9"/>
      <c r="E308">
        <v>1495</v>
      </c>
      <c r="F308">
        <v>1.4325074331020815E-3</v>
      </c>
      <c r="H308" t="str" cm="1">
        <f t="array" ref="H308">IFERROR(INDEX(_xlfn.ANCHORARRAY($F$9),MATCH(E308,$A$9:$A$272,0),0),"Null")</f>
        <v>Null</v>
      </c>
    </row>
    <row r="309" spans="1:8" x14ac:dyDescent="0.75">
      <c r="A309" s="9"/>
      <c r="E309">
        <v>1500</v>
      </c>
      <c r="F309">
        <v>1.3491717400538016E-3</v>
      </c>
      <c r="H309" cm="1">
        <f t="array" ref="H309">IFERROR(INDEX(_xlfn.ANCHORARRAY($F$9),MATCH(E309,$A$9:$A$272,0),0),"Null")</f>
        <v>0</v>
      </c>
    </row>
    <row r="310" spans="1:8" x14ac:dyDescent="0.75">
      <c r="A310" s="9"/>
      <c r="E310">
        <v>1505</v>
      </c>
      <c r="F310">
        <v>1.222511680588985E-3</v>
      </c>
      <c r="H310" t="str" cm="1">
        <f t="array" ref="H310">IFERROR(INDEX(_xlfn.ANCHORARRAY($F$9),MATCH(E310,$A$9:$A$272,0),0),"Null")</f>
        <v>Null</v>
      </c>
    </row>
    <row r="311" spans="1:8" x14ac:dyDescent="0.75">
      <c r="A311" s="9"/>
      <c r="E311">
        <v>1510</v>
      </c>
      <c r="F311">
        <v>1.1484071924111568E-3</v>
      </c>
      <c r="H311" t="str" cm="1">
        <f t="array" ref="H311">IFERROR(INDEX(_xlfn.ANCHORARRAY($F$9),MATCH(E311,$A$9:$A$272,0),0),"Null")</f>
        <v>Null</v>
      </c>
    </row>
    <row r="312" spans="1:8" x14ac:dyDescent="0.75">
      <c r="A312" s="9"/>
      <c r="E312">
        <v>1515</v>
      </c>
      <c r="F312">
        <v>1.0722639105196093E-3</v>
      </c>
      <c r="H312" cm="1">
        <f t="array" ref="H312">IFERROR(INDEX(_xlfn.ANCHORARRAY($F$9),MATCH(E312,$A$9:$A$272,0),0),"Null")</f>
        <v>0</v>
      </c>
    </row>
    <row r="313" spans="1:8" x14ac:dyDescent="0.75">
      <c r="A313" s="9"/>
      <c r="E313">
        <v>1520</v>
      </c>
      <c r="F313">
        <v>9.9450658360470063E-4</v>
      </c>
      <c r="H313" t="str" cm="1">
        <f t="array" ref="H313">IFERROR(INDEX(_xlfn.ANCHORARRAY($F$9),MATCH(E313,$A$9:$A$272,0),0),"Null")</f>
        <v>Null</v>
      </c>
    </row>
    <row r="314" spans="1:8" x14ac:dyDescent="0.75">
      <c r="A314" s="9"/>
      <c r="E314">
        <v>1525</v>
      </c>
      <c r="F314">
        <v>9.4829392609372786E-4</v>
      </c>
      <c r="H314" t="str" cm="1">
        <f t="array" ref="H314">IFERROR(INDEX(_xlfn.ANCHORARRAY($F$9),MATCH(E314,$A$9:$A$272,0),0),"Null")</f>
        <v>Null</v>
      </c>
    </row>
    <row r="315" spans="1:8" x14ac:dyDescent="0.75">
      <c r="A315" s="9"/>
      <c r="E315">
        <v>1530</v>
      </c>
      <c r="F315">
        <v>8.8393034121478137E-4</v>
      </c>
      <c r="H315" cm="1">
        <f t="array" ref="H315">IFERROR(INDEX(_xlfn.ANCHORARRAY($F$9),MATCH(E315,$A$9:$A$272,0),0),"Null")</f>
        <v>0</v>
      </c>
    </row>
    <row r="316" spans="1:8" x14ac:dyDescent="0.75">
      <c r="A316" s="9"/>
      <c r="E316">
        <v>1535</v>
      </c>
      <c r="F316">
        <v>8.4813818490726324E-4</v>
      </c>
      <c r="H316" t="str" cm="1">
        <f t="array" ref="H316">IFERROR(INDEX(_xlfn.ANCHORARRAY($F$9),MATCH(E316,$A$9:$A$272,0),0),"Null")</f>
        <v>Null</v>
      </c>
    </row>
    <row r="317" spans="1:8" x14ac:dyDescent="0.75">
      <c r="A317" s="9"/>
      <c r="E317">
        <v>1540</v>
      </c>
      <c r="F317">
        <v>8.2021803766105055E-4</v>
      </c>
      <c r="H317" t="str" cm="1">
        <f t="array" ref="H317">IFERROR(INDEX(_xlfn.ANCHORARRAY($F$9),MATCH(E317,$A$9:$A$272,0),0),"Null")</f>
        <v>Null</v>
      </c>
    </row>
    <row r="318" spans="1:8" x14ac:dyDescent="0.75">
      <c r="A318" s="9"/>
      <c r="E318">
        <v>1545</v>
      </c>
      <c r="F318">
        <v>7.9309075463683998E-4</v>
      </c>
      <c r="H318" cm="1">
        <f t="array" ref="H318">IFERROR(INDEX(_xlfn.ANCHORARRAY($F$9),MATCH(E318,$A$9:$A$272,0),0),"Null")</f>
        <v>0</v>
      </c>
    </row>
    <row r="319" spans="1:8" x14ac:dyDescent="0.75">
      <c r="A319" s="9"/>
      <c r="E319">
        <v>1550</v>
      </c>
      <c r="F319">
        <v>7.8824861956675637E-4</v>
      </c>
      <c r="H319" t="str" cm="1">
        <f t="array" ref="H319">IFERROR(INDEX(_xlfn.ANCHORARRAY($F$9),MATCH(E319,$A$9:$A$272,0),0),"Null")</f>
        <v>Null</v>
      </c>
    </row>
    <row r="320" spans="1:8" x14ac:dyDescent="0.75">
      <c r="A320" s="9"/>
      <c r="E320">
        <v>1555</v>
      </c>
      <c r="F320">
        <v>7.6551040634291381E-4</v>
      </c>
      <c r="H320" t="str" cm="1">
        <f t="array" ref="H320">IFERROR(INDEX(_xlfn.ANCHORARRAY($F$9),MATCH(E320,$A$9:$A$272,0),0),"Null")</f>
        <v>Null</v>
      </c>
    </row>
    <row r="321" spans="1:8" x14ac:dyDescent="0.75">
      <c r="A321" s="9"/>
      <c r="E321">
        <v>1560</v>
      </c>
      <c r="F321">
        <v>8.3140308650715006E-4</v>
      </c>
      <c r="H321" cm="1">
        <f t="array" ref="H321">IFERROR(INDEX(_xlfn.ANCHORARRAY($F$9),MATCH(E321,$A$9:$A$272,0),0),"Null")</f>
        <v>0</v>
      </c>
    </row>
    <row r="322" spans="1:8" x14ac:dyDescent="0.75">
      <c r="A322" s="9"/>
      <c r="E322">
        <v>1565</v>
      </c>
      <c r="F322">
        <v>9.4577375053093592E-4</v>
      </c>
      <c r="H322" t="str" cm="1">
        <f t="array" ref="H322">IFERROR(INDEX(_xlfn.ANCHORARRAY($F$9),MATCH(E322,$A$9:$A$272,0),0),"Null")</f>
        <v>Null</v>
      </c>
    </row>
    <row r="323" spans="1:8" x14ac:dyDescent="0.75">
      <c r="A323" s="9"/>
      <c r="E323">
        <v>1570</v>
      </c>
      <c r="F323">
        <v>1.111340790032564E-3</v>
      </c>
      <c r="H323" t="str" cm="1">
        <f t="array" ref="H323">IFERROR(INDEX(_xlfn.ANCHORARRAY($F$9),MATCH(E323,$A$9:$A$272,0),0),"Null")</f>
        <v>Null</v>
      </c>
    </row>
    <row r="324" spans="1:8" x14ac:dyDescent="0.75">
      <c r="A324" s="9"/>
      <c r="E324">
        <v>1575</v>
      </c>
      <c r="F324">
        <v>1.326178677615744E-3</v>
      </c>
      <c r="H324" cm="1">
        <f t="array" ref="H324">IFERROR(INDEX(_xlfn.ANCHORARRAY($F$9),MATCH(E324,$A$9:$A$272,0),0),"Null")</f>
        <v>0</v>
      </c>
    </row>
    <row r="325" spans="1:8" x14ac:dyDescent="0.75">
      <c r="A325" s="9"/>
      <c r="E325">
        <v>1580</v>
      </c>
      <c r="F325">
        <v>1.4334701968002266E-3</v>
      </c>
      <c r="H325" t="str" cm="1">
        <f t="array" ref="H325">IFERROR(INDEX(_xlfn.ANCHORARRAY($F$9),MATCH(E325,$A$9:$A$272,0),0),"Null")</f>
        <v>Null</v>
      </c>
    </row>
    <row r="326" spans="1:8" x14ac:dyDescent="0.75">
      <c r="A326" s="9"/>
      <c r="E326">
        <v>1585</v>
      </c>
      <c r="F326">
        <v>1.5562508848931051E-3</v>
      </c>
      <c r="H326" t="str" cm="1">
        <f t="array" ref="H326">IFERROR(INDEX(_xlfn.ANCHORARRAY($F$9),MATCH(E326,$A$9:$A$272,0),0),"Null")</f>
        <v>Null</v>
      </c>
    </row>
    <row r="327" spans="1:8" x14ac:dyDescent="0.75">
      <c r="A327" s="9"/>
      <c r="E327">
        <v>1590</v>
      </c>
      <c r="F327">
        <v>1.8558119779130682E-3</v>
      </c>
      <c r="H327" cm="1">
        <f t="array" ref="H327">IFERROR(INDEX(_xlfn.ANCHORARRAY($F$9),MATCH(E327,$A$9:$A$272,0),0),"Null")</f>
        <v>0</v>
      </c>
    </row>
    <row r="328" spans="1:8" x14ac:dyDescent="0.75">
      <c r="A328" s="9"/>
      <c r="E328">
        <v>1595</v>
      </c>
      <c r="F328">
        <v>2.015489168908396E-3</v>
      </c>
      <c r="H328" t="str" cm="1">
        <f t="array" ref="H328">IFERROR(INDEX(_xlfn.ANCHORARRAY($F$9),MATCH(E328,$A$9:$A$272,0),0),"Null")</f>
        <v>Null</v>
      </c>
    </row>
    <row r="329" spans="1:8" x14ac:dyDescent="0.75">
      <c r="A329" s="9"/>
      <c r="E329">
        <v>1600</v>
      </c>
      <c r="F329">
        <v>2.1721931190712162E-3</v>
      </c>
      <c r="H329" t="str" cm="1">
        <f t="array" ref="H329">IFERROR(INDEX(_xlfn.ANCHORARRAY($F$9),MATCH(E329,$A$9:$A$272,0),0),"Null")</f>
        <v>Null</v>
      </c>
    </row>
    <row r="330" spans="1:8" x14ac:dyDescent="0.75">
      <c r="A330" s="9"/>
      <c r="E330">
        <v>1605</v>
      </c>
      <c r="F330">
        <v>2.315644910094861E-3</v>
      </c>
      <c r="H330" cm="1">
        <f t="array" ref="H330">IFERROR(INDEX(_xlfn.ANCHORARRAY($F$9),MATCH(E330,$A$9:$A$272,0),0),"Null")</f>
        <v>0</v>
      </c>
    </row>
    <row r="331" spans="1:8" x14ac:dyDescent="0.75">
      <c r="A331" s="9"/>
      <c r="E331">
        <v>1610</v>
      </c>
      <c r="F331">
        <v>2.4429845674642505E-3</v>
      </c>
      <c r="H331" t="str" cm="1">
        <f t="array" ref="H331">IFERROR(INDEX(_xlfn.ANCHORARRAY($F$9),MATCH(E331,$A$9:$A$272,0),0),"Null")</f>
        <v>Null</v>
      </c>
    </row>
    <row r="332" spans="1:8" x14ac:dyDescent="0.75">
      <c r="A332" s="9"/>
      <c r="E332">
        <v>1615</v>
      </c>
      <c r="F332">
        <v>2.5164377743168626E-3</v>
      </c>
      <c r="H332" t="str" cm="1">
        <f t="array" ref="H332">IFERROR(INDEX(_xlfn.ANCHORARRAY($F$9),MATCH(E332,$A$9:$A$272,0),0),"Null")</f>
        <v>Null</v>
      </c>
    </row>
    <row r="333" spans="1:8" x14ac:dyDescent="0.75">
      <c r="A333" s="9"/>
      <c r="E333">
        <v>1620</v>
      </c>
      <c r="F333">
        <v>2.6320543678323661E-3</v>
      </c>
      <c r="H333" cm="1">
        <f t="array" ref="H333">IFERROR(INDEX(_xlfn.ANCHORARRAY($F$9),MATCH(E333,$A$9:$A$272,0),0),"Null")</f>
        <v>0</v>
      </c>
    </row>
    <row r="334" spans="1:8" x14ac:dyDescent="0.75">
      <c r="A334" s="9"/>
      <c r="E334">
        <v>1625</v>
      </c>
      <c r="F334">
        <v>2.7170324224833641E-3</v>
      </c>
      <c r="H334" t="str" cm="1">
        <f t="array" ref="H334">IFERROR(INDEX(_xlfn.ANCHORARRAY($F$9),MATCH(E334,$A$9:$A$272,0),0),"Null")</f>
        <v>Null</v>
      </c>
    </row>
    <row r="335" spans="1:8" x14ac:dyDescent="0.75">
      <c r="A335" s="9"/>
      <c r="E335">
        <v>1630</v>
      </c>
      <c r="F335">
        <v>2.8693756194251739E-3</v>
      </c>
      <c r="H335" t="str" cm="1">
        <f t="array" ref="H335">IFERROR(INDEX(_xlfn.ANCHORARRAY($F$9),MATCH(E335,$A$9:$A$272,0),0),"Null")</f>
        <v>Null</v>
      </c>
    </row>
    <row r="336" spans="1:8" x14ac:dyDescent="0.75">
      <c r="A336" s="9"/>
      <c r="E336">
        <v>1635</v>
      </c>
      <c r="F336">
        <v>2.9688517627070648E-3</v>
      </c>
      <c r="H336" cm="1">
        <f t="array" ref="H336">IFERROR(INDEX(_xlfn.ANCHORARRAY($F$9),MATCH(E336,$A$9:$A$272,0),0),"Null")</f>
        <v>0</v>
      </c>
    </row>
    <row r="337" spans="1:8" x14ac:dyDescent="0.75">
      <c r="A337" s="9"/>
      <c r="E337">
        <v>1640</v>
      </c>
      <c r="F337">
        <v>3.0141866062579643E-3</v>
      </c>
      <c r="H337" t="str" cm="1">
        <f t="array" ref="H337">IFERROR(INDEX(_xlfn.ANCHORARRAY($F$9),MATCH(E337,$A$9:$A$272,0),0),"Null")</f>
        <v>Null</v>
      </c>
    </row>
    <row r="338" spans="1:8" x14ac:dyDescent="0.75">
      <c r="A338" s="9"/>
      <c r="E338">
        <v>1645</v>
      </c>
      <c r="F338">
        <v>3.0378309500212375E-3</v>
      </c>
      <c r="H338" t="str" cm="1">
        <f t="array" ref="H338">IFERROR(INDEX(_xlfn.ANCHORARRAY($F$9),MATCH(E338,$A$9:$A$272,0),0),"Null")</f>
        <v>Null</v>
      </c>
    </row>
    <row r="339" spans="1:8" x14ac:dyDescent="0.75">
      <c r="A339" s="9"/>
      <c r="E339">
        <v>1650</v>
      </c>
      <c r="F339">
        <v>3.07144272971825E-3</v>
      </c>
      <c r="H339" cm="1">
        <f t="array" ref="H339">IFERROR(INDEX(_xlfn.ANCHORARRAY($F$9),MATCH(E339,$A$9:$A$272,0),0),"Null")</f>
        <v>0</v>
      </c>
    </row>
    <row r="340" spans="1:8" x14ac:dyDescent="0.75">
      <c r="A340" s="9"/>
      <c r="E340">
        <v>1655</v>
      </c>
      <c r="F340">
        <v>2.2077021095851623E-3</v>
      </c>
      <c r="H340" t="str" cm="1">
        <f t="array" ref="H340">IFERROR(INDEX(_xlfn.ANCHORARRAY($F$9),MATCH(E340,$A$9:$A$272,0),0),"Null")</f>
        <v>Null</v>
      </c>
    </row>
    <row r="341" spans="1:8" x14ac:dyDescent="0.75">
      <c r="A341" s="9"/>
      <c r="E341">
        <v>1660</v>
      </c>
      <c r="F341">
        <v>3.0701401670678186E-3</v>
      </c>
      <c r="H341" t="str" cm="1">
        <f t="array" ref="H341">IFERROR(INDEX(_xlfn.ANCHORARRAY($F$9),MATCH(E341,$A$9:$A$272,0),0),"Null")</f>
        <v>Null</v>
      </c>
    </row>
    <row r="342" spans="1:8" x14ac:dyDescent="0.75">
      <c r="A342" s="9"/>
      <c r="E342">
        <v>1665</v>
      </c>
      <c r="F342">
        <v>3.0406059747982448E-3</v>
      </c>
      <c r="H342" cm="1">
        <f t="array" ref="H342">IFERROR(INDEX(_xlfn.ANCHORARRAY($F$9),MATCH(E342,$A$9:$A$272,0),0),"Null")</f>
        <v>0</v>
      </c>
    </row>
    <row r="343" spans="1:8" x14ac:dyDescent="0.75">
      <c r="A343" s="9"/>
      <c r="E343">
        <v>1670</v>
      </c>
      <c r="F343">
        <v>3.0121478125442447E-3</v>
      </c>
      <c r="H343" t="str" cm="1">
        <f t="array" ref="H343">IFERROR(INDEX(_xlfn.ANCHORARRAY($F$9),MATCH(E343,$A$9:$A$272,0),0),"Null")</f>
        <v>Null</v>
      </c>
    </row>
    <row r="344" spans="1:8" x14ac:dyDescent="0.75">
      <c r="A344" s="9"/>
      <c r="E344">
        <v>1675</v>
      </c>
      <c r="F344">
        <v>3.0325640662607956E-3</v>
      </c>
      <c r="H344" t="str" cm="1">
        <f t="array" ref="H344">IFERROR(INDEX(_xlfn.ANCHORARRAY($F$9),MATCH(E344,$A$9:$A$272,0),0),"Null")</f>
        <v>Null</v>
      </c>
    </row>
    <row r="345" spans="1:8" x14ac:dyDescent="0.75">
      <c r="A345" s="9"/>
      <c r="E345">
        <v>1680</v>
      </c>
      <c r="F345">
        <v>3.0325357496814387E-3</v>
      </c>
      <c r="H345" cm="1">
        <f t="array" ref="H345">IFERROR(INDEX(_xlfn.ANCHORARRAY($F$9),MATCH(E345,$A$9:$A$272,0),0),"Null")</f>
        <v>0</v>
      </c>
    </row>
    <row r="346" spans="1:8" x14ac:dyDescent="0.75">
      <c r="A346" s="9"/>
      <c r="E346">
        <v>1685</v>
      </c>
      <c r="F346">
        <v>2.9924961064703385E-3</v>
      </c>
      <c r="H346" t="str" cm="1">
        <f t="array" ref="H346">IFERROR(INDEX(_xlfn.ANCHORARRAY($F$9),MATCH(E346,$A$9:$A$272,0),0),"Null")</f>
        <v>Null</v>
      </c>
    </row>
    <row r="347" spans="1:8" x14ac:dyDescent="0.75">
      <c r="A347" s="9"/>
      <c r="E347">
        <v>1690</v>
      </c>
      <c r="F347">
        <v>2.9762423899192983E-3</v>
      </c>
      <c r="H347" t="str" cm="1">
        <f t="array" ref="H347">IFERROR(INDEX(_xlfn.ANCHORARRAY($F$9),MATCH(E347,$A$9:$A$272,0),0),"Null")</f>
        <v>Null</v>
      </c>
    </row>
    <row r="348" spans="1:8" x14ac:dyDescent="0.75">
      <c r="A348" s="9"/>
      <c r="E348">
        <v>1695</v>
      </c>
      <c r="F348">
        <v>2.9643494265892681E-3</v>
      </c>
      <c r="H348" cm="1">
        <f t="array" ref="H348">IFERROR(INDEX(_xlfn.ANCHORARRAY($F$9),MATCH(E348,$A$9:$A$272,0),0),"Null")</f>
        <v>0</v>
      </c>
    </row>
    <row r="349" spans="1:8" x14ac:dyDescent="0.75">
      <c r="A349" s="9"/>
      <c r="E349">
        <v>1700</v>
      </c>
      <c r="F349">
        <v>2.9075463683986974E-3</v>
      </c>
      <c r="H349" t="str" cm="1">
        <f t="array" ref="H349">IFERROR(INDEX(_xlfn.ANCHORARRAY($F$9),MATCH(E349,$A$9:$A$272,0),0),"Null")</f>
        <v>Null</v>
      </c>
    </row>
    <row r="350" spans="1:8" x14ac:dyDescent="0.75">
      <c r="A350" s="9"/>
      <c r="E350">
        <v>1705</v>
      </c>
      <c r="F350">
        <v>2.8676766246637409E-3</v>
      </c>
      <c r="H350" t="str" cm="1">
        <f t="array" ref="H350">IFERROR(INDEX(_xlfn.ANCHORARRAY($F$9),MATCH(E350,$A$9:$A$272,0),0),"Null")</f>
        <v>Null</v>
      </c>
    </row>
    <row r="351" spans="1:8" x14ac:dyDescent="0.75">
      <c r="A351" s="9"/>
      <c r="E351">
        <v>1710</v>
      </c>
      <c r="F351">
        <v>2.8357355231488036E-3</v>
      </c>
      <c r="H351" cm="1">
        <f t="array" ref="H351">IFERROR(INDEX(_xlfn.ANCHORARRAY($F$9),MATCH(E351,$A$9:$A$272,0),0),"Null")</f>
        <v>0</v>
      </c>
    </row>
    <row r="352" spans="1:8" x14ac:dyDescent="0.75">
      <c r="A352" s="9"/>
      <c r="E352">
        <v>1715</v>
      </c>
      <c r="F352">
        <v>2.7869460569163247E-3</v>
      </c>
      <c r="H352" t="str" cm="1">
        <f t="array" ref="H352">IFERROR(INDEX(_xlfn.ANCHORARRAY($F$9),MATCH(E352,$A$9:$A$272,0),0),"Null")</f>
        <v>Null</v>
      </c>
    </row>
    <row r="353" spans="1:8" x14ac:dyDescent="0.75">
      <c r="A353" s="9"/>
      <c r="E353">
        <v>1720</v>
      </c>
      <c r="F353">
        <v>2.7868044740195388E-3</v>
      </c>
      <c r="H353" t="str" cm="1">
        <f t="array" ref="H353">IFERROR(INDEX(_xlfn.ANCHORARRAY($F$9),MATCH(E353,$A$9:$A$272,0),0),"Null")</f>
        <v>Null</v>
      </c>
    </row>
    <row r="354" spans="1:8" x14ac:dyDescent="0.75">
      <c r="A354" s="9"/>
      <c r="E354">
        <v>1725</v>
      </c>
      <c r="F354">
        <v>2.7303412147812543E-3</v>
      </c>
      <c r="H354" cm="1">
        <f t="array" ref="H354">IFERROR(INDEX(_xlfn.ANCHORARRAY($F$9),MATCH(E354,$A$9:$A$272,0),0),"Null")</f>
        <v>0</v>
      </c>
    </row>
    <row r="355" spans="1:8" x14ac:dyDescent="0.75">
      <c r="A355" s="9"/>
      <c r="E355">
        <v>1730</v>
      </c>
      <c r="F355">
        <v>2.69075463683987E-3</v>
      </c>
      <c r="H355" t="str" cm="1">
        <f t="array" ref="H355">IFERROR(INDEX(_xlfn.ANCHORARRAY($F$9),MATCH(E355,$A$9:$A$272,0),0),"Null")</f>
        <v>Null</v>
      </c>
    </row>
    <row r="356" spans="1:8" x14ac:dyDescent="0.75">
      <c r="A356" s="9"/>
      <c r="E356">
        <v>1735</v>
      </c>
      <c r="F356">
        <v>2.6476001698994764E-3</v>
      </c>
      <c r="H356" t="str" cm="1">
        <f t="array" ref="H356">IFERROR(INDEX(_xlfn.ANCHORARRAY($F$9),MATCH(E356,$A$9:$A$272,0),0),"Null")</f>
        <v>Null</v>
      </c>
    </row>
    <row r="357" spans="1:8" x14ac:dyDescent="0.75">
      <c r="A357" s="9"/>
      <c r="E357">
        <v>1740</v>
      </c>
      <c r="F357">
        <v>2.6017556279201476E-3</v>
      </c>
      <c r="H357" cm="1">
        <f t="array" ref="H357">IFERROR(INDEX(_xlfn.ANCHORARRAY($F$9),MATCH(E357,$A$9:$A$272,0),0),"Null")</f>
        <v>0</v>
      </c>
    </row>
    <row r="358" spans="1:8" x14ac:dyDescent="0.75">
      <c r="A358" s="9"/>
      <c r="E358">
        <v>1745</v>
      </c>
      <c r="F358">
        <v>2.5513804332436643E-3</v>
      </c>
      <c r="H358" t="str" cm="1">
        <f t="array" ref="H358">IFERROR(INDEX(_xlfn.ANCHORARRAY($F$9),MATCH(E358,$A$9:$A$272,0),0),"Null")</f>
        <v>Null</v>
      </c>
    </row>
    <row r="359" spans="1:8" x14ac:dyDescent="0.75">
      <c r="A359" s="9"/>
      <c r="E359">
        <v>1750</v>
      </c>
      <c r="F359">
        <v>2.5306243805748268E-3</v>
      </c>
      <c r="H359" t="str" cm="1">
        <f t="array" ref="H359">IFERROR(INDEX(_xlfn.ANCHORARRAY($F$9),MATCH(E359,$A$9:$A$272,0),0),"Null")</f>
        <v>Null</v>
      </c>
    </row>
    <row r="360" spans="1:8" x14ac:dyDescent="0.75">
      <c r="A360" s="9"/>
      <c r="E360">
        <v>1755</v>
      </c>
      <c r="F360">
        <v>2.5020812685827552E-3</v>
      </c>
      <c r="H360" cm="1">
        <f t="array" ref="H360">IFERROR(INDEX(_xlfn.ANCHORARRAY($F$9),MATCH(E360,$A$9:$A$272,0),0),"Null")</f>
        <v>0</v>
      </c>
    </row>
    <row r="361" spans="1:8" x14ac:dyDescent="0.75">
      <c r="A361" s="9"/>
      <c r="E361">
        <v>1760</v>
      </c>
      <c r="F361">
        <v>2.4530935862947757E-3</v>
      </c>
      <c r="H361" t="str" cm="1">
        <f t="array" ref="H361">IFERROR(INDEX(_xlfn.ANCHORARRAY($F$9),MATCH(E361,$A$9:$A$272,0),0),"Null")</f>
        <v>Null</v>
      </c>
    </row>
    <row r="362" spans="1:8" x14ac:dyDescent="0.75">
      <c r="A362" s="9"/>
      <c r="E362">
        <v>1765</v>
      </c>
      <c r="F362">
        <v>2.4115248477983861E-3</v>
      </c>
      <c r="H362" t="str" cm="1">
        <f t="array" ref="H362">IFERROR(INDEX(_xlfn.ANCHORARRAY($F$9),MATCH(E362,$A$9:$A$272,0),0),"Null")</f>
        <v>Null</v>
      </c>
    </row>
    <row r="363" spans="1:8" x14ac:dyDescent="0.75">
      <c r="A363" s="9"/>
      <c r="E363">
        <v>1770</v>
      </c>
      <c r="F363">
        <v>2.3237151352116666E-3</v>
      </c>
      <c r="H363" cm="1">
        <f t="array" ref="H363">IFERROR(INDEX(_xlfn.ANCHORARRAY($F$9),MATCH(E363,$A$9:$A$272,0),0),"Null")</f>
        <v>0</v>
      </c>
    </row>
    <row r="364" spans="1:8" x14ac:dyDescent="0.75">
      <c r="A364" s="9"/>
      <c r="E364">
        <v>1775</v>
      </c>
      <c r="F364">
        <v>2.2681863230921708E-3</v>
      </c>
      <c r="H364" t="str" cm="1">
        <f t="array" ref="H364">IFERROR(INDEX(_xlfn.ANCHORARRAY($F$9),MATCH(E364,$A$9:$A$272,0),0),"Null")</f>
        <v>Null</v>
      </c>
    </row>
    <row r="365" spans="1:8" x14ac:dyDescent="0.75">
      <c r="A365" s="9"/>
      <c r="E365">
        <v>1780</v>
      </c>
      <c r="F365">
        <v>2.1885034687809711E-3</v>
      </c>
      <c r="H365" t="str" cm="1">
        <f t="array" ref="H365">IFERROR(INDEX(_xlfn.ANCHORARRAY($F$9),MATCH(E365,$A$9:$A$272,0),0),"Null")</f>
        <v>Null</v>
      </c>
    </row>
    <row r="366" spans="1:8" x14ac:dyDescent="0.75">
      <c r="A366" s="9"/>
      <c r="E366">
        <v>1785</v>
      </c>
      <c r="F366">
        <v>2.1328330737646894E-3</v>
      </c>
      <c r="H366" cm="1">
        <f t="array" ref="H366">IFERROR(INDEX(_xlfn.ANCHORARRAY($F$9),MATCH(E366,$A$9:$A$272,0),0),"Null")</f>
        <v>0</v>
      </c>
    </row>
    <row r="367" spans="1:8" x14ac:dyDescent="0.75">
      <c r="A367" s="9"/>
      <c r="E367">
        <v>1790</v>
      </c>
      <c r="F367">
        <v>2.0557553447543538E-3</v>
      </c>
      <c r="H367" t="str" cm="1">
        <f t="array" ref="H367">IFERROR(INDEX(_xlfn.ANCHORARRAY($F$9),MATCH(E367,$A$9:$A$272,0),0),"Null")</f>
        <v>Null</v>
      </c>
    </row>
    <row r="368" spans="1:8" x14ac:dyDescent="0.75">
      <c r="A368" s="9"/>
      <c r="E368">
        <v>1795</v>
      </c>
      <c r="F368">
        <v>2.0225966303270568E-3</v>
      </c>
      <c r="H368" t="str" cm="1">
        <f t="array" ref="H368">IFERROR(INDEX(_xlfn.ANCHORARRAY($F$9),MATCH(E368,$A$9:$A$272,0),0),"Null")</f>
        <v>Null</v>
      </c>
    </row>
    <row r="369" spans="1:8" x14ac:dyDescent="0.75">
      <c r="A369" s="9"/>
      <c r="E369">
        <v>1800</v>
      </c>
      <c r="F369">
        <v>1.9258671952428149E-3</v>
      </c>
      <c r="H369" cm="1">
        <f t="array" ref="H369">IFERROR(INDEX(_xlfn.ANCHORARRAY($F$9),MATCH(E369,$A$9:$A$272,0),0),"Null")</f>
        <v>0</v>
      </c>
    </row>
    <row r="370" spans="1:8" x14ac:dyDescent="0.75">
      <c r="A370" s="9"/>
      <c r="E370">
        <v>1805</v>
      </c>
      <c r="F370">
        <v>1.9008353390910378E-3</v>
      </c>
      <c r="H370" t="str" cm="1">
        <f t="array" ref="H370">IFERROR(INDEX(_xlfn.ANCHORARRAY($F$9),MATCH(E370,$A$9:$A$272,0),0),"Null")</f>
        <v>Null</v>
      </c>
    </row>
    <row r="371" spans="1:8" x14ac:dyDescent="0.75">
      <c r="A371" s="9"/>
      <c r="E371">
        <v>1810</v>
      </c>
      <c r="F371">
        <v>1.8443437632733966E-3</v>
      </c>
      <c r="H371" t="str" cm="1">
        <f t="array" ref="H371">IFERROR(INDEX(_xlfn.ANCHORARRAY($F$9),MATCH(E371,$A$9:$A$272,0),0),"Null")</f>
        <v>Null</v>
      </c>
    </row>
    <row r="372" spans="1:8" x14ac:dyDescent="0.75">
      <c r="A372" s="9"/>
      <c r="E372">
        <v>1815</v>
      </c>
      <c r="F372">
        <v>1.7980744726037096E-3</v>
      </c>
      <c r="H372" cm="1">
        <f t="array" ref="H372">IFERROR(INDEX(_xlfn.ANCHORARRAY($F$9),MATCH(E372,$A$9:$A$272,0),0),"Null")</f>
        <v>0</v>
      </c>
    </row>
    <row r="373" spans="1:8" x14ac:dyDescent="0.75">
      <c r="A373" s="9"/>
      <c r="E373">
        <v>1820</v>
      </c>
      <c r="F373">
        <v>1.7281325215913919E-3</v>
      </c>
      <c r="H373" t="str" cm="1">
        <f t="array" ref="H373">IFERROR(INDEX(_xlfn.ANCHORARRAY($F$9),MATCH(E373,$A$9:$A$272,0),0),"Null")</f>
        <v>Null</v>
      </c>
    </row>
    <row r="374" spans="1:8" x14ac:dyDescent="0.75">
      <c r="A374" s="9"/>
      <c r="E374">
        <v>1825</v>
      </c>
      <c r="F374">
        <v>1.6698853178536033E-3</v>
      </c>
      <c r="H374" t="str" cm="1">
        <f t="array" ref="H374">IFERROR(INDEX(_xlfn.ANCHORARRAY($F$9),MATCH(E374,$A$9:$A$272,0),0),"Null")</f>
        <v>Null</v>
      </c>
    </row>
    <row r="375" spans="1:8" x14ac:dyDescent="0.75">
      <c r="A375" s="9"/>
      <c r="E375">
        <v>1830</v>
      </c>
      <c r="F375">
        <v>1.592835905422625E-3</v>
      </c>
      <c r="H375" cm="1">
        <f t="array" ref="H375">IFERROR(INDEX(_xlfn.ANCHORARRAY($F$9),MATCH(E375,$A$9:$A$272,0),0),"Null")</f>
        <v>0</v>
      </c>
    </row>
    <row r="376" spans="1:8" x14ac:dyDescent="0.75">
      <c r="A376" s="9"/>
      <c r="E376">
        <v>1835</v>
      </c>
      <c r="F376">
        <v>1.5243380999575252E-3</v>
      </c>
      <c r="H376" t="str" cm="1">
        <f t="array" ref="H376">IFERROR(INDEX(_xlfn.ANCHORARRAY($F$9),MATCH(E376,$A$9:$A$272,0),0),"Null")</f>
        <v>Null</v>
      </c>
    </row>
    <row r="377" spans="1:8" x14ac:dyDescent="0.75">
      <c r="A377" s="9"/>
      <c r="E377">
        <v>1840</v>
      </c>
      <c r="F377">
        <v>1.4648449667280193E-3</v>
      </c>
      <c r="H377" t="str" cm="1">
        <f t="array" ref="H377">IFERROR(INDEX(_xlfn.ANCHORARRAY($F$9),MATCH(E377,$A$9:$A$272,0),0),"Null")</f>
        <v>Null</v>
      </c>
    </row>
    <row r="378" spans="1:8" x14ac:dyDescent="0.75">
      <c r="A378" s="9"/>
      <c r="E378">
        <v>1845</v>
      </c>
      <c r="F378">
        <v>1.4058332153475861E-3</v>
      </c>
      <c r="H378" cm="1">
        <f t="array" ref="H378">IFERROR(INDEX(_xlfn.ANCHORARRAY($F$9),MATCH(E378,$A$9:$A$272,0),0),"Null")</f>
        <v>0</v>
      </c>
    </row>
    <row r="379" spans="1:8" x14ac:dyDescent="0.75">
      <c r="A379" s="9"/>
      <c r="E379">
        <v>1850</v>
      </c>
      <c r="F379">
        <v>1.339685685969135E-3</v>
      </c>
      <c r="H379" t="str" cm="1">
        <f t="array" ref="H379">IFERROR(INDEX(_xlfn.ANCHORARRAY($F$9),MATCH(E379,$A$9:$A$272,0),0),"Null")</f>
        <v>Null</v>
      </c>
    </row>
    <row r="380" spans="1:8" x14ac:dyDescent="0.75">
      <c r="A380" s="9"/>
      <c r="E380">
        <v>1855</v>
      </c>
      <c r="F380">
        <v>1.2515361744301289E-3</v>
      </c>
      <c r="H380" t="str" cm="1">
        <f t="array" ref="H380">IFERROR(INDEX(_xlfn.ANCHORARRAY($F$9),MATCH(E380,$A$9:$A$272,0),0),"Null")</f>
        <v>Null</v>
      </c>
    </row>
    <row r="381" spans="1:8" x14ac:dyDescent="0.75">
      <c r="A381" s="9"/>
      <c r="E381">
        <v>1860</v>
      </c>
      <c r="F381">
        <v>1.1493699561093021E-3</v>
      </c>
      <c r="H381" cm="1">
        <f t="array" ref="H381">IFERROR(INDEX(_xlfn.ANCHORARRAY($F$9),MATCH(E381,$A$9:$A$272,0),0),"Null")</f>
        <v>0</v>
      </c>
    </row>
    <row r="382" spans="1:8" x14ac:dyDescent="0.75">
      <c r="A382" s="9"/>
      <c r="E382">
        <v>1865</v>
      </c>
      <c r="F382">
        <v>1.0788899900891975E-3</v>
      </c>
      <c r="H382" t="str" cm="1">
        <f t="array" ref="H382">IFERROR(INDEX(_xlfn.ANCHORARRAY($F$9),MATCH(E382,$A$9:$A$272,0),0),"Null")</f>
        <v>Null</v>
      </c>
    </row>
    <row r="383" spans="1:8" x14ac:dyDescent="0.75">
      <c r="A383" s="9"/>
      <c r="E383">
        <v>1870</v>
      </c>
      <c r="F383">
        <v>1E-3</v>
      </c>
      <c r="H383" t="str" cm="1">
        <f t="array" ref="H383">IFERROR(INDEX(_xlfn.ANCHORARRAY($F$9),MATCH(E383,$A$9:$A$272,0),0),"Null")</f>
        <v>Null</v>
      </c>
    </row>
    <row r="384" spans="1:8" x14ac:dyDescent="0.75">
      <c r="A384" s="9"/>
      <c r="E384">
        <v>1875</v>
      </c>
      <c r="F384">
        <v>9.445278210392184E-4</v>
      </c>
      <c r="H384" cm="1">
        <f t="array" ref="H384">IFERROR(INDEX(_xlfn.ANCHORARRAY($F$9),MATCH(E384,$A$9:$A$272,0),0),"Null")</f>
        <v>0</v>
      </c>
    </row>
    <row r="385" spans="1:8" x14ac:dyDescent="0.75">
      <c r="A385" s="9"/>
      <c r="E385">
        <v>1880</v>
      </c>
      <c r="F385">
        <v>8.9273679739487472E-4</v>
      </c>
      <c r="H385" t="str" cm="1">
        <f t="array" ref="H385">IFERROR(INDEX(_xlfn.ANCHORARRAY($F$9),MATCH(E385,$A$9:$A$272,0),0),"Null")</f>
        <v>Null</v>
      </c>
    </row>
    <row r="386" spans="1:8" x14ac:dyDescent="0.75">
      <c r="A386" s="9"/>
      <c r="E386">
        <v>1885</v>
      </c>
      <c r="F386">
        <v>8.5841710321393186E-4</v>
      </c>
      <c r="H386" t="str" cm="1">
        <f t="array" ref="H386">IFERROR(INDEX(_xlfn.ANCHORARRAY($F$9),MATCH(E386,$A$9:$A$272,0),0),"Null")</f>
        <v>Null</v>
      </c>
    </row>
    <row r="387" spans="1:8" x14ac:dyDescent="0.75">
      <c r="A387" s="9"/>
      <c r="E387">
        <v>1890</v>
      </c>
      <c r="F387">
        <v>8.2143565057341082E-4</v>
      </c>
      <c r="H387" cm="1">
        <f t="array" ref="H387">IFERROR(INDEX(_xlfn.ANCHORARRAY($F$9),MATCH(E387,$A$9:$A$272,0),0),"Null")</f>
        <v>0</v>
      </c>
    </row>
    <row r="388" spans="1:8" x14ac:dyDescent="0.75">
      <c r="A388" s="9"/>
      <c r="E388">
        <v>1895</v>
      </c>
      <c r="F388">
        <v>7.7474161121336542E-4</v>
      </c>
      <c r="H388" t="str" cm="1">
        <f t="array" ref="H388">IFERROR(INDEX(_xlfn.ANCHORARRAY($F$9),MATCH(E388,$A$9:$A$272,0),0),"Null")</f>
        <v>Null</v>
      </c>
    </row>
    <row r="389" spans="1:8" x14ac:dyDescent="0.75">
      <c r="A389" s="9"/>
      <c r="E389">
        <v>1900</v>
      </c>
      <c r="F389">
        <v>7.6245221577233473E-4</v>
      </c>
      <c r="H389" t="str" cm="1">
        <f t="array" ref="H389">IFERROR(INDEX(_xlfn.ANCHORARRAY($F$9),MATCH(E389,$A$9:$A$272,0),0),"Null")</f>
        <v>Null</v>
      </c>
    </row>
    <row r="390" spans="1:8" x14ac:dyDescent="0.75">
      <c r="A390" s="9"/>
      <c r="E390">
        <v>1905</v>
      </c>
      <c r="F390">
        <v>7.3158714427297195E-4</v>
      </c>
      <c r="H390" cm="1">
        <f t="array" ref="H390">IFERROR(INDEX(_xlfn.ANCHORARRAY($F$9),MATCH(E390,$A$9:$A$272,0),0),"Null")</f>
        <v>0</v>
      </c>
    </row>
    <row r="391" spans="1:8" x14ac:dyDescent="0.75">
      <c r="A391" s="9"/>
      <c r="E391">
        <v>1910</v>
      </c>
      <c r="F391">
        <v>7.0839586577941388E-4</v>
      </c>
      <c r="H391" t="str" cm="1">
        <f t="array" ref="H391">IFERROR(INDEX(_xlfn.ANCHORARRAY($F$9),MATCH(E391,$A$9:$A$272,0),0),"Null")</f>
        <v>Null</v>
      </c>
    </row>
    <row r="392" spans="1:8" x14ac:dyDescent="0.75">
      <c r="A392" s="9"/>
      <c r="E392">
        <v>1915</v>
      </c>
      <c r="F392">
        <v>7.0012742460710754E-4</v>
      </c>
      <c r="H392" t="str" cm="1">
        <f t="array" ref="H392">IFERROR(INDEX(_xlfn.ANCHORARRAY($F$9),MATCH(E392,$A$9:$A$272,0),0),"Null")</f>
        <v>Null</v>
      </c>
    </row>
    <row r="393" spans="1:8" x14ac:dyDescent="0.75">
      <c r="A393" s="9"/>
      <c r="E393">
        <v>1920</v>
      </c>
      <c r="F393">
        <v>6.8007928642220029E-4</v>
      </c>
      <c r="H393" cm="1">
        <f t="array" ref="H393">IFERROR(INDEX(_xlfn.ANCHORARRAY($F$9),MATCH(E393,$A$9:$A$272,0),0),"Null")</f>
        <v>0</v>
      </c>
    </row>
    <row r="394" spans="1:8" x14ac:dyDescent="0.75">
      <c r="A394" s="9"/>
      <c r="E394">
        <v>1925</v>
      </c>
      <c r="F394">
        <v>6.6311765538722926E-4</v>
      </c>
      <c r="H394" t="str" cm="1">
        <f t="array" ref="H394">IFERROR(INDEX(_xlfn.ANCHORARRAY($F$9),MATCH(E394,$A$9:$A$272,0),0),"Null")</f>
        <v>Null</v>
      </c>
    </row>
    <row r="395" spans="1:8" x14ac:dyDescent="0.75">
      <c r="A395" s="9"/>
      <c r="E395">
        <v>1930</v>
      </c>
      <c r="F395">
        <v>6.5646325923828398E-4</v>
      </c>
      <c r="H395" t="str" cm="1">
        <f t="array" ref="H395">IFERROR(INDEX(_xlfn.ANCHORARRAY($F$9),MATCH(E395,$A$9:$A$272,0),0),"Null")</f>
        <v>Null</v>
      </c>
    </row>
    <row r="396" spans="1:8" x14ac:dyDescent="0.75">
      <c r="A396" s="9"/>
      <c r="E396">
        <v>1935</v>
      </c>
      <c r="F396">
        <v>6.3482939260937291E-4</v>
      </c>
      <c r="H396" cm="1">
        <f t="array" ref="H396">IFERROR(INDEX(_xlfn.ANCHORARRAY($F$9),MATCH(E396,$A$9:$A$272,0),0),"Null")</f>
        <v>0</v>
      </c>
    </row>
    <row r="397" spans="1:8" x14ac:dyDescent="0.75">
      <c r="A397" s="9"/>
      <c r="E397">
        <v>1940</v>
      </c>
      <c r="F397">
        <v>6.2525838878663457E-4</v>
      </c>
      <c r="H397" t="str" cm="1">
        <f t="array" ref="H397">IFERROR(INDEX(_xlfn.ANCHORARRAY($F$9),MATCH(E397,$A$9:$A$272,0),0),"Null")</f>
        <v>Null</v>
      </c>
    </row>
    <row r="398" spans="1:8" x14ac:dyDescent="0.75">
      <c r="A398" s="9"/>
      <c r="E398">
        <v>1945</v>
      </c>
      <c r="F398">
        <v>6.1928359054226254E-4</v>
      </c>
      <c r="H398" t="str" cm="1">
        <f t="array" ref="H398">IFERROR(INDEX(_xlfn.ANCHORARRAY($F$9),MATCH(E398,$A$9:$A$272,0),0),"Null")</f>
        <v>Null</v>
      </c>
    </row>
    <row r="399" spans="1:8" x14ac:dyDescent="0.75">
      <c r="A399" s="9"/>
      <c r="E399">
        <v>1950</v>
      </c>
      <c r="F399">
        <v>5.9668696021520609E-4</v>
      </c>
      <c r="H399" cm="1">
        <f t="array" ref="H399">IFERROR(INDEX(_xlfn.ANCHORARRAY($F$9),MATCH(E399,$A$9:$A$272,0),0),"Null")</f>
        <v>0</v>
      </c>
    </row>
    <row r="400" spans="1:8" x14ac:dyDescent="0.75">
      <c r="A400" s="9"/>
      <c r="E400">
        <v>1955</v>
      </c>
      <c r="F400">
        <v>5.7714852045872862E-4</v>
      </c>
      <c r="H400" t="str" cm="1">
        <f t="array" ref="H400">IFERROR(INDEX(_xlfn.ANCHORARRAY($F$9),MATCH(E400,$A$9:$A$272,0),0),"Null")</f>
        <v>Null</v>
      </c>
    </row>
    <row r="401" spans="1:8" x14ac:dyDescent="0.75">
      <c r="A401" s="9"/>
      <c r="E401">
        <v>1960</v>
      </c>
      <c r="F401">
        <v>5.8453914767096142E-4</v>
      </c>
      <c r="H401" t="str" cm="1">
        <f t="array" ref="H401">IFERROR(INDEX(_xlfn.ANCHORARRAY($F$9),MATCH(E401,$A$9:$A$272,0),0),"Null")</f>
        <v>Null</v>
      </c>
    </row>
    <row r="402" spans="1:8" x14ac:dyDescent="0.75">
      <c r="A402" s="9"/>
      <c r="E402">
        <v>1965</v>
      </c>
      <c r="F402">
        <v>5.6483080843834068E-4</v>
      </c>
      <c r="H402" cm="1">
        <f t="array" ref="H402">IFERROR(INDEX(_xlfn.ANCHORARRAY($F$9),MATCH(E402,$A$9:$A$272,0),0),"Null")</f>
        <v>0</v>
      </c>
    </row>
    <row r="403" spans="1:8" x14ac:dyDescent="0.75">
      <c r="A403" s="9"/>
      <c r="E403">
        <v>1970</v>
      </c>
      <c r="F403">
        <v>5.5384397564774179E-4</v>
      </c>
      <c r="H403" t="str" cm="1">
        <f t="array" ref="H403">IFERROR(INDEX(_xlfn.ANCHORARRAY($F$9),MATCH(E403,$A$9:$A$272,0),0),"Null")</f>
        <v>Null</v>
      </c>
    </row>
    <row r="404" spans="1:8" x14ac:dyDescent="0.75">
      <c r="A404" s="9"/>
      <c r="E404">
        <v>1975</v>
      </c>
      <c r="F404">
        <v>5.5112558402944933E-4</v>
      </c>
      <c r="H404" t="str" cm="1">
        <f t="array" ref="H404">IFERROR(INDEX(_xlfn.ANCHORARRAY($F$9),MATCH(E404,$A$9:$A$272,0),0),"Null")</f>
        <v>Null</v>
      </c>
    </row>
    <row r="405" spans="1:8" x14ac:dyDescent="0.75">
      <c r="A405" s="9"/>
      <c r="E405">
        <v>1980</v>
      </c>
      <c r="F405">
        <v>5.3362593798669128E-4</v>
      </c>
      <c r="H405" cm="1">
        <f t="array" ref="H405">IFERROR(INDEX(_xlfn.ANCHORARRAY($F$9),MATCH(E405,$A$9:$A$272,0),0),"Null")</f>
        <v>0</v>
      </c>
    </row>
    <row r="406" spans="1:8" x14ac:dyDescent="0.75">
      <c r="A406" s="9"/>
      <c r="E406">
        <v>1985</v>
      </c>
      <c r="F406">
        <v>5.2490443154466944E-4</v>
      </c>
      <c r="H406" t="str" cm="1">
        <f t="array" ref="H406">IFERROR(INDEX(_xlfn.ANCHORARRAY($F$9),MATCH(E406,$A$9:$A$272,0),0),"Null")</f>
        <v>Null</v>
      </c>
    </row>
    <row r="407" spans="1:8" x14ac:dyDescent="0.75">
      <c r="A407" s="9"/>
      <c r="E407">
        <v>1990</v>
      </c>
      <c r="F407">
        <v>5.2374345179102366E-4</v>
      </c>
      <c r="H407" t="str" cm="1">
        <f t="array" ref="H407">IFERROR(INDEX(_xlfn.ANCHORARRAY($F$9),MATCH(E407,$A$9:$A$272,0),0),"Null")</f>
        <v>Null</v>
      </c>
    </row>
    <row r="408" spans="1:8" x14ac:dyDescent="0.75">
      <c r="A408" s="9"/>
      <c r="E408">
        <v>1995</v>
      </c>
      <c r="F408">
        <v>5.1244513662749539E-4</v>
      </c>
      <c r="H408" cm="1">
        <f t="array" ref="H408">IFERROR(INDEX(_xlfn.ANCHORARRAY($F$9),MATCH(E408,$A$9:$A$272,0),0),"Null")</f>
        <v>0</v>
      </c>
    </row>
    <row r="409" spans="1:8" x14ac:dyDescent="0.75">
      <c r="A409" s="9"/>
      <c r="E409">
        <v>2000</v>
      </c>
      <c r="F409">
        <v>5.1374769927792728E-4</v>
      </c>
      <c r="H409" t="str" cm="1">
        <f t="array" ref="H409">IFERROR(INDEX(_xlfn.ANCHORARRAY($F$9),MATCH(E409,$A$9:$A$272,0),0),"Null")</f>
        <v>Null</v>
      </c>
    </row>
    <row r="410" spans="1:8" x14ac:dyDescent="0.75">
      <c r="A410" s="9"/>
      <c r="E410">
        <v>2005</v>
      </c>
      <c r="F410">
        <v>5.1507857850771632E-4</v>
      </c>
      <c r="H410" t="str" cm="1">
        <f t="array" ref="H410">IFERROR(INDEX(_xlfn.ANCHORARRAY($F$9),MATCH(E410,$A$9:$A$272,0),0),"Null")</f>
        <v>Null</v>
      </c>
    </row>
    <row r="411" spans="1:8" x14ac:dyDescent="0.75">
      <c r="A411" s="9"/>
      <c r="E411">
        <v>2010</v>
      </c>
      <c r="F411">
        <v>5.1083109160413422E-4</v>
      </c>
      <c r="H411" cm="1">
        <f t="array" ref="H411">IFERROR(INDEX(_xlfn.ANCHORARRAY($F$9),MATCH(E411,$A$9:$A$272,0),0),"Null")</f>
        <v>0</v>
      </c>
    </row>
    <row r="412" spans="1:8" x14ac:dyDescent="0.75">
      <c r="A412" s="9"/>
      <c r="E412">
        <v>2015</v>
      </c>
      <c r="F412">
        <v>5.1499362876964458E-4</v>
      </c>
      <c r="H412" t="str" cm="1">
        <f t="array" ref="H412">IFERROR(INDEX(_xlfn.ANCHORARRAY($F$9),MATCH(E412,$A$9:$A$272,0),0),"Null")</f>
        <v>Null</v>
      </c>
    </row>
    <row r="413" spans="1:8" x14ac:dyDescent="0.75">
      <c r="A413" s="9"/>
      <c r="E413">
        <v>2020</v>
      </c>
      <c r="F413">
        <v>5.2031714568880083E-4</v>
      </c>
      <c r="H413" t="str" cm="1">
        <f t="array" ref="H413">IFERROR(INDEX(_xlfn.ANCHORARRAY($F$9),MATCH(E413,$A$9:$A$272,0),0),"Null")</f>
        <v>Null</v>
      </c>
    </row>
    <row r="414" spans="1:8" x14ac:dyDescent="0.75">
      <c r="A414" s="9"/>
      <c r="E414">
        <v>2025</v>
      </c>
      <c r="F414">
        <v>5.1907121619708342E-4</v>
      </c>
      <c r="H414" cm="1">
        <f t="array" ref="H414">IFERROR(INDEX(_xlfn.ANCHORARRAY($F$9),MATCH(E414,$A$9:$A$272,0),0),"Null")</f>
        <v>0</v>
      </c>
    </row>
    <row r="415" spans="1:8" x14ac:dyDescent="0.75">
      <c r="A415" s="9"/>
      <c r="E415">
        <v>2030</v>
      </c>
      <c r="F415">
        <v>5.3348435508990516E-4</v>
      </c>
      <c r="H415" t="str" cm="1">
        <f t="array" ref="H415">IFERROR(INDEX(_xlfn.ANCHORARRAY($F$9),MATCH(E415,$A$9:$A$272,0),0),"Null")</f>
        <v>Null</v>
      </c>
    </row>
    <row r="416" spans="1:8" x14ac:dyDescent="0.75">
      <c r="A416" s="9"/>
      <c r="E416">
        <v>2035</v>
      </c>
      <c r="F416">
        <v>5.354098824861957E-4</v>
      </c>
      <c r="H416" t="str" cm="1">
        <f t="array" ref="H416">IFERROR(INDEX(_xlfn.ANCHORARRAY($F$9),MATCH(E416,$A$9:$A$272,0),0),"Null")</f>
        <v>Null</v>
      </c>
    </row>
    <row r="417" spans="1:8" x14ac:dyDescent="0.75">
      <c r="A417" s="9"/>
      <c r="E417">
        <v>2040</v>
      </c>
      <c r="F417">
        <v>5.3563641512105334E-4</v>
      </c>
      <c r="H417" cm="1">
        <f t="array" ref="H417">IFERROR(INDEX(_xlfn.ANCHORARRAY($F$9),MATCH(E417,$A$9:$A$272,0),0),"Null")</f>
        <v>0</v>
      </c>
    </row>
    <row r="418" spans="1:8" x14ac:dyDescent="0.75">
      <c r="A418" s="9"/>
      <c r="E418">
        <v>2045</v>
      </c>
      <c r="F418">
        <v>5.4667988107036673E-4</v>
      </c>
      <c r="H418" t="str" cm="1">
        <f t="array" ref="H418">IFERROR(INDEX(_xlfn.ANCHORARRAY($F$9),MATCH(E418,$A$9:$A$272,0),0),"Null")</f>
        <v>Null</v>
      </c>
    </row>
    <row r="419" spans="1:8" x14ac:dyDescent="0.75">
      <c r="A419" s="9"/>
      <c r="E419">
        <v>2050</v>
      </c>
      <c r="F419">
        <v>5.4945490584737368E-4</v>
      </c>
      <c r="H419" t="str" cm="1">
        <f t="array" ref="H419">IFERROR(INDEX(_xlfn.ANCHORARRAY($F$9),MATCH(E419,$A$9:$A$272,0),0),"Null")</f>
        <v>Null</v>
      </c>
    </row>
    <row r="420" spans="1:8" x14ac:dyDescent="0.75">
      <c r="A420" s="9"/>
      <c r="E420">
        <v>2055</v>
      </c>
      <c r="F420">
        <v>5.5367407617159853E-4</v>
      </c>
      <c r="H420" cm="1">
        <f t="array" ref="H420">IFERROR(INDEX(_xlfn.ANCHORARRAY($F$9),MATCH(E420,$A$9:$A$272,0),0),"Null")</f>
        <v>0</v>
      </c>
    </row>
    <row r="421" spans="1:8" x14ac:dyDescent="0.75">
      <c r="A421" s="9"/>
      <c r="E421">
        <v>2060</v>
      </c>
      <c r="F421">
        <v>6.0498371796686957E-4</v>
      </c>
      <c r="H421" t="str" cm="1">
        <f t="array" ref="H421">IFERROR(INDEX(_xlfn.ANCHORARRAY($F$9),MATCH(E421,$A$9:$A$272,0),0),"Null")</f>
        <v>Null</v>
      </c>
    </row>
    <row r="422" spans="1:8" x14ac:dyDescent="0.75">
      <c r="A422" s="9"/>
      <c r="E422">
        <v>2065</v>
      </c>
      <c r="F422">
        <v>7.0100523856718119E-4</v>
      </c>
      <c r="H422" t="str" cm="1">
        <f t="array" ref="H422">IFERROR(INDEX(_xlfn.ANCHORARRAY($F$9),MATCH(E422,$A$9:$A$272,0),0),"Null")</f>
        <v>Null</v>
      </c>
    </row>
    <row r="423" spans="1:8" x14ac:dyDescent="0.75">
      <c r="A423" s="9"/>
      <c r="E423">
        <v>2070</v>
      </c>
      <c r="F423">
        <v>8.7526546793147391E-4</v>
      </c>
      <c r="H423" cm="1">
        <f t="array" ref="H423">IFERROR(INDEX(_xlfn.ANCHORARRAY($F$9),MATCH(E423,$A$9:$A$272,0),0),"Null")</f>
        <v>0</v>
      </c>
    </row>
    <row r="424" spans="1:8" x14ac:dyDescent="0.75">
      <c r="A424" s="9"/>
      <c r="E424">
        <v>2075</v>
      </c>
      <c r="F424">
        <v>1.1465666147529379E-3</v>
      </c>
      <c r="H424" t="str" cm="1">
        <f t="array" ref="H424">IFERROR(INDEX(_xlfn.ANCHORARRAY($F$9),MATCH(E424,$A$9:$A$272,0),0),"Null")</f>
        <v>Null</v>
      </c>
    </row>
    <row r="425" spans="1:8" x14ac:dyDescent="0.75">
      <c r="A425" s="9"/>
      <c r="E425">
        <v>2080</v>
      </c>
      <c r="F425">
        <v>1.4417952711312473E-3</v>
      </c>
      <c r="H425" t="str" cm="1">
        <f t="array" ref="H425">IFERROR(INDEX(_xlfn.ANCHORARRAY($F$9),MATCH(E425,$A$9:$A$272,0),0),"Null")</f>
        <v>Null</v>
      </c>
    </row>
    <row r="426" spans="1:8" x14ac:dyDescent="0.75">
      <c r="A426" s="9"/>
      <c r="E426">
        <v>2085</v>
      </c>
      <c r="F426">
        <v>1.7364575959224128E-3</v>
      </c>
      <c r="H426" cm="1">
        <f t="array" ref="H426">IFERROR(INDEX(_xlfn.ANCHORARRAY($F$9),MATCH(E426,$A$9:$A$272,0),0),"Null")</f>
        <v>0</v>
      </c>
    </row>
    <row r="427" spans="1:8" x14ac:dyDescent="0.75">
      <c r="A427" s="9"/>
      <c r="E427">
        <v>2090</v>
      </c>
      <c r="F427">
        <v>1.9828401529095288E-3</v>
      </c>
      <c r="H427" t="str" cm="1">
        <f t="array" ref="H427">IFERROR(INDEX(_xlfn.ANCHORARRAY($F$9),MATCH(E427,$A$9:$A$272,0),0),"Null")</f>
        <v>Null</v>
      </c>
    </row>
    <row r="428" spans="1:8" x14ac:dyDescent="0.75">
      <c r="A428" s="9"/>
      <c r="E428">
        <v>2095</v>
      </c>
      <c r="F428">
        <v>2.2199915050261929E-3</v>
      </c>
      <c r="H428" t="str" cm="1">
        <f t="array" ref="H428">IFERROR(INDEX(_xlfn.ANCHORARRAY($F$9),MATCH(E428,$A$9:$A$272,0),0),"Null")</f>
        <v>Null</v>
      </c>
    </row>
    <row r="429" spans="1:8" x14ac:dyDescent="0.75">
      <c r="A429" s="9"/>
      <c r="E429">
        <v>2100</v>
      </c>
      <c r="F429">
        <v>2.4276086648732835E-3</v>
      </c>
      <c r="H429" cm="1">
        <f t="array" ref="H429">IFERROR(INDEX(_xlfn.ANCHORARRAY($F$9),MATCH(E429,$A$9:$A$272,0),0),"Null")</f>
        <v>0</v>
      </c>
    </row>
    <row r="430" spans="1:8" x14ac:dyDescent="0.75">
      <c r="A430" s="9"/>
      <c r="E430">
        <v>2105</v>
      </c>
      <c r="F430">
        <v>2.5738071640945778E-3</v>
      </c>
      <c r="H430" t="str" cm="1">
        <f t="array" ref="H430">IFERROR(INDEX(_xlfn.ANCHORARRAY($F$9),MATCH(E430,$A$9:$A$272,0),0),"Null")</f>
        <v>Null</v>
      </c>
    </row>
    <row r="431" spans="1:8" x14ac:dyDescent="0.75">
      <c r="A431" s="9"/>
      <c r="E431">
        <v>2110</v>
      </c>
      <c r="F431">
        <v>2.6769361461135496E-3</v>
      </c>
      <c r="H431" t="str" cm="1">
        <f t="array" ref="H431">IFERROR(INDEX(_xlfn.ANCHORARRAY($F$9),MATCH(E431,$A$9:$A$272,0),0),"Null")</f>
        <v>Null</v>
      </c>
    </row>
    <row r="432" spans="1:8" x14ac:dyDescent="0.75">
      <c r="A432" s="9"/>
      <c r="E432">
        <v>2115</v>
      </c>
      <c r="F432">
        <v>2.7811694747274531E-3</v>
      </c>
      <c r="H432" cm="1">
        <f t="array" ref="H432">IFERROR(INDEX(_xlfn.ANCHORARRAY($F$9),MATCH(E432,$A$9:$A$272,0),0),"Null")</f>
        <v>0</v>
      </c>
    </row>
    <row r="433" spans="1:8" x14ac:dyDescent="0.75">
      <c r="A433" s="9"/>
      <c r="E433">
        <v>2120</v>
      </c>
      <c r="F433">
        <v>2.8379158997593095E-3</v>
      </c>
      <c r="H433" t="str" cm="1">
        <f t="array" ref="H433">IFERROR(INDEX(_xlfn.ANCHORARRAY($F$9),MATCH(E433,$A$9:$A$272,0),0),"Null")</f>
        <v>Null</v>
      </c>
    </row>
    <row r="434" spans="1:8" x14ac:dyDescent="0.75">
      <c r="A434" s="9"/>
      <c r="E434">
        <v>2125</v>
      </c>
      <c r="F434">
        <v>2.8829675775166362E-3</v>
      </c>
      <c r="H434" t="str" cm="1">
        <f t="array" ref="H434">IFERROR(INDEX(_xlfn.ANCHORARRAY($F$9),MATCH(E434,$A$9:$A$272,0),0),"Null")</f>
        <v>Null</v>
      </c>
    </row>
    <row r="435" spans="1:8" x14ac:dyDescent="0.75">
      <c r="A435" s="9"/>
      <c r="E435">
        <v>2130</v>
      </c>
      <c r="F435">
        <v>2.9138043324366419E-3</v>
      </c>
      <c r="H435" cm="1">
        <f t="array" ref="H435">IFERROR(INDEX(_xlfn.ANCHORARRAY($F$9),MATCH(E435,$A$9:$A$272,0),0),"Null")</f>
        <v>0</v>
      </c>
    </row>
    <row r="436" spans="1:8" x14ac:dyDescent="0.75">
      <c r="A436" s="9"/>
      <c r="E436">
        <v>2135</v>
      </c>
      <c r="F436">
        <v>2.9311623955826137E-3</v>
      </c>
      <c r="H436" t="str" cm="1">
        <f t="array" ref="H436">IFERROR(INDEX(_xlfn.ANCHORARRAY($F$9),MATCH(E436,$A$9:$A$272,0),0),"Null")</f>
        <v>Null</v>
      </c>
    </row>
    <row r="437" spans="1:8" x14ac:dyDescent="0.75">
      <c r="A437" s="9"/>
      <c r="E437">
        <v>2140</v>
      </c>
      <c r="F437">
        <v>2.9407050828259948E-3</v>
      </c>
      <c r="H437" t="str" cm="1">
        <f t="array" ref="H437">IFERROR(INDEX(_xlfn.ANCHORARRAY($F$9),MATCH(E437,$A$9:$A$272,0),0),"Null")</f>
        <v>Null</v>
      </c>
    </row>
    <row r="438" spans="1:8" x14ac:dyDescent="0.75">
      <c r="A438" s="9"/>
      <c r="E438">
        <v>2145</v>
      </c>
      <c r="F438">
        <v>2.9691915616593518E-3</v>
      </c>
      <c r="H438" cm="1">
        <f t="array" ref="H438">IFERROR(INDEX(_xlfn.ANCHORARRAY($F$9),MATCH(E438,$A$9:$A$272,0),0),"Null")</f>
        <v>0</v>
      </c>
    </row>
    <row r="439" spans="1:8" x14ac:dyDescent="0.75">
      <c r="A439" s="9"/>
      <c r="E439">
        <v>2150</v>
      </c>
      <c r="F439">
        <v>2.94339515786493E-3</v>
      </c>
      <c r="H439" t="str" cm="1">
        <f t="array" ref="H439">IFERROR(INDEX(_xlfn.ANCHORARRAY($F$9),MATCH(E439,$A$9:$A$272,0),0),"Null")</f>
        <v>Null</v>
      </c>
    </row>
    <row r="440" spans="1:8" x14ac:dyDescent="0.75">
      <c r="A440" s="9"/>
      <c r="E440">
        <v>2155</v>
      </c>
      <c r="F440">
        <v>2.941129831516353E-3</v>
      </c>
      <c r="H440" t="str" cm="1">
        <f t="array" ref="H440">IFERROR(INDEX(_xlfn.ANCHORARRAY($F$9),MATCH(E440,$A$9:$A$272,0),0),"Null")</f>
        <v>Null</v>
      </c>
    </row>
    <row r="441" spans="1:8" x14ac:dyDescent="0.75">
      <c r="A441" s="9"/>
      <c r="E441">
        <v>2160</v>
      </c>
      <c r="F441">
        <v>2.9061022228514797E-3</v>
      </c>
      <c r="H441" cm="1">
        <f t="array" ref="H441">IFERROR(INDEX(_xlfn.ANCHORARRAY($F$9),MATCH(E441,$A$9:$A$272,0),0),"Null")</f>
        <v>0</v>
      </c>
    </row>
    <row r="442" spans="1:8" x14ac:dyDescent="0.75">
      <c r="A442" s="9"/>
      <c r="E442">
        <v>2165</v>
      </c>
      <c r="F442">
        <v>2.8673368257114543E-3</v>
      </c>
      <c r="H442" t="str" cm="1">
        <f t="array" ref="H442">IFERROR(INDEX(_xlfn.ANCHORARRAY($F$9),MATCH(E442,$A$9:$A$272,0),0),"Null")</f>
        <v>Null</v>
      </c>
    </row>
    <row r="443" spans="1:8" x14ac:dyDescent="0.75">
      <c r="A443" s="9"/>
      <c r="E443">
        <v>2170</v>
      </c>
      <c r="F443">
        <v>2.8313181367690785E-3</v>
      </c>
      <c r="H443" t="str" cm="1">
        <f t="array" ref="H443">IFERROR(INDEX(_xlfn.ANCHORARRAY($F$9),MATCH(E443,$A$9:$A$272,0),0),"Null")</f>
        <v>Null</v>
      </c>
    </row>
    <row r="444" spans="1:8" x14ac:dyDescent="0.75">
      <c r="A444" s="9"/>
      <c r="E444">
        <v>2175</v>
      </c>
      <c r="F444">
        <v>2.7891547501061875E-3</v>
      </c>
      <c r="H444" cm="1">
        <f t="array" ref="H444">IFERROR(INDEX(_xlfn.ANCHORARRAY($F$9),MATCH(E444,$A$9:$A$272,0),0),"Null")</f>
        <v>0</v>
      </c>
    </row>
    <row r="445" spans="1:8" x14ac:dyDescent="0.75">
      <c r="A445" s="9"/>
      <c r="E445">
        <v>2180</v>
      </c>
      <c r="F445">
        <v>2.7703242248336402E-3</v>
      </c>
      <c r="H445" t="str" cm="1">
        <f t="array" ref="H445">IFERROR(INDEX(_xlfn.ANCHORARRAY($F$9),MATCH(E445,$A$9:$A$272,0),0),"Null")</f>
        <v>Null</v>
      </c>
    </row>
    <row r="446" spans="1:8" x14ac:dyDescent="0.75">
      <c r="A446" s="9"/>
      <c r="E446">
        <v>2185</v>
      </c>
      <c r="F446">
        <v>2.7155599603567891E-3</v>
      </c>
      <c r="H446" t="str" cm="1">
        <f t="array" ref="H446">IFERROR(INDEX(_xlfn.ANCHORARRAY($F$9),MATCH(E446,$A$9:$A$272,0),0),"Null")</f>
        <v>Null</v>
      </c>
    </row>
    <row r="447" spans="1:8" x14ac:dyDescent="0.75">
      <c r="A447" s="9"/>
      <c r="E447">
        <v>2190</v>
      </c>
      <c r="F447">
        <v>2.6795412714144132E-3</v>
      </c>
      <c r="H447" cm="1">
        <f t="array" ref="H447">IFERROR(INDEX(_xlfn.ANCHORARRAY($F$9),MATCH(E447,$A$9:$A$272,0),0),"Null")</f>
        <v>0</v>
      </c>
    </row>
    <row r="448" spans="1:8" x14ac:dyDescent="0.75">
      <c r="A448" s="9"/>
      <c r="E448">
        <v>2195</v>
      </c>
      <c r="F448">
        <v>2.6614186606257967E-3</v>
      </c>
      <c r="H448" t="str" cm="1">
        <f t="array" ref="H448">IFERROR(INDEX(_xlfn.ANCHORARRAY($F$9),MATCH(E448,$A$9:$A$272,0),0),"Null")</f>
        <v>Null</v>
      </c>
    </row>
    <row r="449" spans="1:8" x14ac:dyDescent="0.75">
      <c r="A449" s="9"/>
      <c r="E449">
        <v>2200</v>
      </c>
      <c r="F449">
        <v>2.600764547642645E-3</v>
      </c>
      <c r="H449" t="str" cm="1">
        <f t="array" ref="H449">IFERROR(INDEX(_xlfn.ANCHORARRAY($F$9),MATCH(E449,$A$9:$A$272,0),0),"Null")</f>
        <v>Null</v>
      </c>
    </row>
    <row r="450" spans="1:8" x14ac:dyDescent="0.75">
      <c r="A450" s="9"/>
      <c r="E450">
        <v>2205</v>
      </c>
      <c r="F450">
        <v>2.5268016423616027E-3</v>
      </c>
      <c r="H450" cm="1">
        <f t="array" ref="H450">IFERROR(INDEX(_xlfn.ANCHORARRAY($F$9),MATCH(E450,$A$9:$A$272,0),0),"Null")</f>
        <v>0</v>
      </c>
    </row>
    <row r="451" spans="1:8" x14ac:dyDescent="0.75">
      <c r="A451" s="9"/>
      <c r="E451">
        <v>2210</v>
      </c>
      <c r="F451">
        <v>2.4760583321534763E-3</v>
      </c>
      <c r="H451" t="str" cm="1">
        <f t="array" ref="H451">IFERROR(INDEX(_xlfn.ANCHORARRAY($F$9),MATCH(E451,$A$9:$A$272,0),0),"Null")</f>
        <v>Null</v>
      </c>
    </row>
    <row r="452" spans="1:8" x14ac:dyDescent="0.75">
      <c r="A452" s="9"/>
      <c r="E452">
        <v>2215</v>
      </c>
      <c r="F452">
        <v>2.398102789183067E-3</v>
      </c>
      <c r="H452" t="str" cm="1">
        <f t="array" ref="H452">IFERROR(INDEX(_xlfn.ANCHORARRAY($F$9),MATCH(E452,$A$9:$A$272,0),0),"Null")</f>
        <v>Null</v>
      </c>
    </row>
    <row r="453" spans="1:8" x14ac:dyDescent="0.75">
      <c r="A453" s="9"/>
      <c r="E453">
        <v>2220</v>
      </c>
      <c r="F453">
        <v>2.3474161121336545E-3</v>
      </c>
      <c r="H453" cm="1">
        <f t="array" ref="H453">IFERROR(INDEX(_xlfn.ANCHORARRAY($F$9),MATCH(E453,$A$9:$A$272,0),0),"Null")</f>
        <v>0</v>
      </c>
    </row>
    <row r="454" spans="1:8" x14ac:dyDescent="0.75">
      <c r="A454" s="9"/>
      <c r="E454">
        <v>2225</v>
      </c>
      <c r="F454">
        <v>2.3055075746849785E-3</v>
      </c>
      <c r="H454" t="str" cm="1">
        <f t="array" ref="H454">IFERROR(INDEX(_xlfn.ANCHORARRAY($F$9),MATCH(E454,$A$9:$A$272,0),0),"Null")</f>
        <v>Null</v>
      </c>
    </row>
    <row r="455" spans="1:8" x14ac:dyDescent="0.75">
      <c r="A455" s="9"/>
      <c r="E455">
        <v>2230</v>
      </c>
      <c r="F455">
        <v>2.2412289395441032E-3</v>
      </c>
      <c r="H455" t="str" cm="1">
        <f t="array" ref="H455">IFERROR(INDEX(_xlfn.ANCHORARRAY($F$9),MATCH(E455,$A$9:$A$272,0),0),"Null")</f>
        <v>Null</v>
      </c>
    </row>
    <row r="456" spans="1:8" x14ac:dyDescent="0.75">
      <c r="A456" s="9"/>
      <c r="E456">
        <v>2235</v>
      </c>
      <c r="F456">
        <v>2.2333286139034404E-3</v>
      </c>
      <c r="H456" cm="1">
        <f t="array" ref="H456">IFERROR(INDEX(_xlfn.ANCHORARRAY($F$9),MATCH(E456,$A$9:$A$272,0),0),"Null")</f>
        <v>0</v>
      </c>
    </row>
    <row r="457" spans="1:8" x14ac:dyDescent="0.75">
      <c r="A457" s="9"/>
      <c r="E457">
        <v>2240</v>
      </c>
      <c r="F457">
        <v>2.1749964604275804E-3</v>
      </c>
      <c r="H457" t="str" cm="1">
        <f t="array" ref="H457">IFERROR(INDEX(_xlfn.ANCHORARRAY($F$9),MATCH(E457,$A$9:$A$272,0),0),"Null")</f>
        <v>Null</v>
      </c>
    </row>
    <row r="458" spans="1:8" x14ac:dyDescent="0.75">
      <c r="A458" s="9"/>
      <c r="E458">
        <v>2245</v>
      </c>
      <c r="F458">
        <v>2.114483930341215E-3</v>
      </c>
      <c r="H458" t="str" cm="1">
        <f t="array" ref="H458">IFERROR(INDEX(_xlfn.ANCHORARRAY($F$9),MATCH(E458,$A$9:$A$272,0),0),"Null")</f>
        <v>Null</v>
      </c>
    </row>
    <row r="459" spans="1:8" x14ac:dyDescent="0.75">
      <c r="A459" s="9"/>
      <c r="E459">
        <v>2250</v>
      </c>
      <c r="F459">
        <v>2.0857426022936431E-3</v>
      </c>
      <c r="H459" cm="1">
        <f t="array" ref="H459">IFERROR(INDEX(_xlfn.ANCHORARRAY($F$9),MATCH(E459,$A$9:$A$272,0),0),"Null")</f>
        <v>0</v>
      </c>
    </row>
    <row r="460" spans="1:8" x14ac:dyDescent="0.75">
      <c r="A460" s="9"/>
      <c r="E460">
        <v>2255</v>
      </c>
      <c r="F460">
        <v>2.0476001698994761E-3</v>
      </c>
      <c r="H460" t="str" cm="1">
        <f t="array" ref="H460">IFERROR(INDEX(_xlfn.ANCHORARRAY($F$9),MATCH(E460,$A$9:$A$272,0),0),"Null")</f>
        <v>Null</v>
      </c>
    </row>
    <row r="461" spans="1:8" x14ac:dyDescent="0.75">
      <c r="A461" s="9"/>
      <c r="E461">
        <v>2260</v>
      </c>
      <c r="F461">
        <v>1.9487469913634435E-3</v>
      </c>
      <c r="H461" t="str" cm="1">
        <f t="array" ref="H461">IFERROR(INDEX(_xlfn.ANCHORARRAY($F$9),MATCH(E461,$A$9:$A$272,0),0),"Null")</f>
        <v>Null</v>
      </c>
    </row>
    <row r="462" spans="1:8" x14ac:dyDescent="0.75">
      <c r="A462" s="9"/>
      <c r="E462">
        <v>2265</v>
      </c>
      <c r="F462">
        <v>1.8722072773608947E-3</v>
      </c>
      <c r="H462" cm="1">
        <f t="array" ref="H462">IFERROR(INDEX(_xlfn.ANCHORARRAY($F$9),MATCH(E462,$A$9:$A$272,0),0),"Null")</f>
        <v>0</v>
      </c>
    </row>
    <row r="463" spans="1:8" x14ac:dyDescent="0.75">
      <c r="A463" s="9"/>
      <c r="E463">
        <v>2270</v>
      </c>
      <c r="F463">
        <v>1.8165651989239702E-3</v>
      </c>
      <c r="H463" t="str" cm="1">
        <f t="array" ref="H463">IFERROR(INDEX(_xlfn.ANCHORARRAY($F$9),MATCH(E463,$A$9:$A$272,0),0),"Null")</f>
        <v>Null</v>
      </c>
    </row>
    <row r="464" spans="1:8" x14ac:dyDescent="0.75">
      <c r="A464" s="9"/>
      <c r="E464">
        <v>2275</v>
      </c>
      <c r="F464">
        <v>1.754523573552315E-3</v>
      </c>
      <c r="H464" t="str" cm="1">
        <f t="array" ref="H464">IFERROR(INDEX(_xlfn.ANCHORARRAY($F$9),MATCH(E464,$A$9:$A$272,0),0),"Null")</f>
        <v>Null</v>
      </c>
    </row>
    <row r="465" spans="1:8" x14ac:dyDescent="0.75">
      <c r="A465" s="9"/>
      <c r="E465">
        <v>2280</v>
      </c>
      <c r="F465">
        <v>1.6921704658077305E-3</v>
      </c>
      <c r="H465" cm="1">
        <f t="array" ref="H465">IFERROR(INDEX(_xlfn.ANCHORARRAY($F$9),MATCH(E465,$A$9:$A$272,0),0),"Null")</f>
        <v>0</v>
      </c>
    </row>
    <row r="466" spans="1:8" x14ac:dyDescent="0.75">
      <c r="A466" s="9"/>
      <c r="E466">
        <v>2285</v>
      </c>
      <c r="F466">
        <v>1.6224833640096279E-3</v>
      </c>
      <c r="H466" t="str" cm="1">
        <f t="array" ref="H466">IFERROR(INDEX(_xlfn.ANCHORARRAY($F$9),MATCH(E466,$A$9:$A$272,0),0),"Null")</f>
        <v>Null</v>
      </c>
    </row>
    <row r="467" spans="1:8" x14ac:dyDescent="0.75">
      <c r="A467" s="9"/>
      <c r="E467">
        <v>2290</v>
      </c>
      <c r="F467">
        <v>1.5782245504743029E-3</v>
      </c>
      <c r="H467" t="str" cm="1">
        <f t="array" ref="H467">IFERROR(INDEX(_xlfn.ANCHORARRAY($F$9),MATCH(E467,$A$9:$A$272,0),0),"Null")</f>
        <v>Null</v>
      </c>
    </row>
    <row r="468" spans="1:8" x14ac:dyDescent="0.75">
      <c r="A468" s="9"/>
      <c r="E468">
        <v>2295</v>
      </c>
      <c r="F468">
        <v>1.5078012176129123E-3</v>
      </c>
      <c r="H468" cm="1">
        <f t="array" ref="H468">IFERROR(INDEX(_xlfn.ANCHORARRAY($F$9),MATCH(E468,$A$9:$A$272,0),0),"Null")</f>
        <v>0</v>
      </c>
    </row>
    <row r="469" spans="1:8" x14ac:dyDescent="0.75">
      <c r="A469" s="9"/>
      <c r="E469">
        <v>2300</v>
      </c>
      <c r="F469">
        <v>1.4571994903015716E-3</v>
      </c>
      <c r="H469" t="str" cm="1">
        <f t="array" ref="H469">IFERROR(INDEX(_xlfn.ANCHORARRAY($F$9),MATCH(E469,$A$9:$A$272,0),0),"Null")</f>
        <v>Null</v>
      </c>
    </row>
    <row r="470" spans="1:8" x14ac:dyDescent="0.75">
      <c r="A470" s="9"/>
      <c r="E470">
        <v>2305</v>
      </c>
      <c r="F470">
        <v>1.3832932181792441E-3</v>
      </c>
      <c r="H470" t="str" cm="1">
        <f t="array" ref="H470">IFERROR(INDEX(_xlfn.ANCHORARRAY($F$9),MATCH(E470,$A$9:$A$272,0),0),"Null")</f>
        <v>Null</v>
      </c>
    </row>
    <row r="471" spans="1:8" x14ac:dyDescent="0.75">
      <c r="A471" s="9"/>
      <c r="E471">
        <v>2310</v>
      </c>
      <c r="F471">
        <v>1.3140025484921422E-3</v>
      </c>
      <c r="H471" cm="1">
        <f t="array" ref="H471">IFERROR(INDEX(_xlfn.ANCHORARRAY($F$9),MATCH(E471,$A$9:$A$272,0),0),"Null")</f>
        <v>0</v>
      </c>
    </row>
    <row r="472" spans="1:8" x14ac:dyDescent="0.75">
      <c r="A472" s="9"/>
      <c r="E472">
        <v>2315</v>
      </c>
      <c r="F472">
        <v>1.2423899192977488E-3</v>
      </c>
      <c r="H472" t="str" cm="1">
        <f t="array" ref="H472">IFERROR(INDEX(_xlfn.ANCHORARRAY($F$9),MATCH(E472,$A$9:$A$272,0),0),"Null")</f>
        <v>Null</v>
      </c>
    </row>
    <row r="473" spans="1:8" x14ac:dyDescent="0.75">
      <c r="A473" s="9"/>
      <c r="E473">
        <v>2320</v>
      </c>
      <c r="F473">
        <v>1.1678040492708482E-3</v>
      </c>
      <c r="H473" t="str" cm="1">
        <f t="array" ref="H473">IFERROR(INDEX(_xlfn.ANCHORARRAY($F$9),MATCH(E473,$A$9:$A$272,0),0),"Null")</f>
        <v>Null</v>
      </c>
    </row>
    <row r="474" spans="1:8" x14ac:dyDescent="0.75">
      <c r="A474" s="9"/>
      <c r="E474">
        <v>2325</v>
      </c>
      <c r="F474">
        <v>1.0666005946481664E-3</v>
      </c>
      <c r="H474" cm="1">
        <f t="array" ref="H474">IFERROR(INDEX(_xlfn.ANCHORARRAY($F$9),MATCH(E474,$A$9:$A$272,0),0),"Null")</f>
        <v>0</v>
      </c>
    </row>
    <row r="475" spans="1:8" x14ac:dyDescent="0.75">
      <c r="A475" s="9"/>
      <c r="E475">
        <v>2330</v>
      </c>
      <c r="F475">
        <v>9.9586577941384691E-4</v>
      </c>
      <c r="H475" t="str" cm="1">
        <f t="array" ref="H475">IFERROR(INDEX(_xlfn.ANCHORARRAY($F$9),MATCH(E475,$A$9:$A$272,0),0),"Null")</f>
        <v>Null</v>
      </c>
    </row>
    <row r="476" spans="1:8" x14ac:dyDescent="0.75">
      <c r="A476" s="9"/>
      <c r="E476">
        <v>2335</v>
      </c>
      <c r="F476">
        <v>9.4934163952994487E-4</v>
      </c>
      <c r="H476" t="str" cm="1">
        <f t="array" ref="H476">IFERROR(INDEX(_xlfn.ANCHORARRAY($F$9),MATCH(E476,$A$9:$A$272,0),0),"Null")</f>
        <v>Null</v>
      </c>
    </row>
    <row r="477" spans="1:8" x14ac:dyDescent="0.75">
      <c r="A477" s="9"/>
      <c r="E477">
        <v>2340</v>
      </c>
      <c r="F477">
        <v>8.8744159705507583E-4</v>
      </c>
      <c r="H477" cm="1">
        <f t="array" ref="H477">IFERROR(INDEX(_xlfn.ANCHORARRAY($F$9),MATCH(E477,$A$9:$A$272,0),0),"Null")</f>
        <v>0</v>
      </c>
    </row>
    <row r="478" spans="1:8" x14ac:dyDescent="0.75">
      <c r="A478" s="9"/>
      <c r="E478">
        <v>2345</v>
      </c>
      <c r="F478">
        <v>8.5915333427721938E-4</v>
      </c>
      <c r="H478" t="str" cm="1">
        <f t="array" ref="H478">IFERROR(INDEX(_xlfn.ANCHORARRAY($F$9),MATCH(E478,$A$9:$A$272,0),0),"Null")</f>
        <v>Null</v>
      </c>
    </row>
    <row r="479" spans="1:8" x14ac:dyDescent="0.75">
      <c r="A479" s="9"/>
      <c r="E479">
        <v>2350</v>
      </c>
      <c r="F479">
        <v>8.1823587710604573E-4</v>
      </c>
      <c r="H479" t="str" cm="1">
        <f t="array" ref="H479">IFERROR(INDEX(_xlfn.ANCHORARRAY($F$9),MATCH(E479,$A$9:$A$272,0),0),"Null")</f>
        <v>Null</v>
      </c>
    </row>
    <row r="480" spans="1:8" x14ac:dyDescent="0.75">
      <c r="A480" s="9"/>
      <c r="E480">
        <v>2355</v>
      </c>
      <c r="F480">
        <v>7.8527537873424892E-4</v>
      </c>
      <c r="H480" cm="1">
        <f t="array" ref="H480">IFERROR(INDEX(_xlfn.ANCHORARRAY($F$9),MATCH(E480,$A$9:$A$272,0),0),"Null")</f>
        <v>0</v>
      </c>
    </row>
    <row r="481" spans="1:8" x14ac:dyDescent="0.75">
      <c r="A481" s="9"/>
      <c r="E481">
        <v>2360</v>
      </c>
      <c r="F481">
        <v>7.6947472745292377E-4</v>
      </c>
      <c r="H481" t="str" cm="1">
        <f t="array" ref="H481">IFERROR(INDEX(_xlfn.ANCHORARRAY($F$9),MATCH(E481,$A$9:$A$272,0),0),"Null")</f>
        <v>Null</v>
      </c>
    </row>
    <row r="482" spans="1:8" x14ac:dyDescent="0.75">
      <c r="A482" s="9"/>
      <c r="E482">
        <v>2365</v>
      </c>
      <c r="F482">
        <v>7.4537731841993493E-4</v>
      </c>
      <c r="H482" t="str" cm="1">
        <f t="array" ref="H482">IFERROR(INDEX(_xlfn.ANCHORARRAY($F$9),MATCH(E482,$A$9:$A$272,0),0),"Null")</f>
        <v>Null</v>
      </c>
    </row>
    <row r="483" spans="1:8" x14ac:dyDescent="0.75">
      <c r="A483" s="9"/>
      <c r="E483">
        <v>2370</v>
      </c>
      <c r="F483">
        <v>7.2385671810845252E-4</v>
      </c>
      <c r="H483" cm="1">
        <f t="array" ref="H483">IFERROR(INDEX(_xlfn.ANCHORARRAY($F$9),MATCH(E483,$A$9:$A$272,0),0),"Null")</f>
        <v>0</v>
      </c>
    </row>
    <row r="484" spans="1:8" x14ac:dyDescent="0.75">
      <c r="A484" s="9"/>
      <c r="E484">
        <v>2375</v>
      </c>
      <c r="F484">
        <v>7.1162395582613622E-4</v>
      </c>
      <c r="H484" t="str" cm="1">
        <f t="array" ref="H484">IFERROR(INDEX(_xlfn.ANCHORARRAY($F$9),MATCH(E484,$A$9:$A$272,0),0),"Null")</f>
        <v>Null</v>
      </c>
    </row>
    <row r="485" spans="1:8" x14ac:dyDescent="0.75">
      <c r="A485" s="9"/>
      <c r="E485">
        <v>2380</v>
      </c>
      <c r="F485">
        <v>6.8877247628486478E-4</v>
      </c>
      <c r="H485" t="str" cm="1">
        <f t="array" ref="H485">IFERROR(INDEX(_xlfn.ANCHORARRAY($F$9),MATCH(E485,$A$9:$A$272,0),0),"Null")</f>
        <v>Null</v>
      </c>
    </row>
    <row r="486" spans="1:8" x14ac:dyDescent="0.75">
      <c r="A486" s="9"/>
      <c r="E486">
        <v>2385</v>
      </c>
      <c r="F486">
        <v>6.6388220302987402E-4</v>
      </c>
      <c r="H486" cm="1">
        <f t="array" ref="H486">IFERROR(INDEX(_xlfn.ANCHORARRAY($F$9),MATCH(E486,$A$9:$A$272,0),0),"Null")</f>
        <v>0</v>
      </c>
    </row>
    <row r="487" spans="1:8" x14ac:dyDescent="0.75">
      <c r="A487" s="9"/>
      <c r="E487">
        <v>2390</v>
      </c>
      <c r="F487">
        <v>6.5753928925385812E-4</v>
      </c>
      <c r="H487" t="str" cm="1">
        <f t="array" ref="H487">IFERROR(INDEX(_xlfn.ANCHORARRAY($F$9),MATCH(E487,$A$9:$A$272,0),0),"Null")</f>
        <v>Null</v>
      </c>
    </row>
    <row r="488" spans="1:8" x14ac:dyDescent="0.75">
      <c r="A488" s="9"/>
      <c r="E488">
        <v>2395</v>
      </c>
      <c r="F488">
        <v>6.3746283448959374E-4</v>
      </c>
      <c r="H488" t="str" cm="1">
        <f t="array" ref="H488">IFERROR(INDEX(_xlfn.ANCHORARRAY($F$9),MATCH(E488,$A$9:$A$272,0),0),"Null")</f>
        <v>Null</v>
      </c>
    </row>
    <row r="489" spans="1:8" x14ac:dyDescent="0.75">
      <c r="A489" s="9"/>
      <c r="E489">
        <v>2400</v>
      </c>
      <c r="F489">
        <v>6.167067818207561E-4</v>
      </c>
      <c r="H489" cm="1">
        <f t="array" ref="H489">IFERROR(INDEX(_xlfn.ANCHORARRAY($F$9),MATCH(E489,$A$9:$A$272,0),0),"Null")</f>
        <v>0</v>
      </c>
    </row>
    <row r="490" spans="1:8" x14ac:dyDescent="0.75">
      <c r="A490" s="9"/>
      <c r="E490">
        <v>2405</v>
      </c>
      <c r="F490">
        <v>6.1251592807588849E-4</v>
      </c>
      <c r="H490" t="str" cm="1">
        <f t="array" ref="H490">IFERROR(INDEX(_xlfn.ANCHORARRAY($F$9),MATCH(E490,$A$9:$A$272,0),0),"Null")</f>
        <v>Null</v>
      </c>
    </row>
    <row r="491" spans="1:8" x14ac:dyDescent="0.75">
      <c r="A491" s="9"/>
      <c r="E491">
        <v>2410</v>
      </c>
      <c r="F491">
        <v>5.9725329180235036E-4</v>
      </c>
      <c r="H491" t="str" cm="1">
        <f t="array" ref="H491">IFERROR(INDEX(_xlfn.ANCHORARRAY($F$9),MATCH(E491,$A$9:$A$272,0),0),"Null")</f>
        <v>Null</v>
      </c>
    </row>
    <row r="492" spans="1:8" x14ac:dyDescent="0.75">
      <c r="A492" s="9"/>
      <c r="E492">
        <v>2415</v>
      </c>
      <c r="F492">
        <v>5.803482939260937E-4</v>
      </c>
      <c r="H492" cm="1">
        <f t="array" ref="H492">IFERROR(INDEX(_xlfn.ANCHORARRAY($F$9),MATCH(E492,$A$9:$A$272,0),0),"Null")</f>
        <v>0</v>
      </c>
    </row>
    <row r="493" spans="1:8" x14ac:dyDescent="0.75">
      <c r="A493" s="9"/>
      <c r="E493">
        <v>2420</v>
      </c>
      <c r="F493">
        <v>5.634716126291944E-4</v>
      </c>
      <c r="H493" t="str" cm="1">
        <f t="array" ref="H493">IFERROR(INDEX(_xlfn.ANCHORARRAY($F$9),MATCH(E493,$A$9:$A$272,0),0),"Null")</f>
        <v>Null</v>
      </c>
    </row>
    <row r="494" spans="1:8" x14ac:dyDescent="0.75">
      <c r="A494" s="9"/>
      <c r="E494">
        <v>2425</v>
      </c>
      <c r="F494">
        <v>5.5704374911510687E-4</v>
      </c>
      <c r="H494" t="str" cm="1">
        <f t="array" ref="H494">IFERROR(INDEX(_xlfn.ANCHORARRAY($F$9),MATCH(E494,$A$9:$A$272,0),0),"Null")</f>
        <v>Null</v>
      </c>
    </row>
    <row r="495" spans="1:8" x14ac:dyDescent="0.75">
      <c r="A495" s="9"/>
      <c r="E495">
        <v>2430</v>
      </c>
      <c r="F495">
        <v>5.3642927934305536E-4</v>
      </c>
      <c r="H495" cm="1">
        <f t="array" ref="H495">IFERROR(INDEX(_xlfn.ANCHORARRAY($F$9),MATCH(E495,$A$9:$A$272,0),0),"Null")</f>
        <v>0</v>
      </c>
    </row>
    <row r="496" spans="1:8" x14ac:dyDescent="0.75">
      <c r="A496" s="9"/>
      <c r="E496">
        <v>2435</v>
      </c>
      <c r="F496">
        <v>5.318136769078295E-4</v>
      </c>
      <c r="H496" t="str" cm="1">
        <f t="array" ref="H496">IFERROR(INDEX(_xlfn.ANCHORARRAY($F$9),MATCH(E496,$A$9:$A$272,0),0),"Null")</f>
        <v>Null</v>
      </c>
    </row>
    <row r="497" spans="1:8" x14ac:dyDescent="0.75">
      <c r="A497" s="9"/>
      <c r="E497">
        <v>2440</v>
      </c>
      <c r="F497">
        <v>5.2269573835480676E-4</v>
      </c>
      <c r="H497" t="str" cm="1">
        <f t="array" ref="H497">IFERROR(INDEX(_xlfn.ANCHORARRAY($F$9),MATCH(E497,$A$9:$A$272,0),0),"Null")</f>
        <v>Null</v>
      </c>
    </row>
    <row r="498" spans="1:8" x14ac:dyDescent="0.75">
      <c r="A498" s="9"/>
      <c r="E498">
        <v>2445</v>
      </c>
      <c r="F498">
        <v>5.0227948463825575E-4</v>
      </c>
      <c r="H498" cm="1">
        <f t="array" ref="H498">IFERROR(INDEX(_xlfn.ANCHORARRAY($F$9),MATCH(E498,$A$9:$A$272,0),0),"Null")</f>
        <v>0</v>
      </c>
    </row>
    <row r="499" spans="1:8" x14ac:dyDescent="0.75">
      <c r="A499" s="9"/>
      <c r="E499">
        <v>2450</v>
      </c>
      <c r="F499">
        <v>5.0802775024777003E-4</v>
      </c>
      <c r="H499" t="str" cm="1">
        <f t="array" ref="H499">IFERROR(INDEX(_xlfn.ANCHORARRAY($F$9),MATCH(E499,$A$9:$A$272,0),0),"Null")</f>
        <v>Null</v>
      </c>
    </row>
    <row r="500" spans="1:8" x14ac:dyDescent="0.75">
      <c r="A500" s="9"/>
      <c r="E500">
        <v>2455</v>
      </c>
      <c r="F500">
        <v>4.9415262636273542E-4</v>
      </c>
      <c r="H500" t="str" cm="1">
        <f t="array" ref="H500">IFERROR(INDEX(_xlfn.ANCHORARRAY($F$9),MATCH(E500,$A$9:$A$272,0),0),"Null")</f>
        <v>Null</v>
      </c>
    </row>
    <row r="501" spans="1:8" x14ac:dyDescent="0.75">
      <c r="A501" s="9"/>
      <c r="E501">
        <v>2460</v>
      </c>
      <c r="F501">
        <v>4.8806456180093452E-4</v>
      </c>
      <c r="H501" cm="1">
        <f t="array" ref="H501">IFERROR(INDEX(_xlfn.ANCHORARRAY($F$9),MATCH(E501,$A$9:$A$272,0),0),"Null")</f>
        <v>0</v>
      </c>
    </row>
    <row r="502" spans="1:8" x14ac:dyDescent="0.75">
      <c r="A502" s="9"/>
      <c r="E502">
        <v>2465</v>
      </c>
      <c r="F502">
        <v>4.9075463683986972E-4</v>
      </c>
      <c r="H502" t="str" cm="1">
        <f t="array" ref="H502">IFERROR(INDEX(_xlfn.ANCHORARRAY($F$9),MATCH(E502,$A$9:$A$272,0),0),"Null")</f>
        <v>Null</v>
      </c>
    </row>
    <row r="503" spans="1:8" x14ac:dyDescent="0.75">
      <c r="A503" s="9"/>
      <c r="E503">
        <v>2470</v>
      </c>
      <c r="F503">
        <v>4.8885742602293653E-4</v>
      </c>
      <c r="H503" t="str" cm="1">
        <f t="array" ref="H503">IFERROR(INDEX(_xlfn.ANCHORARRAY($F$9),MATCH(E503,$A$9:$A$272,0),0),"Null")</f>
        <v>Null</v>
      </c>
    </row>
    <row r="504" spans="1:8" x14ac:dyDescent="0.75">
      <c r="A504" s="9"/>
      <c r="E504">
        <v>2475</v>
      </c>
      <c r="F504">
        <v>4.7532210109018828E-4</v>
      </c>
      <c r="H504" cm="1">
        <f t="array" ref="H504">IFERROR(INDEX(_xlfn.ANCHORARRAY($F$9),MATCH(E504,$A$9:$A$272,0),0),"Null")</f>
        <v>0</v>
      </c>
    </row>
    <row r="505" spans="1:8" x14ac:dyDescent="0.75">
      <c r="A505" s="9"/>
      <c r="E505">
        <v>2480</v>
      </c>
      <c r="F505">
        <v>4.6943225258388787E-4</v>
      </c>
      <c r="H505" t="str" cm="1">
        <f t="array" ref="H505">IFERROR(INDEX(_xlfn.ANCHORARRAY($F$9),MATCH(E505,$A$9:$A$272,0),0),"Null")</f>
        <v>Null</v>
      </c>
    </row>
    <row r="506" spans="1:8" x14ac:dyDescent="0.75">
      <c r="A506" s="9"/>
      <c r="E506">
        <v>2485</v>
      </c>
      <c r="F506">
        <v>4.6963046863938838E-4</v>
      </c>
      <c r="H506" t="str" cm="1">
        <f t="array" ref="H506">IFERROR(INDEX(_xlfn.ANCHORARRAY($F$9),MATCH(E506,$A$9:$A$272,0),0),"Null")</f>
        <v>Null</v>
      </c>
    </row>
    <row r="507" spans="1:8" x14ac:dyDescent="0.75">
      <c r="A507" s="9"/>
      <c r="E507">
        <v>2490</v>
      </c>
      <c r="F507">
        <v>4.5974798244372082E-4</v>
      </c>
      <c r="H507" cm="1">
        <f t="array" ref="H507">IFERROR(INDEX(_xlfn.ANCHORARRAY($F$9),MATCH(E507,$A$9:$A$272,0),0),"Null")</f>
        <v>0</v>
      </c>
    </row>
    <row r="508" spans="1:8" x14ac:dyDescent="0.75">
      <c r="A508" s="9"/>
      <c r="E508">
        <v>2495</v>
      </c>
      <c r="F508">
        <v>4.6170182641936856E-4</v>
      </c>
      <c r="H508" t="str" cm="1">
        <f t="array" ref="H508">IFERROR(INDEX(_xlfn.ANCHORARRAY($F$9),MATCH(E508,$A$9:$A$272,0),0),"Null")</f>
        <v>Null</v>
      </c>
    </row>
    <row r="509" spans="1:8" x14ac:dyDescent="0.75">
      <c r="A509" s="9"/>
      <c r="E509">
        <v>2500</v>
      </c>
      <c r="F509">
        <v>4.6071074614186609E-4</v>
      </c>
      <c r="H509" t="str" cm="1">
        <f t="array" ref="H509">IFERROR(INDEX(_xlfn.ANCHORARRAY($F$9),MATCH(E509,$A$9:$A$272,0),0),"Null")</f>
        <v>Null</v>
      </c>
    </row>
    <row r="510" spans="1:8" x14ac:dyDescent="0.75">
      <c r="A510" s="9"/>
      <c r="E510">
        <v>2505</v>
      </c>
      <c r="F510">
        <v>4.4867619991505035E-4</v>
      </c>
      <c r="H510" cm="1">
        <f t="array" ref="H510">IFERROR(INDEX(_xlfn.ANCHORARRAY($F$9),MATCH(E510,$A$9:$A$272,0),0),"Null")</f>
        <v>0</v>
      </c>
    </row>
    <row r="511" spans="1:8" x14ac:dyDescent="0.75">
      <c r="E511">
        <v>2510</v>
      </c>
      <c r="F511">
        <v>4.528670536599179E-4</v>
      </c>
      <c r="H511" t="str" cm="1">
        <f t="array" ref="H511">IFERROR(INDEX(_xlfn.ANCHORARRAY($F$9),MATCH(E511,$A$9:$A$272,0),0),"Null")</f>
        <v>Null</v>
      </c>
    </row>
    <row r="512" spans="1:8" x14ac:dyDescent="0.75">
      <c r="E512">
        <v>2515</v>
      </c>
      <c r="F512">
        <v>4.4210675350417675E-4</v>
      </c>
      <c r="H512" t="str" cm="1">
        <f t="array" ref="H512">IFERROR(INDEX(_xlfn.ANCHORARRAY($F$9),MATCH(E512,$A$9:$A$272,0),0),"Null")</f>
        <v>Null</v>
      </c>
    </row>
    <row r="513" spans="5:8" x14ac:dyDescent="0.75">
      <c r="E513">
        <v>2520</v>
      </c>
      <c r="F513">
        <v>4.3610363868044742E-4</v>
      </c>
      <c r="H513" cm="1">
        <f t="array" ref="H513">IFERROR(INDEX(_xlfn.ANCHORARRAY($F$9),MATCH(E513,$A$9:$A$272,0),0),"Null")</f>
        <v>0</v>
      </c>
    </row>
    <row r="514" spans="5:8" x14ac:dyDescent="0.75">
      <c r="E514">
        <v>2525</v>
      </c>
      <c r="F514">
        <v>4.3907687951295487E-4</v>
      </c>
      <c r="H514" t="str" cm="1">
        <f t="array" ref="H514">IFERROR(INDEX(_xlfn.ANCHORARRAY($F$9),MATCH(E514,$A$9:$A$272,0),0),"Null")</f>
        <v>Null</v>
      </c>
    </row>
    <row r="515" spans="5:8" x14ac:dyDescent="0.75">
      <c r="E515">
        <v>2530</v>
      </c>
      <c r="F515">
        <v>4.3386662891122755E-4</v>
      </c>
      <c r="H515" t="str" cm="1">
        <f t="array" ref="H515">IFERROR(INDEX(_xlfn.ANCHORARRAY($F$9),MATCH(E515,$A$9:$A$272,0),0),"Null")</f>
        <v>Null</v>
      </c>
    </row>
    <row r="516" spans="5:8" x14ac:dyDescent="0.75">
      <c r="E516">
        <v>2535</v>
      </c>
      <c r="F516">
        <v>4.262777856434943E-4</v>
      </c>
      <c r="H516" cm="1">
        <f t="array" ref="H516">IFERROR(INDEX(_xlfn.ANCHORARRAY($F$9),MATCH(E516,$A$9:$A$272,0),0),"Null")</f>
        <v>0</v>
      </c>
    </row>
    <row r="517" spans="5:8" x14ac:dyDescent="0.75">
      <c r="E517">
        <v>2540</v>
      </c>
      <c r="F517">
        <v>4.2978904148378882E-4</v>
      </c>
      <c r="H517" t="str" cm="1">
        <f t="array" ref="H517">IFERROR(INDEX(_xlfn.ANCHORARRAY($F$9),MATCH(E517,$A$9:$A$272,0),0),"Null")</f>
        <v>Null</v>
      </c>
    </row>
    <row r="518" spans="5:8" x14ac:dyDescent="0.75">
      <c r="E518">
        <v>2545</v>
      </c>
      <c r="F518">
        <v>4.203313039784794E-4</v>
      </c>
      <c r="H518" t="str" cm="1">
        <f t="array" ref="H518">IFERROR(INDEX(_xlfn.ANCHORARRAY($F$9),MATCH(E518,$A$9:$A$272,0),0),"Null")</f>
        <v>Null</v>
      </c>
    </row>
    <row r="519" spans="5:8" x14ac:dyDescent="0.75">
      <c r="E519">
        <v>2550</v>
      </c>
      <c r="F519">
        <v>4.2472037377884757E-4</v>
      </c>
      <c r="H519" cm="1">
        <f t="array" ref="H519">IFERROR(INDEX(_xlfn.ANCHORARRAY($F$9),MATCH(E519,$A$9:$A$272,0),0),"Null")</f>
        <v>0</v>
      </c>
    </row>
    <row r="520" spans="5:8" x14ac:dyDescent="0.75">
      <c r="E520">
        <v>2555</v>
      </c>
      <c r="F520">
        <v>4.2486195667563363E-4</v>
      </c>
      <c r="H520" t="str" cm="1">
        <f t="array" ref="H520">IFERROR(INDEX(_xlfn.ANCHORARRAY($F$9),MATCH(E520,$A$9:$A$272,0),0),"Null")</f>
        <v>Null</v>
      </c>
    </row>
    <row r="521" spans="5:8" x14ac:dyDescent="0.75">
      <c r="E521">
        <v>2560</v>
      </c>
      <c r="F521">
        <v>4.1619708339232623E-4</v>
      </c>
      <c r="H521" t="str" cm="1">
        <f t="array" ref="H521">IFERROR(INDEX(_xlfn.ANCHORARRAY($F$9),MATCH(E521,$A$9:$A$272,0),0),"Null")</f>
        <v>Null</v>
      </c>
    </row>
    <row r="522" spans="5:8" x14ac:dyDescent="0.75">
      <c r="E522">
        <v>2565</v>
      </c>
      <c r="F522">
        <v>4.0654112983151637E-4</v>
      </c>
      <c r="H522" cm="1">
        <f t="array" ref="H522">IFERROR(INDEX(_xlfn.ANCHORARRAY($F$9),MATCH(E522,$A$9:$A$272,0),0),"Null")</f>
        <v>0</v>
      </c>
    </row>
    <row r="523" spans="5:8" x14ac:dyDescent="0.75">
      <c r="E523">
        <v>2570</v>
      </c>
      <c r="F523">
        <v>4.0863655670395017E-4</v>
      </c>
      <c r="H523" t="str" cm="1">
        <f t="array" ref="H523">IFERROR(INDEX(_xlfn.ANCHORARRAY($F$9),MATCH(E523,$A$9:$A$272,0),0),"Null")</f>
        <v>Null</v>
      </c>
    </row>
    <row r="524" spans="5:8" x14ac:dyDescent="0.75">
      <c r="E524">
        <v>2575</v>
      </c>
      <c r="F524">
        <v>4.095710038227382E-4</v>
      </c>
      <c r="H524" t="str" cm="1">
        <f t="array" ref="H524">IFERROR(INDEX(_xlfn.ANCHORARRAY($F$9),MATCH(E524,$A$9:$A$272,0),0),"Null")</f>
        <v>Null</v>
      </c>
    </row>
    <row r="525" spans="5:8" x14ac:dyDescent="0.75">
      <c r="E525">
        <v>2580</v>
      </c>
      <c r="F525">
        <v>3.9923545235735525E-4</v>
      </c>
      <c r="H525" cm="1">
        <f t="array" ref="H525">IFERROR(INDEX(_xlfn.ANCHORARRAY($F$9),MATCH(E525,$A$9:$A$272,0),0),"Null")</f>
        <v>3.5885601019396862E-4</v>
      </c>
    </row>
    <row r="526" spans="5:8" x14ac:dyDescent="0.75">
      <c r="E526">
        <v>2585</v>
      </c>
      <c r="F526">
        <v>4.0155741186464675E-4</v>
      </c>
      <c r="H526" t="str" cm="1">
        <f t="array" ref="H526">IFERROR(INDEX(_xlfn.ANCHORARRAY($F$9),MATCH(E526,$A$9:$A$272,0),0),"Null")</f>
        <v>Null</v>
      </c>
    </row>
    <row r="527" spans="5:8" x14ac:dyDescent="0.75">
      <c r="E527">
        <v>2590</v>
      </c>
      <c r="F527">
        <v>3.9711170890556426E-4</v>
      </c>
      <c r="H527" t="str" cm="1">
        <f t="array" ref="H527">IFERROR(INDEX(_xlfn.ANCHORARRAY($F$9),MATCH(E527,$A$9:$A$272,0),0),"Null")</f>
        <v>Null</v>
      </c>
    </row>
    <row r="528" spans="5:8" x14ac:dyDescent="0.75">
      <c r="E528">
        <v>2595</v>
      </c>
      <c r="F528">
        <v>3.8572844400396435E-4</v>
      </c>
      <c r="H528" cm="1">
        <f t="array" ref="H528">IFERROR(INDEX(_xlfn.ANCHORARRAY($F$9),MATCH(E528,$A$9:$A$272,0),0),"Null")</f>
        <v>7.0924536316013028E-4</v>
      </c>
    </row>
    <row r="529" spans="5:8" x14ac:dyDescent="0.75">
      <c r="E529">
        <v>2600</v>
      </c>
      <c r="F529">
        <v>3.9071216197083392E-4</v>
      </c>
      <c r="H529" t="str" cm="1">
        <f t="array" ref="H529">IFERROR(INDEX(_xlfn.ANCHORARRAY($F$9),MATCH(E529,$A$9:$A$272,0),0),"Null")</f>
        <v>Null</v>
      </c>
    </row>
    <row r="530" spans="5:8" x14ac:dyDescent="0.75">
      <c r="E530">
        <v>2605</v>
      </c>
      <c r="F530">
        <v>3.9277927226391053E-4</v>
      </c>
      <c r="H530" t="str" cm="1">
        <f t="array" ref="H530">IFERROR(INDEX(_xlfn.ANCHORARRAY($F$9),MATCH(E530,$A$9:$A$272,0),0),"Null")</f>
        <v>Null</v>
      </c>
    </row>
    <row r="531" spans="5:8" x14ac:dyDescent="0.75">
      <c r="E531">
        <v>2610</v>
      </c>
      <c r="F531">
        <v>3.8190570579074051E-4</v>
      </c>
      <c r="H531" cm="1">
        <f t="array" ref="H531">IFERROR(INDEX(_xlfn.ANCHORARRAY($F$9),MATCH(E531,$A$9:$A$272,0),0),"Null")</f>
        <v>1.1411015149369957E-3</v>
      </c>
    </row>
    <row r="532" spans="5:8" x14ac:dyDescent="0.75">
      <c r="E532">
        <v>2615</v>
      </c>
      <c r="F532">
        <v>3.7932889706923407E-4</v>
      </c>
      <c r="H532" t="str" cm="1">
        <f t="array" ref="H532">IFERROR(INDEX(_xlfn.ANCHORARRAY($F$9),MATCH(E532,$A$9:$A$272,0),0),"Null")</f>
        <v>Null</v>
      </c>
    </row>
    <row r="533" spans="5:8" x14ac:dyDescent="0.75">
      <c r="E533">
        <v>2620</v>
      </c>
      <c r="F533">
        <v>3.8544527821039222E-4</v>
      </c>
      <c r="H533" t="str" cm="1">
        <f t="array" ref="H533">IFERROR(INDEX(_xlfn.ANCHORARRAY($F$9),MATCH(E533,$A$9:$A$272,0),0),"Null")</f>
        <v>Null</v>
      </c>
    </row>
    <row r="534" spans="5:8" x14ac:dyDescent="0.75">
      <c r="E534">
        <v>2625</v>
      </c>
      <c r="F534">
        <v>3.719949030157157E-4</v>
      </c>
      <c r="H534" cm="1">
        <f t="array" ref="H534">IFERROR(INDEX(_xlfn.ANCHORARRAY($F$9),MATCH(E534,$A$9:$A$272,0),0),"Null")</f>
        <v>1.5515220161404504E-3</v>
      </c>
    </row>
    <row r="535" spans="5:8" x14ac:dyDescent="0.75">
      <c r="E535">
        <v>2630</v>
      </c>
      <c r="F535">
        <v>3.7547784227665297E-4</v>
      </c>
      <c r="H535" t="str" cm="1">
        <f t="array" ref="H535">IFERROR(INDEX(_xlfn.ANCHORARRAY($F$9),MATCH(E535,$A$9:$A$272,0),0),"Null")</f>
        <v>Null</v>
      </c>
    </row>
    <row r="536" spans="5:8" x14ac:dyDescent="0.75">
      <c r="E536">
        <v>2635</v>
      </c>
      <c r="F536">
        <v>3.7505309358629478E-4</v>
      </c>
      <c r="H536" t="str" cm="1">
        <f t="array" ref="H536">IFERROR(INDEX(_xlfn.ANCHORARRAY($F$9),MATCH(E536,$A$9:$A$272,0),0),"Null")</f>
        <v>Null</v>
      </c>
    </row>
    <row r="537" spans="5:8" x14ac:dyDescent="0.75">
      <c r="E537">
        <v>2640</v>
      </c>
      <c r="F537">
        <v>3.6214073339940539E-4</v>
      </c>
      <c r="H537" cm="1">
        <f t="array" ref="H537">IFERROR(INDEX(_xlfn.ANCHORARRAY($F$9),MATCH(E537,$A$9:$A$272,0),0),"Null")</f>
        <v>1.8823729293501344E-3</v>
      </c>
    </row>
    <row r="538" spans="5:8" x14ac:dyDescent="0.75">
      <c r="E538">
        <v>2645</v>
      </c>
      <c r="F538">
        <v>3.6338666289112279E-4</v>
      </c>
      <c r="H538" t="str" cm="1">
        <f t="array" ref="H538">IFERROR(INDEX(_xlfn.ANCHORARRAY($F$9),MATCH(E538,$A$9:$A$272,0),0),"Null")</f>
        <v>Null</v>
      </c>
    </row>
    <row r="539" spans="5:8" x14ac:dyDescent="0.75">
      <c r="E539">
        <v>2650</v>
      </c>
      <c r="F539">
        <v>3.519467648308085E-4</v>
      </c>
      <c r="H539" t="str" cm="1">
        <f t="array" ref="H539">IFERROR(INDEX(_xlfn.ANCHORARRAY($F$9),MATCH(E539,$A$9:$A$272,0),0),"Null")</f>
        <v>Null</v>
      </c>
    </row>
    <row r="540" spans="5:8" x14ac:dyDescent="0.75">
      <c r="E540">
        <v>2655</v>
      </c>
      <c r="F540">
        <v>3.515503327198075E-4</v>
      </c>
      <c r="H540" cm="1">
        <f t="array" ref="H540">IFERROR(INDEX(_xlfn.ANCHORARRAY($F$9),MATCH(E540,$A$9:$A$272,0),0),"Null")</f>
        <v>2.1501628203313039E-3</v>
      </c>
    </row>
    <row r="541" spans="5:8" x14ac:dyDescent="0.75">
      <c r="E541">
        <v>2660</v>
      </c>
      <c r="F541">
        <v>3.5353249327481242E-4</v>
      </c>
      <c r="H541" t="str" cm="1">
        <f t="array" ref="H541">IFERROR(INDEX(_xlfn.ANCHORARRAY($F$9),MATCH(E541,$A$9:$A$272,0),0),"Null")</f>
        <v>Null</v>
      </c>
    </row>
    <row r="542" spans="5:8" x14ac:dyDescent="0.75">
      <c r="E542">
        <v>2665</v>
      </c>
      <c r="F542">
        <v>3.4294209259521453E-4</v>
      </c>
      <c r="H542" t="str" cm="1">
        <f t="array" ref="H542">IFERROR(INDEX(_xlfn.ANCHORARRAY($F$9),MATCH(E542,$A$9:$A$272,0),0),"Null")</f>
        <v>Null</v>
      </c>
    </row>
    <row r="543" spans="5:8" x14ac:dyDescent="0.75">
      <c r="E543">
        <v>2670</v>
      </c>
      <c r="F543">
        <v>3.4549058473736373E-4</v>
      </c>
      <c r="H543" cm="1">
        <f t="array" ref="H543">IFERROR(INDEX(_xlfn.ANCHORARRAY($F$9),MATCH(E543,$A$9:$A$272,0),0),"Null")</f>
        <v>2.4042474869035821E-3</v>
      </c>
    </row>
    <row r="544" spans="5:8" x14ac:dyDescent="0.75">
      <c r="E544">
        <v>2675</v>
      </c>
      <c r="F544">
        <v>3.4568880079286423E-4</v>
      </c>
      <c r="H544" t="str" cm="1">
        <f t="array" ref="H544">IFERROR(INDEX(_xlfn.ANCHORARRAY($F$9),MATCH(E544,$A$9:$A$272,0),0),"Null")</f>
        <v>Null</v>
      </c>
    </row>
    <row r="545" spans="5:8" x14ac:dyDescent="0.75">
      <c r="E545">
        <v>2680</v>
      </c>
      <c r="F545">
        <v>3.4064844966728023E-4</v>
      </c>
      <c r="H545" t="str" cm="1">
        <f t="array" ref="H545">IFERROR(INDEX(_xlfn.ANCHORARRAY($F$9),MATCH(E545,$A$9:$A$272,0),0),"Null")</f>
        <v>Null</v>
      </c>
    </row>
    <row r="546" spans="5:8" x14ac:dyDescent="0.75">
      <c r="E546">
        <v>2685</v>
      </c>
      <c r="F546">
        <v>3.3410731983576388E-4</v>
      </c>
      <c r="H546" cm="1">
        <f t="array" ref="H546">IFERROR(INDEX(_xlfn.ANCHORARRAY($F$9),MATCH(E546,$A$9:$A$272,0),0),"Null")</f>
        <v>2.4730567747416111E-3</v>
      </c>
    </row>
    <row r="547" spans="5:8" x14ac:dyDescent="0.75">
      <c r="E547">
        <v>2690</v>
      </c>
      <c r="F547">
        <v>3.2850063712303555E-4</v>
      </c>
      <c r="H547" t="str" cm="1">
        <f t="array" ref="H547">IFERROR(INDEX(_xlfn.ANCHORARRAY($F$9),MATCH(E547,$A$9:$A$272,0),0),"Null")</f>
        <v>Null</v>
      </c>
    </row>
    <row r="548" spans="5:8" x14ac:dyDescent="0.75">
      <c r="E548">
        <v>2695</v>
      </c>
      <c r="F548">
        <v>3.2161970833923263E-4</v>
      </c>
      <c r="H548" t="str" cm="1">
        <f t="array" ref="H548">IFERROR(INDEX(_xlfn.ANCHORARRAY($F$9),MATCH(E548,$A$9:$A$272,0),0),"Null")</f>
        <v>Null</v>
      </c>
    </row>
    <row r="549" spans="5:8" x14ac:dyDescent="0.75">
      <c r="E549">
        <v>2700</v>
      </c>
      <c r="F549">
        <v>3.2943508424182363E-4</v>
      </c>
      <c r="H549" cm="1">
        <f t="array" ref="H549">IFERROR(INDEX(_xlfn.ANCHORARRAY($F$9),MATCH(E549,$A$9:$A$272,0),0),"Null")</f>
        <v>2.5619991505026196E-3</v>
      </c>
    </row>
    <row r="550" spans="5:8" x14ac:dyDescent="0.75">
      <c r="E550">
        <v>2705</v>
      </c>
      <c r="F550">
        <v>3.249044315446694E-4</v>
      </c>
      <c r="H550" t="str" cm="1">
        <f t="array" ref="H550">IFERROR(INDEX(_xlfn.ANCHORARRAY($F$9),MATCH(E550,$A$9:$A$272,0),0),"Null")</f>
        <v>Null</v>
      </c>
    </row>
    <row r="551" spans="5:8" x14ac:dyDescent="0.75">
      <c r="E551">
        <v>2710</v>
      </c>
      <c r="F551">
        <v>3.173155882769362E-4</v>
      </c>
      <c r="H551" t="str" cm="1">
        <f t="array" ref="H551">IFERROR(INDEX(_xlfn.ANCHORARRAY($F$9),MATCH(E551,$A$9:$A$272,0),0),"Null")</f>
        <v>Null</v>
      </c>
    </row>
    <row r="552" spans="5:8" x14ac:dyDescent="0.75">
      <c r="E552">
        <v>2715</v>
      </c>
      <c r="F552">
        <v>3.1904289961772619E-4</v>
      </c>
      <c r="H552" cm="1">
        <f t="array" ref="H552">IFERROR(INDEX(_xlfn.ANCHORARRAY($F$9),MATCH(E552,$A$9:$A$272,0),0),"Null")</f>
        <v>2.7445278210392185E-3</v>
      </c>
    </row>
    <row r="553" spans="5:8" x14ac:dyDescent="0.75">
      <c r="E553">
        <v>2720</v>
      </c>
      <c r="F553">
        <v>3.1655104063429138E-4</v>
      </c>
      <c r="H553" t="str" cm="1">
        <f t="array" ref="H553">IFERROR(INDEX(_xlfn.ANCHORARRAY($F$9),MATCH(E553,$A$9:$A$272,0),0),"Null")</f>
        <v>Null</v>
      </c>
    </row>
    <row r="554" spans="5:8" x14ac:dyDescent="0.75">
      <c r="E554">
        <v>2725</v>
      </c>
      <c r="F554">
        <v>3.0814101656519892E-4</v>
      </c>
      <c r="H554" t="str" cm="1">
        <f t="array" ref="H554">IFERROR(INDEX(_xlfn.ANCHORARRAY($F$9),MATCH(E554,$A$9:$A$272,0),0),"Null")</f>
        <v>Null</v>
      </c>
    </row>
    <row r="555" spans="5:8" x14ac:dyDescent="0.75">
      <c r="E555">
        <v>2730</v>
      </c>
      <c r="F555">
        <v>3.1332295058756905E-4</v>
      </c>
      <c r="H555" cm="1">
        <f t="array" ref="H555">IFERROR(INDEX(_xlfn.ANCHORARRAY($F$9),MATCH(E555,$A$9:$A$272,0),0),"Null")</f>
        <v>2.7754778422766535E-3</v>
      </c>
    </row>
    <row r="556" spans="5:8" x14ac:dyDescent="0.75">
      <c r="E556">
        <v>2735</v>
      </c>
      <c r="F556">
        <v>3.1176553872292232E-4</v>
      </c>
      <c r="H556" t="str" cm="1">
        <f t="array" ref="H556">IFERROR(INDEX(_xlfn.ANCHORARRAY($F$9),MATCH(E556,$A$9:$A$272,0),0),"Null")</f>
        <v>Null</v>
      </c>
    </row>
    <row r="557" spans="5:8" x14ac:dyDescent="0.75">
      <c r="E557">
        <v>2740</v>
      </c>
      <c r="F557">
        <v>3.0547925810562085E-4</v>
      </c>
      <c r="H557" t="str" cm="1">
        <f t="array" ref="H557">IFERROR(INDEX(_xlfn.ANCHORARRAY($F$9),MATCH(E557,$A$9:$A$272,0),0),"Null")</f>
        <v>Null</v>
      </c>
    </row>
    <row r="558" spans="5:8" x14ac:dyDescent="0.75">
      <c r="E558">
        <v>2745</v>
      </c>
      <c r="F558">
        <v>3.0525272547076316E-4</v>
      </c>
      <c r="H558" cm="1">
        <f t="array" ref="H558">IFERROR(INDEX(_xlfn.ANCHORARRAY($F$9),MATCH(E558,$A$9:$A$272,0),0),"Null")</f>
        <v>2.8341781112841569E-3</v>
      </c>
    </row>
    <row r="559" spans="5:8" x14ac:dyDescent="0.75">
      <c r="E559">
        <v>2750</v>
      </c>
      <c r="F559">
        <v>3.0094860540846668E-4</v>
      </c>
      <c r="H559" t="str" cm="1">
        <f t="array" ref="H559">IFERROR(INDEX(_xlfn.ANCHORARRAY($F$9),MATCH(E559,$A$9:$A$272,0),0),"Null")</f>
        <v>Null</v>
      </c>
    </row>
    <row r="560" spans="5:8" x14ac:dyDescent="0.75">
      <c r="E560">
        <v>2755</v>
      </c>
      <c r="F560">
        <v>2.9718250035395727E-4</v>
      </c>
      <c r="H560" t="str" cm="1">
        <f t="array" ref="H560">IFERROR(INDEX(_xlfn.ANCHORARRAY($F$9),MATCH(E560,$A$9:$A$272,0),0),"Null")</f>
        <v>Null</v>
      </c>
    </row>
    <row r="561" spans="5:8" x14ac:dyDescent="0.75">
      <c r="E561">
        <v>2760</v>
      </c>
      <c r="F561">
        <v>2.9924961064703383E-4</v>
      </c>
      <c r="H561" cm="1">
        <f t="array" ref="H561">IFERROR(INDEX(_xlfn.ANCHORARRAY($F$9),MATCH(E561,$A$9:$A$272,0),0),"Null")</f>
        <v>3.0147812544244661E-3</v>
      </c>
    </row>
    <row r="562" spans="5:8" x14ac:dyDescent="0.75">
      <c r="E562">
        <v>2765</v>
      </c>
      <c r="F562">
        <v>2.951720232195951E-4</v>
      </c>
      <c r="H562" t="str" cm="1">
        <f t="array" ref="H562">IFERROR(INDEX(_xlfn.ANCHORARRAY($F$9),MATCH(E562,$A$9:$A$272,0),0),"Null")</f>
        <v>Null</v>
      </c>
    </row>
    <row r="563" spans="5:8" x14ac:dyDescent="0.75">
      <c r="E563">
        <v>2770</v>
      </c>
      <c r="F563">
        <v>2.9361461135494831E-4</v>
      </c>
      <c r="H563" t="str" cm="1">
        <f t="array" ref="H563">IFERROR(INDEX(_xlfn.ANCHORARRAY($F$9),MATCH(E563,$A$9:$A$272,0),0),"Null")</f>
        <v>Null</v>
      </c>
    </row>
    <row r="564" spans="5:8" x14ac:dyDescent="0.75">
      <c r="E564">
        <v>2775</v>
      </c>
      <c r="F564">
        <v>2.8894237576100807E-4</v>
      </c>
      <c r="H564" cm="1">
        <f t="array" ref="H564">IFERROR(INDEX(_xlfn.ANCHORARRAY($F$9),MATCH(E564,$A$9:$A$272,0),0),"Null")</f>
        <v>3.1345887016848368E-3</v>
      </c>
    </row>
    <row r="565" spans="5:8" x14ac:dyDescent="0.75">
      <c r="E565">
        <v>2780</v>
      </c>
      <c r="F565">
        <v>2.8783802916607678E-4</v>
      </c>
      <c r="H565" t="str" cm="1">
        <f t="array" ref="H565">IFERROR(INDEX(_xlfn.ANCHORARRAY($F$9),MATCH(E565,$A$9:$A$272,0),0),"Null")</f>
        <v>Null</v>
      </c>
    </row>
    <row r="566" spans="5:8" x14ac:dyDescent="0.75">
      <c r="E566">
        <v>2785</v>
      </c>
      <c r="F566">
        <v>2.8344895936570862E-4</v>
      </c>
      <c r="H566" t="str" cm="1">
        <f t="array" ref="H566">IFERROR(INDEX(_xlfn.ANCHORARRAY($F$9),MATCH(E566,$A$9:$A$272,0),0),"Null")</f>
        <v>Null</v>
      </c>
    </row>
    <row r="567" spans="5:8" x14ac:dyDescent="0.75">
      <c r="E567">
        <v>2790</v>
      </c>
      <c r="F567">
        <v>2.8755486337250465E-4</v>
      </c>
      <c r="H567" cm="1">
        <f t="array" ref="H567">IFERROR(INDEX(_xlfn.ANCHORARRAY($F$9),MATCH(E567,$A$9:$A$272,0),0),"Null")</f>
        <v>3.2122610788616738E-3</v>
      </c>
    </row>
    <row r="568" spans="5:8" x14ac:dyDescent="0.75">
      <c r="E568">
        <v>2795</v>
      </c>
      <c r="F568">
        <v>2.8814951153900611E-4</v>
      </c>
      <c r="H568" t="str" cm="1">
        <f t="array" ref="H568">IFERROR(INDEX(_xlfn.ANCHORARRAY($F$9),MATCH(E568,$A$9:$A$272,0),0),"Null")</f>
        <v>Null</v>
      </c>
    </row>
    <row r="569" spans="5:8" x14ac:dyDescent="0.75">
      <c r="E569">
        <v>2800</v>
      </c>
      <c r="F569">
        <v>2.8126858275520319E-4</v>
      </c>
      <c r="H569" t="str" cm="1">
        <f t="array" ref="H569">IFERROR(INDEX(_xlfn.ANCHORARRAY($F$9),MATCH(E569,$A$9:$A$272,0),0),"Null")</f>
        <v>Null</v>
      </c>
    </row>
    <row r="570" spans="5:8" x14ac:dyDescent="0.75">
      <c r="E570">
        <v>2805</v>
      </c>
      <c r="F570">
        <v>2.7917315588276939E-4</v>
      </c>
      <c r="H570" cm="1">
        <f t="array" ref="H570">IFERROR(INDEX(_xlfn.ANCHORARRAY($F$9),MATCH(E570,$A$9:$A$272,0),0),"Null")</f>
        <v>3.2628911227523716E-3</v>
      </c>
    </row>
    <row r="571" spans="5:8" x14ac:dyDescent="0.75">
      <c r="E571">
        <v>2810</v>
      </c>
      <c r="F571">
        <v>2.8384539147670963E-4</v>
      </c>
      <c r="H571" t="str" cm="1">
        <f t="array" ref="H571">IFERROR(INDEX(_xlfn.ANCHORARRAY($F$9),MATCH(E571,$A$9:$A$272,0),0),"Null")</f>
        <v>Null</v>
      </c>
    </row>
    <row r="572" spans="5:8" x14ac:dyDescent="0.75">
      <c r="E572">
        <v>2815</v>
      </c>
      <c r="F572">
        <v>2.7401953843975651E-4</v>
      </c>
      <c r="H572" t="str" cm="1">
        <f t="array" ref="H572">IFERROR(INDEX(_xlfn.ANCHORARRAY($F$9),MATCH(E572,$A$9:$A$272,0),0),"Null")</f>
        <v>Null</v>
      </c>
    </row>
    <row r="573" spans="5:8" x14ac:dyDescent="0.75">
      <c r="E573">
        <v>2820</v>
      </c>
      <c r="F573">
        <v>2.7945632167634152E-4</v>
      </c>
      <c r="H573" cm="1">
        <f t="array" ref="H573">IFERROR(INDEX(_xlfn.ANCHORARRAY($F$9),MATCH(E573,$A$9:$A$272,0),0),"Null")</f>
        <v>3.3019396856859696E-3</v>
      </c>
    </row>
    <row r="574" spans="5:8" x14ac:dyDescent="0.75">
      <c r="E574">
        <v>2825</v>
      </c>
      <c r="F574">
        <v>2.7942800509698433E-4</v>
      </c>
      <c r="H574" t="str" cm="1">
        <f t="array" ref="H574">IFERROR(INDEX(_xlfn.ANCHORARRAY($F$9),MATCH(E574,$A$9:$A$272,0),0),"Null")</f>
        <v>Null</v>
      </c>
    </row>
    <row r="575" spans="5:8" x14ac:dyDescent="0.75">
      <c r="E575">
        <v>2830</v>
      </c>
      <c r="F575">
        <v>2.7569021662183211E-4</v>
      </c>
      <c r="H575" t="str" cm="1">
        <f t="array" ref="H575">IFERROR(INDEX(_xlfn.ANCHORARRAY($F$9),MATCH(E575,$A$9:$A$272,0),0),"Null")</f>
        <v>Null</v>
      </c>
    </row>
    <row r="576" spans="5:8" x14ac:dyDescent="0.75">
      <c r="E576">
        <v>2835</v>
      </c>
      <c r="F576">
        <v>2.6589268016423618E-4</v>
      </c>
      <c r="H576" cm="1">
        <f t="array" ref="H576">IFERROR(INDEX(_xlfn.ANCHORARRAY($F$9),MATCH(E576,$A$9:$A$272,0),0),"Null")</f>
        <v>3.4234178111284159E-3</v>
      </c>
    </row>
    <row r="577" spans="5:8" x14ac:dyDescent="0.75">
      <c r="E577">
        <v>2840</v>
      </c>
      <c r="F577">
        <v>2.7175421209117939E-4</v>
      </c>
      <c r="H577" t="str" cm="1">
        <f t="array" ref="H577">IFERROR(INDEX(_xlfn.ANCHORARRAY($F$9),MATCH(E577,$A$9:$A$272,0),0),"Null")</f>
        <v>Null</v>
      </c>
    </row>
    <row r="578" spans="5:8" x14ac:dyDescent="0.75">
      <c r="E578">
        <v>2845</v>
      </c>
      <c r="F578">
        <v>2.6504318278351978E-4</v>
      </c>
      <c r="H578" t="str" cm="1">
        <f t="array" ref="H578">IFERROR(INDEX(_xlfn.ANCHORARRAY($F$9),MATCH(E578,$A$9:$A$272,0),0),"Null")</f>
        <v>Null</v>
      </c>
    </row>
    <row r="579" spans="5:8" x14ac:dyDescent="0.75">
      <c r="E579">
        <v>2850</v>
      </c>
      <c r="F579">
        <v>2.6640237859266601E-4</v>
      </c>
      <c r="H579" cm="1">
        <f t="array" ref="H579">IFERROR(INDEX(_xlfn.ANCHORARRAY($F$9),MATCH(E579,$A$9:$A$272,0),0),"Null")</f>
        <v>3.6645901175138048E-3</v>
      </c>
    </row>
    <row r="580" spans="5:8" x14ac:dyDescent="0.75">
      <c r="E580">
        <v>2855</v>
      </c>
      <c r="F580">
        <v>2.6569446410873568E-4</v>
      </c>
      <c r="H580" t="str" cm="1">
        <f t="array" ref="H580">IFERROR(INDEX(_xlfn.ANCHORARRAY($F$9),MATCH(E580,$A$9:$A$272,0),0),"Null")</f>
        <v>Null</v>
      </c>
    </row>
    <row r="581" spans="5:8" x14ac:dyDescent="0.75">
      <c r="E581">
        <v>2860</v>
      </c>
      <c r="F581">
        <v>2.6161687668129694E-4</v>
      </c>
      <c r="H581" t="str" cm="1">
        <f t="array" ref="H581">IFERROR(INDEX(_xlfn.ANCHORARRAY($F$9),MATCH(E581,$A$9:$A$272,0),0),"Null")</f>
        <v>Null</v>
      </c>
    </row>
    <row r="582" spans="5:8" x14ac:dyDescent="0.75">
      <c r="E582">
        <v>2865</v>
      </c>
      <c r="F582">
        <v>2.5581197791306812E-4</v>
      </c>
      <c r="H582" cm="1">
        <f t="array" ref="H582">IFERROR(INDEX(_xlfn.ANCHORARRAY($F$9),MATCH(E582,$A$9:$A$272,0),0),"Null")</f>
        <v>4.0502902449384114E-3</v>
      </c>
    </row>
    <row r="583" spans="5:8" x14ac:dyDescent="0.75">
      <c r="E583">
        <v>2870</v>
      </c>
      <c r="F583">
        <v>2.622115248477984E-4</v>
      </c>
      <c r="H583" t="str" cm="1">
        <f t="array" ref="H583">IFERROR(INDEX(_xlfn.ANCHORARRAY($F$9),MATCH(E583,$A$9:$A$272,0),0),"Null")</f>
        <v>Null</v>
      </c>
    </row>
    <row r="584" spans="5:8" x14ac:dyDescent="0.75">
      <c r="E584">
        <v>2875</v>
      </c>
      <c r="F584">
        <v>2.4910094860540845E-4</v>
      </c>
      <c r="H584" t="str" cm="1">
        <f t="array" ref="H584">IFERROR(INDEX(_xlfn.ANCHORARRAY($F$9),MATCH(E584,$A$9:$A$272,0),0),"Null")</f>
        <v>Null</v>
      </c>
    </row>
    <row r="585" spans="5:8" x14ac:dyDescent="0.75">
      <c r="E585">
        <v>2880</v>
      </c>
      <c r="F585">
        <v>2.539714002548492E-4</v>
      </c>
      <c r="H585" cm="1">
        <f t="array" ref="H585">IFERROR(INDEX(_xlfn.ANCHORARRAY($F$9),MATCH(E585,$A$9:$A$272,0),0),"Null")</f>
        <v>4.4764547642644776E-3</v>
      </c>
    </row>
    <row r="586" spans="5:8" x14ac:dyDescent="0.75">
      <c r="E586">
        <v>2885</v>
      </c>
      <c r="F586">
        <v>2.4881778281183632E-4</v>
      </c>
      <c r="H586" t="str" cm="1">
        <f t="array" ref="H586">IFERROR(INDEX(_xlfn.ANCHORARRAY($F$9),MATCH(E586,$A$9:$A$272,0),0),"Null")</f>
        <v>Null</v>
      </c>
    </row>
    <row r="587" spans="5:8" x14ac:dyDescent="0.75">
      <c r="E587">
        <v>2890</v>
      </c>
      <c r="F587">
        <v>2.4748690358204729E-4</v>
      </c>
      <c r="H587" t="str" cm="1">
        <f t="array" ref="H587">IFERROR(INDEX(_xlfn.ANCHORARRAY($F$9),MATCH(E587,$A$9:$A$272,0),0),"Null")</f>
        <v>Null</v>
      </c>
    </row>
    <row r="588" spans="5:8" x14ac:dyDescent="0.75">
      <c r="E588">
        <v>2895</v>
      </c>
      <c r="F588">
        <v>2.4448534617018265E-4</v>
      </c>
      <c r="H588" cm="1">
        <f t="array" ref="H588">IFERROR(INDEX(_xlfn.ANCHORARRAY($F$9),MATCH(E588,$A$9:$A$272,0),0),"Null")</f>
        <v>4.9628769644626935E-3</v>
      </c>
    </row>
    <row r="589" spans="5:8" x14ac:dyDescent="0.75">
      <c r="E589">
        <v>2900</v>
      </c>
      <c r="F589">
        <v>2.4587285855868612E-4</v>
      </c>
      <c r="H589" t="str" cm="1">
        <f t="array" ref="H589">IFERROR(INDEX(_xlfn.ANCHORARRAY($F$9),MATCH(E589,$A$9:$A$272,0),0),"Null")</f>
        <v>Null</v>
      </c>
    </row>
    <row r="590" spans="5:8" x14ac:dyDescent="0.75">
      <c r="E590">
        <v>2905</v>
      </c>
      <c r="F590">
        <v>2.3941667846524143E-4</v>
      </c>
      <c r="H590" t="str" cm="1">
        <f t="array" ref="H590">IFERROR(INDEX(_xlfn.ANCHORARRAY($F$9),MATCH(E590,$A$9:$A$272,0),0),"Null")</f>
        <v>Null</v>
      </c>
    </row>
    <row r="591" spans="5:8" x14ac:dyDescent="0.75">
      <c r="E591">
        <v>2910</v>
      </c>
      <c r="F591">
        <v>2.4355089905139459E-4</v>
      </c>
      <c r="H591" cm="1">
        <f t="array" ref="H591">IFERROR(INDEX(_xlfn.ANCHORARRAY($F$9),MATCH(E591,$A$9:$A$272,0),0),"Null")</f>
        <v>5.5588843267733255E-3</v>
      </c>
    </row>
    <row r="592" spans="5:8" x14ac:dyDescent="0.75">
      <c r="E592">
        <v>2915</v>
      </c>
      <c r="F592">
        <v>2.391901458303837E-4</v>
      </c>
      <c r="H592" t="str" cm="1">
        <f t="array" ref="H592">IFERROR(INDEX(_xlfn.ANCHORARRAY($F$9),MATCH(E592,$A$9:$A$272,0),0),"Null")</f>
        <v>Null</v>
      </c>
    </row>
    <row r="593" spans="5:8" x14ac:dyDescent="0.75">
      <c r="E593">
        <v>2920</v>
      </c>
      <c r="F593">
        <v>2.358204728868753E-4</v>
      </c>
      <c r="H593" t="str" cm="1">
        <f t="array" ref="H593">IFERROR(INDEX(_xlfn.ANCHORARRAY($F$9),MATCH(E593,$A$9:$A$272,0),0),"Null")</f>
        <v>Null</v>
      </c>
    </row>
    <row r="594" spans="5:8" x14ac:dyDescent="0.75">
      <c r="E594">
        <v>2925</v>
      </c>
      <c r="F594">
        <v>2.3046863938836192E-4</v>
      </c>
      <c r="H594" cm="1">
        <f t="array" ref="H594">IFERROR(INDEX(_xlfn.ANCHORARRAY($F$9),MATCH(E594,$A$9:$A$272,0),0),"Null")</f>
        <v>6.1423474444287137E-3</v>
      </c>
    </row>
    <row r="595" spans="5:8" x14ac:dyDescent="0.75">
      <c r="E595">
        <v>2930</v>
      </c>
      <c r="F595">
        <v>2.3604700552173297E-4</v>
      </c>
      <c r="H595" t="str" cm="1">
        <f t="array" ref="H595">IFERROR(INDEX(_xlfn.ANCHORARRAY($F$9),MATCH(E595,$A$9:$A$272,0),0),"Null")</f>
        <v>Null</v>
      </c>
    </row>
    <row r="596" spans="5:8" x14ac:dyDescent="0.75">
      <c r="E596">
        <v>2935</v>
      </c>
      <c r="F596">
        <v>2.2973240832507437E-4</v>
      </c>
      <c r="H596" t="str" cm="1">
        <f t="array" ref="H596">IFERROR(INDEX(_xlfn.ANCHORARRAY($F$9),MATCH(E596,$A$9:$A$272,0),0),"Null")</f>
        <v>Null</v>
      </c>
    </row>
    <row r="597" spans="5:8" x14ac:dyDescent="0.75">
      <c r="E597">
        <v>2940</v>
      </c>
      <c r="F597">
        <v>2.277219311907122E-4</v>
      </c>
      <c r="H597" cm="1">
        <f t="array" ref="H597">IFERROR(INDEX(_xlfn.ANCHORARRAY($F$9),MATCH(E597,$A$9:$A$272,0),0),"Null")</f>
        <v>6.743734956817217E-3</v>
      </c>
    </row>
    <row r="598" spans="5:8" x14ac:dyDescent="0.75">
      <c r="E598">
        <v>2945</v>
      </c>
      <c r="F598">
        <v>2.2766529803199776E-4</v>
      </c>
      <c r="H598" t="str" cm="1">
        <f t="array" ref="H598">IFERROR(INDEX(_xlfn.ANCHORARRAY($F$9),MATCH(E598,$A$9:$A$272,0),0),"Null")</f>
        <v>Null</v>
      </c>
    </row>
    <row r="599" spans="5:8" x14ac:dyDescent="0.75">
      <c r="E599">
        <v>2950</v>
      </c>
      <c r="F599">
        <v>2.2440889140591818E-4</v>
      </c>
      <c r="H599" t="str" cm="1">
        <f t="array" ref="H599">IFERROR(INDEX(_xlfn.ANCHORARRAY($F$9),MATCH(E599,$A$9:$A$272,0),0),"Null")</f>
        <v>Null</v>
      </c>
    </row>
    <row r="600" spans="5:8" x14ac:dyDescent="0.75">
      <c r="E600">
        <v>2955</v>
      </c>
      <c r="F600">
        <v>2.2055783661333712E-4</v>
      </c>
      <c r="H600" cm="1">
        <f t="array" ref="H600">IFERROR(INDEX(_xlfn.ANCHORARRAY($F$9),MATCH(E600,$A$9:$A$272,0),0),"Null")</f>
        <v>7.16596347161263E-3</v>
      </c>
    </row>
    <row r="601" spans="5:8" x14ac:dyDescent="0.75">
      <c r="E601">
        <v>2960</v>
      </c>
      <c r="F601">
        <v>2.2531502194534904E-4</v>
      </c>
      <c r="H601" t="str" cm="1">
        <f t="array" ref="H601">IFERROR(INDEX(_xlfn.ANCHORARRAY($F$9),MATCH(E601,$A$9:$A$272,0),0),"Null")</f>
        <v>Null</v>
      </c>
    </row>
    <row r="602" spans="5:8" x14ac:dyDescent="0.75">
      <c r="E602">
        <v>2965</v>
      </c>
      <c r="F602">
        <v>2.2132238425598188E-4</v>
      </c>
      <c r="H602" t="str" cm="1">
        <f t="array" ref="H602">IFERROR(INDEX(_xlfn.ANCHORARRAY($F$9),MATCH(E602,$A$9:$A$272,0),0),"Null")</f>
        <v>Null</v>
      </c>
    </row>
    <row r="603" spans="5:8" x14ac:dyDescent="0.75">
      <c r="E603">
        <v>2970</v>
      </c>
      <c r="F603">
        <v>2.1568738496389637E-4</v>
      </c>
      <c r="H603" cm="1">
        <f t="array" ref="H603">IFERROR(INDEX(_xlfn.ANCHORARRAY($F$9),MATCH(E603,$A$9:$A$272,0),0),"Null")</f>
        <v>7.5524847798385964E-3</v>
      </c>
    </row>
    <row r="604" spans="5:8" x14ac:dyDescent="0.75">
      <c r="E604">
        <v>2975</v>
      </c>
      <c r="F604">
        <v>2.1885884185190429E-4</v>
      </c>
      <c r="H604" t="str" cm="1">
        <f t="array" ref="H604">IFERROR(INDEX(_xlfn.ANCHORARRAY($F$9),MATCH(E604,$A$9:$A$272,0),0),"Null")</f>
        <v>Null</v>
      </c>
    </row>
    <row r="605" spans="5:8" x14ac:dyDescent="0.75">
      <c r="E605">
        <v>2980</v>
      </c>
      <c r="F605">
        <v>2.1364859125017698E-4</v>
      </c>
      <c r="H605" t="str" cm="1">
        <f t="array" ref="H605">IFERROR(INDEX(_xlfn.ANCHORARRAY($F$9),MATCH(E605,$A$9:$A$272,0),0),"Null")</f>
        <v>Null</v>
      </c>
    </row>
    <row r="606" spans="5:8" x14ac:dyDescent="0.75">
      <c r="E606">
        <v>2985</v>
      </c>
      <c r="F606">
        <v>2.1200622964745859E-4</v>
      </c>
      <c r="H606" cm="1">
        <f t="array" ref="H606">IFERROR(INDEX(_xlfn.ANCHORARRAY($F$9),MATCH(E606,$A$9:$A$272,0),0),"Null")</f>
        <v>7.7484921421492291E-3</v>
      </c>
    </row>
    <row r="607" spans="5:8" x14ac:dyDescent="0.75">
      <c r="E607">
        <v>2990</v>
      </c>
      <c r="F607">
        <v>2.1577233470196803E-4</v>
      </c>
      <c r="H607" t="str" cm="1">
        <f t="array" ref="H607">IFERROR(INDEX(_xlfn.ANCHORARRAY($F$9),MATCH(E607,$A$9:$A$272,0),0),"Null")</f>
        <v>Null</v>
      </c>
    </row>
    <row r="608" spans="5:8" x14ac:dyDescent="0.75">
      <c r="E608">
        <v>2995</v>
      </c>
      <c r="F608">
        <v>2.1220444570295909E-4</v>
      </c>
      <c r="H608" t="str" cm="1">
        <f t="array" ref="H608">IFERROR(INDEX(_xlfn.ANCHORARRAY($F$9),MATCH(E608,$A$9:$A$272,0),0),"Null")</f>
        <v>Null</v>
      </c>
    </row>
    <row r="609" spans="5:8" x14ac:dyDescent="0.75">
      <c r="E609">
        <v>3000</v>
      </c>
      <c r="F609">
        <v>2.0860824012459297E-4</v>
      </c>
      <c r="H609" cm="1">
        <f t="array" ref="H609">IFERROR(INDEX(_xlfn.ANCHORARRAY($F$9),MATCH(E609,$A$9:$A$272,0),0),"Null")</f>
        <v>7.9840860824012469E-3</v>
      </c>
    </row>
    <row r="610" spans="5:8" x14ac:dyDescent="0.75">
      <c r="E610">
        <v>3005</v>
      </c>
      <c r="F610">
        <v>2.1124168200481382E-4</v>
      </c>
      <c r="H610" t="str" cm="1">
        <f t="array" ref="H610">IFERROR(INDEX(_xlfn.ANCHORARRAY($F$9),MATCH(E610,$A$9:$A$272,0),0),"Null")</f>
        <v>Null</v>
      </c>
    </row>
    <row r="611" spans="5:8" x14ac:dyDescent="0.75">
      <c r="E611">
        <v>3010</v>
      </c>
      <c r="F611">
        <v>2.0767379300580492E-4</v>
      </c>
      <c r="H611" t="str" cm="1">
        <f t="array" ref="H611">IFERROR(INDEX(_xlfn.ANCHORARRAY($F$9),MATCH(E611,$A$9:$A$272,0),0),"Null")</f>
        <v>Null</v>
      </c>
    </row>
    <row r="612" spans="5:8" x14ac:dyDescent="0.75">
      <c r="E612">
        <v>3015</v>
      </c>
      <c r="F612">
        <v>2.0365283873708057E-4</v>
      </c>
      <c r="H612" cm="1">
        <f t="array" ref="H612">IFERROR(INDEX(_xlfn.ANCHORARRAY($F$9),MATCH(E612,$A$9:$A$272,0),0),"Null")</f>
        <v>8.0770494124309793E-3</v>
      </c>
    </row>
    <row r="613" spans="5:8" x14ac:dyDescent="0.75">
      <c r="E613">
        <v>3020</v>
      </c>
      <c r="F613">
        <v>2.084949738071641E-4</v>
      </c>
      <c r="H613" t="str" cm="1">
        <f t="array" ref="H613">IFERROR(INDEX(_xlfn.ANCHORARRAY($F$9),MATCH(E613,$A$9:$A$272,0),0),"Null")</f>
        <v>Null</v>
      </c>
    </row>
    <row r="614" spans="5:8" x14ac:dyDescent="0.75">
      <c r="E614">
        <v>3025</v>
      </c>
      <c r="F614">
        <v>2.031148237292935E-4</v>
      </c>
      <c r="H614" t="str" cm="1">
        <f t="array" ref="H614">IFERROR(INDEX(_xlfn.ANCHORARRAY($F$9),MATCH(E614,$A$9:$A$272,0),0),"Null")</f>
        <v>Null</v>
      </c>
    </row>
    <row r="615" spans="5:8" x14ac:dyDescent="0.75">
      <c r="E615">
        <v>3030</v>
      </c>
      <c r="F615">
        <v>2.0455896927651143E-4</v>
      </c>
      <c r="H615" cm="1">
        <f t="array" ref="H615">IFERROR(INDEX(_xlfn.ANCHORARRAY($F$9),MATCH(E615,$A$9:$A$272,0),0),"Null")</f>
        <v>8.1377318419934876E-3</v>
      </c>
    </row>
    <row r="616" spans="5:8" x14ac:dyDescent="0.75">
      <c r="E616">
        <v>3035</v>
      </c>
      <c r="F616">
        <v>2.074472603709472E-4</v>
      </c>
      <c r="H616" t="str" cm="1">
        <f t="array" ref="H616">IFERROR(INDEX(_xlfn.ANCHORARRAY($F$9),MATCH(E616,$A$9:$A$272,0),0),"Null")</f>
        <v>Null</v>
      </c>
    </row>
    <row r="617" spans="5:8" x14ac:dyDescent="0.75">
      <c r="E617">
        <v>3040</v>
      </c>
      <c r="F617">
        <v>2.031148237292935E-4</v>
      </c>
      <c r="H617" t="str" cm="1">
        <f t="array" ref="H617">IFERROR(INDEX(_xlfn.ANCHORARRAY($F$9),MATCH(E617,$A$9:$A$272,0),0),"Null")</f>
        <v>Null</v>
      </c>
    </row>
    <row r="618" spans="5:8" x14ac:dyDescent="0.75">
      <c r="E618">
        <v>3045</v>
      </c>
      <c r="F618">
        <v>1.9796120628628062E-4</v>
      </c>
      <c r="H618" cm="1">
        <f t="array" ref="H618">IFERROR(INDEX(_xlfn.ANCHORARRAY($F$9),MATCH(E618,$A$9:$A$272,0),0),"Null")</f>
        <v>8.175987540705084E-3</v>
      </c>
    </row>
    <row r="619" spans="5:8" x14ac:dyDescent="0.75">
      <c r="E619">
        <v>3050</v>
      </c>
      <c r="F619">
        <v>2.0441738637972534E-4</v>
      </c>
      <c r="H619" t="str" cm="1">
        <f t="array" ref="H619">IFERROR(INDEX(_xlfn.ANCHORARRAY($F$9),MATCH(E619,$A$9:$A$272,0),0),"Null")</f>
        <v>Null</v>
      </c>
    </row>
    <row r="620" spans="5:8" x14ac:dyDescent="0.75">
      <c r="E620">
        <v>3055</v>
      </c>
      <c r="F620">
        <v>1.9847090471471047E-4</v>
      </c>
      <c r="H620" t="str" cm="1">
        <f t="array" ref="H620">IFERROR(INDEX(_xlfn.ANCHORARRAY($F$9),MATCH(E620,$A$9:$A$272,0),0),"Null")</f>
        <v>Null</v>
      </c>
    </row>
    <row r="621" spans="5:8" x14ac:dyDescent="0.75">
      <c r="E621">
        <v>3060</v>
      </c>
      <c r="F621">
        <v>1.9640379442163389E-4</v>
      </c>
      <c r="H621" cm="1">
        <f t="array" ref="H621">IFERROR(INDEX(_xlfn.ANCHORARRAY($F$9),MATCH(E621,$A$9:$A$272,0),0),"Null")</f>
        <v>8.2550474302704232E-3</v>
      </c>
    </row>
    <row r="622" spans="5:8" x14ac:dyDescent="0.75">
      <c r="E622">
        <v>3065</v>
      </c>
      <c r="F622">
        <v>1.9759309075463686E-4</v>
      </c>
      <c r="H622" t="str" cm="1">
        <f t="array" ref="H622">IFERROR(INDEX(_xlfn.ANCHORARRAY($F$9),MATCH(E622,$A$9:$A$272,0),0),"Null")</f>
        <v>Null</v>
      </c>
    </row>
    <row r="623" spans="5:8" x14ac:dyDescent="0.75">
      <c r="E623">
        <v>3070</v>
      </c>
      <c r="F623">
        <v>1.9470479966020106E-4</v>
      </c>
      <c r="H623" t="str" cm="1">
        <f t="array" ref="H623">IFERROR(INDEX(_xlfn.ANCHORARRAY($F$9),MATCH(E623,$A$9:$A$272,0),0),"Null")</f>
        <v>Null</v>
      </c>
    </row>
    <row r="624" spans="5:8" x14ac:dyDescent="0.75">
      <c r="E624">
        <v>3075</v>
      </c>
      <c r="F624">
        <v>1.9314738779555431E-4</v>
      </c>
      <c r="H624" cm="1">
        <f t="array" ref="H624">IFERROR(INDEX(_xlfn.ANCHORARRAY($F$9),MATCH(E624,$A$9:$A$272,0),0),"Null")</f>
        <v>8.2571994903015717E-3</v>
      </c>
    </row>
    <row r="625" spans="5:8" x14ac:dyDescent="0.75">
      <c r="E625">
        <v>3080</v>
      </c>
      <c r="F625">
        <v>1.9753645759592244E-4</v>
      </c>
      <c r="H625" t="str" cm="1">
        <f t="array" ref="H625">IFERROR(INDEX(_xlfn.ANCHORARRAY($F$9),MATCH(E625,$A$9:$A$272,0),0),"Null")</f>
        <v>Null</v>
      </c>
    </row>
    <row r="626" spans="5:8" x14ac:dyDescent="0.75">
      <c r="E626">
        <v>3085</v>
      </c>
      <c r="F626">
        <v>1.9249610647033841E-4</v>
      </c>
      <c r="H626" t="str" cm="1">
        <f t="array" ref="H626">IFERROR(INDEX(_xlfn.ANCHORARRAY($F$9),MATCH(E626,$A$9:$A$272,0),0),"Null")</f>
        <v>Null</v>
      </c>
    </row>
    <row r="627" spans="5:8" x14ac:dyDescent="0.75">
      <c r="E627">
        <v>3090</v>
      </c>
      <c r="F627">
        <v>1.8663457454339515E-4</v>
      </c>
      <c r="H627" cm="1">
        <f t="array" ref="H627">IFERROR(INDEX(_xlfn.ANCHORARRAY($F$9),MATCH(E627,$A$9:$A$272,0),0),"Null")</f>
        <v>8.3539289253858132E-3</v>
      </c>
    </row>
    <row r="628" spans="5:8" x14ac:dyDescent="0.75">
      <c r="E628">
        <v>3095</v>
      </c>
      <c r="F628">
        <v>1.9125017697862098E-4</v>
      </c>
      <c r="H628" t="str" cm="1">
        <f t="array" ref="H628">IFERROR(INDEX(_xlfn.ANCHORARRAY($F$9),MATCH(E628,$A$9:$A$272,0),0),"Null")</f>
        <v>Null</v>
      </c>
    </row>
    <row r="629" spans="5:8" x14ac:dyDescent="0.75">
      <c r="E629">
        <v>3100</v>
      </c>
      <c r="F629">
        <v>1.8884326773325783E-4</v>
      </c>
      <c r="H629" t="str" cm="1">
        <f t="array" ref="H629">IFERROR(INDEX(_xlfn.ANCHORARRAY($F$9),MATCH(E629,$A$9:$A$272,0),0),"Null")</f>
        <v>Null</v>
      </c>
    </row>
    <row r="630" spans="5:8" x14ac:dyDescent="0.75">
      <c r="E630">
        <v>3105</v>
      </c>
      <c r="F630">
        <v>1.8264193685402805E-4</v>
      </c>
      <c r="H630" cm="1">
        <f t="array" ref="H630">IFERROR(INDEX(_xlfn.ANCHORARRAY($F$9),MATCH(E630,$A$9:$A$272,0),0),"Null")</f>
        <v>8.3406201330879243E-3</v>
      </c>
    </row>
    <row r="631" spans="5:8" x14ac:dyDescent="0.75">
      <c r="E631">
        <v>3110</v>
      </c>
      <c r="F631">
        <v>1.9068384539147674E-4</v>
      </c>
      <c r="H631" t="str" cm="1">
        <f t="array" ref="H631">IFERROR(INDEX(_xlfn.ANCHORARRAY($F$9),MATCH(E631,$A$9:$A$272,0),0),"Null")</f>
        <v>Null</v>
      </c>
    </row>
    <row r="632" spans="5:8" x14ac:dyDescent="0.75">
      <c r="E632">
        <v>3115</v>
      </c>
      <c r="F632">
        <v>1.8553022794846384E-4</v>
      </c>
      <c r="H632" t="str" cm="1">
        <f t="array" ref="H632">IFERROR(INDEX(_xlfn.ANCHORARRAY($F$9),MATCH(E632,$A$9:$A$272,0),0),"Null")</f>
        <v>Null</v>
      </c>
    </row>
    <row r="633" spans="5:8" x14ac:dyDescent="0.75">
      <c r="E633">
        <v>3120</v>
      </c>
      <c r="F633">
        <v>1.8637972532918026E-4</v>
      </c>
      <c r="H633" cm="1">
        <f t="array" ref="H633">IFERROR(INDEX(_xlfn.ANCHORARRAY($F$9),MATCH(E633,$A$9:$A$272,0),0),"Null")</f>
        <v>8.343819906555288E-3</v>
      </c>
    </row>
    <row r="634" spans="5:8" x14ac:dyDescent="0.75">
      <c r="E634">
        <v>3125</v>
      </c>
      <c r="F634">
        <v>1.8847515220161404E-4</v>
      </c>
      <c r="H634" t="str" cm="1">
        <f t="array" ref="H634">IFERROR(INDEX(_xlfn.ANCHORARRAY($F$9),MATCH(E634,$A$9:$A$272,0),0),"Null")</f>
        <v>Null</v>
      </c>
    </row>
    <row r="635" spans="5:8" x14ac:dyDescent="0.75">
      <c r="E635">
        <v>3130</v>
      </c>
      <c r="F635">
        <v>1.8637972532918026E-4</v>
      </c>
      <c r="H635" t="str" cm="1">
        <f t="array" ref="H635">IFERROR(INDEX(_xlfn.ANCHORARRAY($F$9),MATCH(E635,$A$9:$A$272,0),0),"Null")</f>
        <v>Null</v>
      </c>
    </row>
    <row r="636" spans="5:8" x14ac:dyDescent="0.75">
      <c r="E636">
        <v>3135</v>
      </c>
      <c r="F636">
        <v>1.82103921846241E-4</v>
      </c>
      <c r="H636" cm="1">
        <f t="array" ref="H636">IFERROR(INDEX(_xlfn.ANCHORARRAY($F$9),MATCH(E636,$A$9:$A$272,0),0),"Null")</f>
        <v>8.34064844966728E-3</v>
      </c>
    </row>
    <row r="637" spans="5:8" x14ac:dyDescent="0.75">
      <c r="E637">
        <v>3140</v>
      </c>
      <c r="F637">
        <v>1.8680447401953846E-4</v>
      </c>
      <c r="H637" t="str" cm="1">
        <f t="array" ref="H637">IFERROR(INDEX(_xlfn.ANCHORARRAY($F$9),MATCH(E637,$A$9:$A$272,0),0),"Null")</f>
        <v>Null</v>
      </c>
    </row>
    <row r="638" spans="5:8" x14ac:dyDescent="0.75">
      <c r="E638">
        <v>3145</v>
      </c>
      <c r="F638">
        <v>1.8125442446552457E-4</v>
      </c>
      <c r="H638" t="str" cm="1">
        <f t="array" ref="H638">IFERROR(INDEX(_xlfn.ANCHORARRAY($F$9),MATCH(E638,$A$9:$A$272,0),0),"Null")</f>
        <v>Null</v>
      </c>
    </row>
    <row r="639" spans="5:8" x14ac:dyDescent="0.75">
      <c r="E639">
        <v>3150</v>
      </c>
      <c r="F639">
        <v>1.810562084100241E-4</v>
      </c>
      <c r="H639" cm="1">
        <f t="array" ref="H639">IFERROR(INDEX(_xlfn.ANCHORARRAY($F$9),MATCH(E639,$A$9:$A$272,0),0),"Null")</f>
        <v>8.3698145264052108E-3</v>
      </c>
    </row>
    <row r="640" spans="5:8" x14ac:dyDescent="0.75">
      <c r="E640">
        <v>3155</v>
      </c>
      <c r="F640">
        <v>1.8431261503610365E-4</v>
      </c>
      <c r="H640" t="str" cm="1">
        <f t="array" ref="H640">IFERROR(INDEX(_xlfn.ANCHORARRAY($F$9),MATCH(E640,$A$9:$A$272,0),0),"Null")</f>
        <v>Null</v>
      </c>
    </row>
    <row r="641" spans="5:8" x14ac:dyDescent="0.75">
      <c r="E641">
        <v>3160</v>
      </c>
      <c r="F641">
        <v>1.8102789183066688E-4</v>
      </c>
      <c r="H641" t="str" cm="1">
        <f t="array" ref="H641">IFERROR(INDEX(_xlfn.ANCHORARRAY($F$9),MATCH(E641,$A$9:$A$272,0),0),"Null")</f>
        <v>Null</v>
      </c>
    </row>
    <row r="642" spans="5:8" x14ac:dyDescent="0.75">
      <c r="E642">
        <v>3165</v>
      </c>
      <c r="F642">
        <v>1.8207560526688378E-4</v>
      </c>
      <c r="H642" cm="1">
        <f t="array" ref="H642">IFERROR(INDEX(_xlfn.ANCHORARRAY($F$9),MATCH(E642,$A$9:$A$272,0),0),"Null")</f>
        <v>8.3433385247062165E-3</v>
      </c>
    </row>
    <row r="643" spans="5:8" x14ac:dyDescent="0.75">
      <c r="E643">
        <v>3170</v>
      </c>
      <c r="F643">
        <v>1.8218887158431263E-4</v>
      </c>
      <c r="H643" t="str" cm="1">
        <f t="array" ref="H643">IFERROR(INDEX(_xlfn.ANCHORARRAY($F$9),MATCH(E643,$A$9:$A$272,0),0),"Null")</f>
        <v>Null</v>
      </c>
    </row>
    <row r="644" spans="5:8" x14ac:dyDescent="0.75">
      <c r="E644">
        <v>3175</v>
      </c>
      <c r="F644">
        <v>1.7522299306243808E-4</v>
      </c>
      <c r="H644" t="str" cm="1">
        <f t="array" ref="H644">IFERROR(INDEX(_xlfn.ANCHORARRAY($F$9),MATCH(E644,$A$9:$A$272,0),0),"Null")</f>
        <v>Null</v>
      </c>
    </row>
    <row r="645" spans="5:8" x14ac:dyDescent="0.75">
      <c r="E645">
        <v>3180</v>
      </c>
      <c r="F645">
        <v>1.7581764122893956E-4</v>
      </c>
      <c r="H645" cm="1">
        <f t="array" ref="H645">IFERROR(INDEX(_xlfn.ANCHORARRAY($F$9),MATCH(E645,$A$9:$A$272,0),0),"Null")</f>
        <v>8.3119071216197094E-3</v>
      </c>
    </row>
    <row r="646" spans="5:8" x14ac:dyDescent="0.75">
      <c r="E646">
        <v>3185</v>
      </c>
      <c r="F646">
        <v>1.7930058048987684E-4</v>
      </c>
      <c r="H646" t="str" cm="1">
        <f t="array" ref="H646">IFERROR(INDEX(_xlfn.ANCHORARRAY($F$9),MATCH(E646,$A$9:$A$272,0),0),"Null")</f>
        <v>Null</v>
      </c>
    </row>
    <row r="647" spans="5:8" x14ac:dyDescent="0.75">
      <c r="E647">
        <v>3190</v>
      </c>
      <c r="F647">
        <v>1.7417527962622118E-4</v>
      </c>
      <c r="H647" t="str" cm="1">
        <f t="array" ref="H647">IFERROR(INDEX(_xlfn.ANCHORARRAY($F$9),MATCH(E647,$A$9:$A$272,0),0),"Null")</f>
        <v>Null</v>
      </c>
    </row>
    <row r="648" spans="5:8" x14ac:dyDescent="0.75">
      <c r="E648">
        <v>3195</v>
      </c>
      <c r="F648">
        <v>1.7324083250743312E-4</v>
      </c>
      <c r="H648" cm="1">
        <f t="array" ref="H648">IFERROR(INDEX(_xlfn.ANCHORARRAY($F$9),MATCH(E648,$A$9:$A$272,0),0),"Null")</f>
        <v>8.2839869743734969E-3</v>
      </c>
    </row>
    <row r="649" spans="5:8" x14ac:dyDescent="0.75">
      <c r="E649">
        <v>3200</v>
      </c>
      <c r="F649">
        <v>1.7689367124451368E-4</v>
      </c>
      <c r="H649" t="str" cm="1">
        <f t="array" ref="H649">IFERROR(INDEX(_xlfn.ANCHORARRAY($F$9),MATCH(E649,$A$9:$A$272,0),0),"Null")</f>
        <v>Null</v>
      </c>
    </row>
    <row r="650" spans="5:8" x14ac:dyDescent="0.75">
      <c r="E650">
        <v>3205</v>
      </c>
      <c r="F650">
        <v>1.7241965170607392E-4</v>
      </c>
      <c r="H650" t="str" cm="1">
        <f t="array" ref="H650">IFERROR(INDEX(_xlfn.ANCHORARRAY($F$9),MATCH(E650,$A$9:$A$272,0),0),"Null")</f>
        <v>Null</v>
      </c>
    </row>
    <row r="651" spans="5:8" x14ac:dyDescent="0.75">
      <c r="E651">
        <v>3210</v>
      </c>
      <c r="F651">
        <v>1.7182500353957243E-4</v>
      </c>
      <c r="H651" cm="1">
        <f t="array" ref="H651">IFERROR(INDEX(_xlfn.ANCHORARRAY($F$9),MATCH(E651,$A$9:$A$272,0),0),"Null")</f>
        <v>8.2570295908254293E-3</v>
      </c>
    </row>
    <row r="652" spans="5:8" x14ac:dyDescent="0.75">
      <c r="E652">
        <v>3215</v>
      </c>
      <c r="F652">
        <v>1.7706357072065694E-4</v>
      </c>
      <c r="H652" t="str" cm="1">
        <f t="array" ref="H652">IFERROR(INDEX(_xlfn.ANCHORARRAY($F$9),MATCH(E652,$A$9:$A$272,0),0),"Null")</f>
        <v>Null</v>
      </c>
    </row>
    <row r="653" spans="5:8" x14ac:dyDescent="0.75">
      <c r="E653">
        <v>3220</v>
      </c>
      <c r="F653">
        <v>1.7304261645193262E-4</v>
      </c>
      <c r="H653" t="str" cm="1">
        <f t="array" ref="H653">IFERROR(INDEX(_xlfn.ANCHORARRAY($F$9),MATCH(E653,$A$9:$A$272,0),0),"Null")</f>
        <v>Null</v>
      </c>
    </row>
    <row r="654" spans="5:8" x14ac:dyDescent="0.75">
      <c r="E654">
        <v>3225</v>
      </c>
      <c r="F654">
        <v>1.7275945065836046E-4</v>
      </c>
      <c r="H654" cm="1">
        <f t="array" ref="H654">IFERROR(INDEX(_xlfn.ANCHORARRAY($F$9),MATCH(E654,$A$9:$A$272,0),0),"Null")</f>
        <v>8.2260512530086382E-3</v>
      </c>
    </row>
    <row r="655" spans="5:8" x14ac:dyDescent="0.75">
      <c r="E655">
        <v>3230</v>
      </c>
      <c r="F655">
        <v>1.7392043041200624E-4</v>
      </c>
      <c r="H655" t="str" cm="1">
        <f t="array" ref="H655">IFERROR(INDEX(_xlfn.ANCHORARRAY($F$9),MATCH(E655,$A$9:$A$272,0),0),"Null")</f>
        <v>Null</v>
      </c>
    </row>
    <row r="656" spans="5:8" x14ac:dyDescent="0.75">
      <c r="E656">
        <v>3235</v>
      </c>
      <c r="F656">
        <v>1.7089055642078441E-4</v>
      </c>
      <c r="H656" t="str" cm="1">
        <f t="array" ref="H656">IFERROR(INDEX(_xlfn.ANCHORARRAY($F$9),MATCH(E656,$A$9:$A$272,0),0),"Null")</f>
        <v>Null</v>
      </c>
    </row>
    <row r="657" spans="5:8" x14ac:dyDescent="0.75">
      <c r="E657">
        <v>3240</v>
      </c>
      <c r="F657">
        <v>1.6786068242956252E-4</v>
      </c>
      <c r="H657" cm="1">
        <f t="array" ref="H657">IFERROR(INDEX(_xlfn.ANCHORARRAY($F$9),MATCH(E657,$A$9:$A$272,0),0),"Null")</f>
        <v>8.1773750530935857E-3</v>
      </c>
    </row>
    <row r="658" spans="5:8" x14ac:dyDescent="0.75">
      <c r="E658">
        <v>3245</v>
      </c>
      <c r="F658">
        <v>1.7392043041200624E-4</v>
      </c>
      <c r="H658" t="str" cm="1">
        <f t="array" ref="H658">IFERROR(INDEX(_xlfn.ANCHORARRAY($F$9),MATCH(E658,$A$9:$A$272,0),0),"Null")</f>
        <v>Null</v>
      </c>
    </row>
    <row r="659" spans="5:8" x14ac:dyDescent="0.75">
      <c r="E659">
        <v>3250</v>
      </c>
      <c r="F659">
        <v>1.6972957666713863E-4</v>
      </c>
      <c r="H659" t="str" cm="1">
        <f t="array" ref="H659">IFERROR(INDEX(_xlfn.ANCHORARRAY($F$9),MATCH(E659,$A$9:$A$272,0),0),"Null")</f>
        <v>Null</v>
      </c>
    </row>
    <row r="660" spans="5:8" x14ac:dyDescent="0.75">
      <c r="E660">
        <v>3255</v>
      </c>
      <c r="F660">
        <v>1.6961631034970975E-4</v>
      </c>
      <c r="H660" cm="1">
        <f t="array" ref="H660">IFERROR(INDEX(_xlfn.ANCHORARRAY($F$9),MATCH(E660,$A$9:$A$272,0),0),"Null")</f>
        <v>8.0959365708622409E-3</v>
      </c>
    </row>
    <row r="661" spans="5:8" x14ac:dyDescent="0.75">
      <c r="E661">
        <v>3260</v>
      </c>
      <c r="F661">
        <v>1.7389211383264902E-4</v>
      </c>
      <c r="H661" t="str" cm="1">
        <f t="array" ref="H661">IFERROR(INDEX(_xlfn.ANCHORARRAY($F$9),MATCH(E661,$A$9:$A$272,0),0),"Null")</f>
        <v>Null</v>
      </c>
    </row>
    <row r="662" spans="5:8" x14ac:dyDescent="0.75">
      <c r="E662">
        <v>3265</v>
      </c>
      <c r="F662">
        <v>1.6692623531077447E-4</v>
      </c>
      <c r="H662" t="str" cm="1">
        <f t="array" ref="H662">IFERROR(INDEX(_xlfn.ANCHORARRAY($F$9),MATCH(E662,$A$9:$A$272,0),0),"Null")</f>
        <v>Null</v>
      </c>
    </row>
    <row r="663" spans="5:8" x14ac:dyDescent="0.75">
      <c r="E663">
        <v>3270</v>
      </c>
      <c r="F663">
        <v>1.7103213931757044E-4</v>
      </c>
      <c r="H663" cm="1">
        <f t="array" ref="H663">IFERROR(INDEX(_xlfn.ANCHORARRAY($F$9),MATCH(E663,$A$9:$A$272,0),0),"Null")</f>
        <v>8.0661758459578091E-3</v>
      </c>
    </row>
    <row r="664" spans="5:8" x14ac:dyDescent="0.75">
      <c r="E664">
        <v>3275</v>
      </c>
      <c r="F664">
        <v>1.6919156165935156E-4</v>
      </c>
      <c r="H664" t="str" cm="1">
        <f t="array" ref="H664">IFERROR(INDEX(_xlfn.ANCHORARRAY($F$9),MATCH(E664,$A$9:$A$272,0),0),"Null")</f>
        <v>Null</v>
      </c>
    </row>
    <row r="665" spans="5:8" x14ac:dyDescent="0.75">
      <c r="E665">
        <v>3280</v>
      </c>
      <c r="F665">
        <v>1.6743593373920432E-4</v>
      </c>
      <c r="H665" t="str" cm="1">
        <f t="array" ref="H665">IFERROR(INDEX(_xlfn.ANCHORARRAY($F$9),MATCH(E665,$A$9:$A$272,0),0),"Null")</f>
        <v>Null</v>
      </c>
    </row>
    <row r="666" spans="5:8" x14ac:dyDescent="0.75">
      <c r="E666">
        <v>3285</v>
      </c>
      <c r="F666">
        <v>1.6904997876256549E-4</v>
      </c>
      <c r="H666" cm="1">
        <f t="array" ref="H666">IFERROR(INDEX(_xlfn.ANCHORARRAY($F$9),MATCH(E666,$A$9:$A$272,0),0),"Null")</f>
        <v>8.0059464816650151E-3</v>
      </c>
    </row>
    <row r="667" spans="5:8" x14ac:dyDescent="0.75">
      <c r="E667">
        <v>3290</v>
      </c>
      <c r="F667">
        <v>1.6771909953277646E-4</v>
      </c>
      <c r="H667" t="str" cm="1">
        <f t="array" ref="H667">IFERROR(INDEX(_xlfn.ANCHORARRAY($F$9),MATCH(E667,$A$9:$A$272,0),0),"Null")</f>
        <v>Null</v>
      </c>
    </row>
    <row r="668" spans="5:8" x14ac:dyDescent="0.75">
      <c r="E668">
        <v>3295</v>
      </c>
      <c r="F668">
        <v>1.7162678748407196E-4</v>
      </c>
      <c r="H668" t="str" cm="1">
        <f t="array" ref="H668">IFERROR(INDEX(_xlfn.ANCHORARRAY($F$9),MATCH(E668,$A$9:$A$272,0),0),"Null")</f>
        <v>Null</v>
      </c>
    </row>
    <row r="669" spans="5:8" x14ac:dyDescent="0.75">
      <c r="E669">
        <v>3300</v>
      </c>
      <c r="F669">
        <v>1.6726603426306104E-4</v>
      </c>
      <c r="H669" cm="1">
        <f t="array" ref="H669">IFERROR(INDEX(_xlfn.ANCHORARRAY($F$9),MATCH(E669,$A$9:$A$272,0),0),"Null")</f>
        <v>7.9295200339798942E-3</v>
      </c>
    </row>
    <row r="670" spans="5:8" x14ac:dyDescent="0.75">
      <c r="E670">
        <v>3305</v>
      </c>
      <c r="F670">
        <v>1.6672801925527396E-4</v>
      </c>
      <c r="H670" t="str" cm="1">
        <f t="array" ref="H670">IFERROR(INDEX(_xlfn.ANCHORARRAY($F$9),MATCH(E670,$A$9:$A$272,0),0),"Null")</f>
        <v>Null</v>
      </c>
    </row>
    <row r="671" spans="5:8" x14ac:dyDescent="0.75">
      <c r="E671">
        <v>3310</v>
      </c>
      <c r="F671">
        <v>1.678323658502053E-4</v>
      </c>
      <c r="H671" t="str" cm="1">
        <f t="array" ref="H671">IFERROR(INDEX(_xlfn.ANCHORARRAY($F$9),MATCH(E671,$A$9:$A$272,0),0),"Null")</f>
        <v>Null</v>
      </c>
    </row>
    <row r="672" spans="5:8" x14ac:dyDescent="0.75">
      <c r="E672">
        <v>3315</v>
      </c>
      <c r="F672">
        <v>1.626504318278352E-4</v>
      </c>
      <c r="H672" cm="1">
        <f t="array" ref="H672">IFERROR(INDEX(_xlfn.ANCHORARRAY($F$9),MATCH(E672,$A$9:$A$272,0),0),"Null")</f>
        <v>7.8069092453631602E-3</v>
      </c>
    </row>
    <row r="673" spans="5:8" x14ac:dyDescent="0.75">
      <c r="E673">
        <v>3320</v>
      </c>
      <c r="F673">
        <v>1.6525555712869886E-4</v>
      </c>
      <c r="H673" t="str" cm="1">
        <f t="array" ref="H673">IFERROR(INDEX(_xlfn.ANCHORARRAY($F$9),MATCH(E673,$A$9:$A$272,0),0),"Null")</f>
        <v>Null</v>
      </c>
    </row>
    <row r="674" spans="5:8" x14ac:dyDescent="0.75">
      <c r="E674">
        <v>3325</v>
      </c>
      <c r="F674">
        <v>1.6837038085799235E-4</v>
      </c>
      <c r="H674" t="str" cm="1">
        <f t="array" ref="H674">IFERROR(INDEX(_xlfn.ANCHORARRAY($F$9),MATCH(E674,$A$9:$A$272,0),0),"Null")</f>
        <v>Null</v>
      </c>
    </row>
    <row r="675" spans="5:8" x14ac:dyDescent="0.75">
      <c r="E675">
        <v>3330</v>
      </c>
      <c r="F675">
        <v>1.6188588418519044E-4</v>
      </c>
      <c r="H675" cm="1">
        <f t="array" ref="H675">IFERROR(INDEX(_xlfn.ANCHORARRAY($F$9),MATCH(E675,$A$9:$A$272,0),0),"Null")</f>
        <v>7.7587710604558975E-3</v>
      </c>
    </row>
    <row r="676" spans="5:8" x14ac:dyDescent="0.75">
      <c r="E676">
        <v>3335</v>
      </c>
      <c r="F676">
        <v>1.6409457737505309E-4</v>
      </c>
      <c r="H676" t="str" cm="1">
        <f t="array" ref="H676">IFERROR(INDEX(_xlfn.ANCHORARRAY($F$9),MATCH(E676,$A$9:$A$272,0),0),"Null")</f>
        <v>Null</v>
      </c>
    </row>
    <row r="677" spans="5:8" x14ac:dyDescent="0.75">
      <c r="E677">
        <v>3340</v>
      </c>
      <c r="F677">
        <v>1.6709613478691775E-4</v>
      </c>
      <c r="H677" t="str" cm="1">
        <f t="array" ref="H677">IFERROR(INDEX(_xlfn.ANCHORARRAY($F$9),MATCH(E677,$A$9:$A$272,0),0),"Null")</f>
        <v>Null</v>
      </c>
    </row>
    <row r="678" spans="5:8" x14ac:dyDescent="0.75">
      <c r="E678">
        <v>3345</v>
      </c>
      <c r="F678">
        <v>1.6316013025626506E-4</v>
      </c>
      <c r="H678" cm="1">
        <f t="array" ref="H678">IFERROR(INDEX(_xlfn.ANCHORARRAY($F$9),MATCH(E678,$A$9:$A$272,0),0),"Null")</f>
        <v>7.65864363584879E-3</v>
      </c>
    </row>
    <row r="679" spans="5:8" x14ac:dyDescent="0.75">
      <c r="E679">
        <v>3350</v>
      </c>
      <c r="F679">
        <v>1.6477417527962625E-4</v>
      </c>
      <c r="H679" t="str" cm="1">
        <f t="array" ref="H679">IFERROR(INDEX(_xlfn.ANCHORARRAY($F$9),MATCH(E679,$A$9:$A$272,0),0),"Null")</f>
        <v>Null</v>
      </c>
    </row>
    <row r="680" spans="5:8" x14ac:dyDescent="0.75">
      <c r="E680">
        <v>3355</v>
      </c>
      <c r="F680">
        <v>1.6661475293784512E-4</v>
      </c>
      <c r="H680" t="str" cm="1">
        <f t="array" ref="H680">IFERROR(INDEX(_xlfn.ANCHORARRAY($F$9),MATCH(E680,$A$9:$A$272,0),0),"Null")</f>
        <v>Null</v>
      </c>
    </row>
    <row r="681" spans="5:8" x14ac:dyDescent="0.75">
      <c r="E681">
        <v>3360</v>
      </c>
      <c r="F681">
        <v>1.6392467789890983E-4</v>
      </c>
      <c r="H681" cm="1">
        <f t="array" ref="H681">IFERROR(INDEX(_xlfn.ANCHORARRAY($F$9),MATCH(E681,$A$9:$A$272,0),0),"Null")</f>
        <v>7.5231771202038797E-3</v>
      </c>
    </row>
    <row r="682" spans="5:8" x14ac:dyDescent="0.75">
      <c r="E682">
        <v>3365</v>
      </c>
      <c r="F682">
        <v>1.6066827127283025E-4</v>
      </c>
      <c r="H682" t="str" cm="1">
        <f t="array" ref="H682">IFERROR(INDEX(_xlfn.ANCHORARRAY($F$9),MATCH(E682,$A$9:$A$272,0),0),"Null")</f>
        <v>Null</v>
      </c>
    </row>
    <row r="683" spans="5:8" x14ac:dyDescent="0.75">
      <c r="E683">
        <v>3370</v>
      </c>
      <c r="F683">
        <v>1.6457595922412575E-4</v>
      </c>
      <c r="H683" t="str" cm="1">
        <f t="array" ref="H683">IFERROR(INDEX(_xlfn.ANCHORARRAY($F$9),MATCH(E683,$A$9:$A$272,0),0),"Null")</f>
        <v>Null</v>
      </c>
    </row>
    <row r="684" spans="5:8" x14ac:dyDescent="0.75">
      <c r="E684">
        <v>3375</v>
      </c>
      <c r="F684">
        <v>1.5947897493982728E-4</v>
      </c>
      <c r="H684" cm="1">
        <f t="array" ref="H684">IFERROR(INDEX(_xlfn.ANCHORARRAY($F$9),MATCH(E684,$A$9:$A$272,0),0),"Null")</f>
        <v>7.4685827552031722E-3</v>
      </c>
    </row>
    <row r="685" spans="5:8" x14ac:dyDescent="0.75">
      <c r="E685">
        <v>3380</v>
      </c>
      <c r="F685">
        <v>1.5851621124168201E-4</v>
      </c>
      <c r="H685" t="str" cm="1">
        <f t="array" ref="H685">IFERROR(INDEX(_xlfn.ANCHORARRAY($F$9),MATCH(E685,$A$9:$A$272,0),0),"Null")</f>
        <v>Null</v>
      </c>
    </row>
    <row r="686" spans="5:8" x14ac:dyDescent="0.75">
      <c r="E686">
        <v>3385</v>
      </c>
      <c r="F686">
        <v>1.6109301996318845E-4</v>
      </c>
      <c r="H686" t="str" cm="1">
        <f t="array" ref="H686">IFERROR(INDEX(_xlfn.ANCHORARRAY($F$9),MATCH(E686,$A$9:$A$272,0),0),"Null")</f>
        <v>Null</v>
      </c>
    </row>
    <row r="687" spans="5:8" x14ac:dyDescent="0.75">
      <c r="E687">
        <v>3390</v>
      </c>
      <c r="F687">
        <v>1.6412289395441031E-4</v>
      </c>
      <c r="H687" cm="1">
        <f t="array" ref="H687">IFERROR(INDEX(_xlfn.ANCHORARRAY($F$9),MATCH(E687,$A$9:$A$272,0),0),"Null")</f>
        <v>7.3892680164236169E-3</v>
      </c>
    </row>
    <row r="688" spans="5:8" x14ac:dyDescent="0.75">
      <c r="E688">
        <v>3395</v>
      </c>
      <c r="F688">
        <v>1.584595780829676E-4</v>
      </c>
      <c r="H688" t="str" cm="1">
        <f t="array" ref="H688">IFERROR(INDEX(_xlfn.ANCHORARRAY($F$9),MATCH(E688,$A$9:$A$272,0),0),"Null")</f>
        <v>Null</v>
      </c>
    </row>
    <row r="689" spans="5:8" x14ac:dyDescent="0.75">
      <c r="E689">
        <v>3400</v>
      </c>
      <c r="F689">
        <v>1.6126291943933176E-4</v>
      </c>
      <c r="H689" t="str" cm="1">
        <f t="array" ref="H689">IFERROR(INDEX(_xlfn.ANCHORARRAY($F$9),MATCH(E689,$A$9:$A$272,0),0),"Null")</f>
        <v>Null</v>
      </c>
    </row>
    <row r="690" spans="5:8" x14ac:dyDescent="0.75">
      <c r="E690">
        <v>3405</v>
      </c>
      <c r="F690">
        <v>1.569871159563925E-4</v>
      </c>
      <c r="H690" cm="1">
        <f t="array" ref="H690">IFERROR(INDEX(_xlfn.ANCHORARRAY($F$9),MATCH(E690,$A$9:$A$272,0),0),"Null")</f>
        <v>7.2472886875265471E-3</v>
      </c>
    </row>
    <row r="691" spans="5:8" x14ac:dyDescent="0.75">
      <c r="E691">
        <v>3410</v>
      </c>
      <c r="F691">
        <v>1.5826136202746709E-4</v>
      </c>
      <c r="H691" t="str" cm="1">
        <f t="array" ref="H691">IFERROR(INDEX(_xlfn.ANCHORARRAY($F$9),MATCH(E691,$A$9:$A$272,0),0),"Null")</f>
        <v>Null</v>
      </c>
    </row>
    <row r="692" spans="5:8" x14ac:dyDescent="0.75">
      <c r="E692">
        <v>3415</v>
      </c>
      <c r="F692">
        <v>1.6211241682004816E-4</v>
      </c>
      <c r="H692" t="str" cm="1">
        <f t="array" ref="H692">IFERROR(INDEX(_xlfn.ANCHORARRAY($F$9),MATCH(E692,$A$9:$A$272,0),0),"Null")</f>
        <v>Null</v>
      </c>
    </row>
    <row r="693" spans="5:8" x14ac:dyDescent="0.75">
      <c r="E693">
        <v>3420</v>
      </c>
      <c r="F693">
        <v>1.6061163811411581E-4</v>
      </c>
      <c r="H693" cm="1">
        <f t="array" ref="H693">IFERROR(INDEX(_xlfn.ANCHORARRAY($F$9),MATCH(E693,$A$9:$A$272,0),0),"Null")</f>
        <v>7.1736938977771487E-3</v>
      </c>
    </row>
    <row r="694" spans="5:8" x14ac:dyDescent="0.75">
      <c r="E694">
        <v>3425</v>
      </c>
      <c r="F694">
        <v>1.5775166359903727E-4</v>
      </c>
      <c r="H694" t="str" cm="1">
        <f t="array" ref="H694">IFERROR(INDEX(_xlfn.ANCHORARRAY($F$9),MATCH(E694,$A$9:$A$272,0),0),"Null")</f>
        <v>Null</v>
      </c>
    </row>
    <row r="695" spans="5:8" x14ac:dyDescent="0.75">
      <c r="E695">
        <v>3430</v>
      </c>
      <c r="F695">
        <v>1.6061163811411581E-4</v>
      </c>
      <c r="H695" t="str" cm="1">
        <f t="array" ref="H695">IFERROR(INDEX(_xlfn.ANCHORARRAY($F$9),MATCH(E695,$A$9:$A$272,0),0),"Null")</f>
        <v>Null</v>
      </c>
    </row>
    <row r="696" spans="5:8" x14ac:dyDescent="0.75">
      <c r="E696">
        <v>3435</v>
      </c>
      <c r="F696">
        <v>1.5650573410731983E-4</v>
      </c>
      <c r="H696" cm="1">
        <f t="array" ref="H696">IFERROR(INDEX(_xlfn.ANCHORARRAY($F$9),MATCH(E696,$A$9:$A$272,0),0),"Null")</f>
        <v>7.1257539289253857E-3</v>
      </c>
    </row>
    <row r="697" spans="5:8" x14ac:dyDescent="0.75">
      <c r="E697">
        <v>3440</v>
      </c>
      <c r="F697">
        <v>1.5582613620274672E-4</v>
      </c>
      <c r="H697" t="str" cm="1">
        <f t="array" ref="H697">IFERROR(INDEX(_xlfn.ANCHORARRAY($F$9),MATCH(E697,$A$9:$A$272,0),0),"Null")</f>
        <v>Null</v>
      </c>
    </row>
    <row r="698" spans="5:8" x14ac:dyDescent="0.75">
      <c r="E698">
        <v>3445</v>
      </c>
      <c r="F698">
        <v>1.5851621124168201E-4</v>
      </c>
      <c r="H698" t="str" cm="1">
        <f t="array" ref="H698">IFERROR(INDEX(_xlfn.ANCHORARRAY($F$9),MATCH(E698,$A$9:$A$272,0),0),"Null")</f>
        <v>Null</v>
      </c>
    </row>
    <row r="699" spans="5:8" x14ac:dyDescent="0.75">
      <c r="E699">
        <v>3450</v>
      </c>
      <c r="F699">
        <v>1.5605266883760444E-4</v>
      </c>
      <c r="H699" cm="1">
        <f t="array" ref="H699">IFERROR(INDEX(_xlfn.ANCHORARRAY($F$9),MATCH(E699,$A$9:$A$272,0),0),"Null")</f>
        <v>6.956052668837605E-3</v>
      </c>
    </row>
    <row r="700" spans="5:8" x14ac:dyDescent="0.75">
      <c r="E700">
        <v>3455</v>
      </c>
      <c r="F700">
        <v>1.5602435225824723E-4</v>
      </c>
      <c r="H700" t="str" cm="1">
        <f t="array" ref="H700">IFERROR(INDEX(_xlfn.ANCHORARRAY($F$9),MATCH(E700,$A$9:$A$272,0),0),"Null")</f>
        <v>Null</v>
      </c>
    </row>
    <row r="701" spans="5:8" x14ac:dyDescent="0.75">
      <c r="E701">
        <v>3460</v>
      </c>
      <c r="F701">
        <v>1.5809146255132381E-4</v>
      </c>
      <c r="H701" t="str" cm="1">
        <f t="array" ref="H701">IFERROR(INDEX(_xlfn.ANCHORARRAY($F$9),MATCH(E701,$A$9:$A$272,0),0),"Null")</f>
        <v>Null</v>
      </c>
    </row>
    <row r="702" spans="5:8" x14ac:dyDescent="0.75">
      <c r="E702">
        <v>3465</v>
      </c>
      <c r="F702">
        <v>1.5415545802067112E-4</v>
      </c>
      <c r="H702" cm="1">
        <f t="array" ref="H702">IFERROR(INDEX(_xlfn.ANCHORARRAY($F$9),MATCH(E702,$A$9:$A$272,0),0),"Null")</f>
        <v>6.8374628344895945E-3</v>
      </c>
    </row>
    <row r="703" spans="5:8" x14ac:dyDescent="0.75">
      <c r="E703">
        <v>3470</v>
      </c>
      <c r="F703">
        <v>1.5681721648024921E-4</v>
      </c>
      <c r="H703" t="str" cm="1">
        <f t="array" ref="H703">IFERROR(INDEX(_xlfn.ANCHORARRAY($F$9),MATCH(E703,$A$9:$A$272,0),0),"Null")</f>
        <v>Null</v>
      </c>
    </row>
    <row r="704" spans="5:8" x14ac:dyDescent="0.75">
      <c r="E704">
        <v>3475</v>
      </c>
      <c r="F704">
        <v>1.595072915191845E-4</v>
      </c>
      <c r="H704" t="str" cm="1">
        <f t="array" ref="H704">IFERROR(INDEX(_xlfn.ANCHORARRAY($F$9),MATCH(E704,$A$9:$A$272,0),0),"Null")</f>
        <v>Null</v>
      </c>
    </row>
    <row r="705" spans="5:8" x14ac:dyDescent="0.75">
      <c r="E705">
        <v>3480</v>
      </c>
      <c r="F705">
        <v>1.543253574968144E-4</v>
      </c>
      <c r="H705" cm="1">
        <f t="array" ref="H705">IFERROR(INDEX(_xlfn.ANCHORARRAY($F$9),MATCH(E705,$A$9:$A$272,0),0),"Null")</f>
        <v>6.7316154608523292E-3</v>
      </c>
    </row>
    <row r="706" spans="5:8" x14ac:dyDescent="0.75">
      <c r="E706">
        <v>3485</v>
      </c>
      <c r="F706">
        <v>1.5752513096417954E-4</v>
      </c>
      <c r="H706" t="str" cm="1">
        <f t="array" ref="H706">IFERROR(INDEX(_xlfn.ANCHORARRAY($F$9),MATCH(E706,$A$9:$A$272,0),0),"Null")</f>
        <v>Null</v>
      </c>
    </row>
    <row r="707" spans="5:8" x14ac:dyDescent="0.75">
      <c r="E707">
        <v>3490</v>
      </c>
      <c r="F707">
        <v>1.586577941384681E-4</v>
      </c>
      <c r="H707" t="str" cm="1">
        <f t="array" ref="H707">IFERROR(INDEX(_xlfn.ANCHORARRAY($F$9),MATCH(E707,$A$9:$A$272,0),0),"Null")</f>
        <v>Null</v>
      </c>
    </row>
    <row r="708" spans="5:8" x14ac:dyDescent="0.75">
      <c r="E708">
        <v>3495</v>
      </c>
      <c r="F708">
        <v>1.5599603567889001E-4</v>
      </c>
      <c r="H708" cm="1">
        <f t="array" ref="H708">IFERROR(INDEX(_xlfn.ANCHORARRAY($F$9),MATCH(E708,$A$9:$A$272,0),0),"Null")</f>
        <v>6.6102789183066692E-3</v>
      </c>
    </row>
    <row r="709" spans="5:8" x14ac:dyDescent="0.75">
      <c r="E709">
        <v>3500</v>
      </c>
      <c r="F709">
        <v>1.5613761857567607E-4</v>
      </c>
      <c r="H709" t="str" cm="1">
        <f t="array" ref="H709">IFERROR(INDEX(_xlfn.ANCHORARRAY($F$9),MATCH(E709,$A$9:$A$272,0),0),"Null")</f>
        <v>Null</v>
      </c>
    </row>
    <row r="710" spans="5:8" x14ac:dyDescent="0.75">
      <c r="E710">
        <v>3505</v>
      </c>
      <c r="F710">
        <v>1.5794987965453774E-4</v>
      </c>
      <c r="H710" t="str" cm="1">
        <f t="array" ref="H710">IFERROR(INDEX(_xlfn.ANCHORARRAY($F$9),MATCH(E710,$A$9:$A$272,0),0),"Null")</f>
        <v>Null</v>
      </c>
    </row>
    <row r="711" spans="5:8" x14ac:dyDescent="0.75">
      <c r="E711">
        <v>3510</v>
      </c>
      <c r="F711">
        <v>1.5299447826702534E-4</v>
      </c>
      <c r="H711" cm="1">
        <f t="array" ref="H711">IFERROR(INDEX(_xlfn.ANCHORARRAY($F$9),MATCH(E711,$A$9:$A$272,0),0),"Null")</f>
        <v>6.5489168908395871E-3</v>
      </c>
    </row>
    <row r="712" spans="5:8" x14ac:dyDescent="0.75">
      <c r="E712">
        <v>3515</v>
      </c>
      <c r="F712">
        <v>1.5486337250460145E-4</v>
      </c>
      <c r="H712" t="str" cm="1">
        <f t="array" ref="H712">IFERROR(INDEX(_xlfn.ANCHORARRAY($F$9),MATCH(E712,$A$9:$A$272,0),0),"Null")</f>
        <v>Null</v>
      </c>
    </row>
    <row r="713" spans="5:8" x14ac:dyDescent="0.75">
      <c r="E713">
        <v>3520</v>
      </c>
      <c r="F713">
        <v>1.5763839728160839E-4</v>
      </c>
      <c r="H713" t="str" cm="1">
        <f t="array" ref="H713">IFERROR(INDEX(_xlfn.ANCHORARRAY($F$9),MATCH(E713,$A$9:$A$272,0),0),"Null")</f>
        <v>Null</v>
      </c>
    </row>
    <row r="714" spans="5:8" x14ac:dyDescent="0.75">
      <c r="E714">
        <v>3525</v>
      </c>
      <c r="F714">
        <v>1.526546793147388E-4</v>
      </c>
      <c r="H714" cm="1">
        <f t="array" ref="H714">IFERROR(INDEX(_xlfn.ANCHORARRAY($F$9),MATCH(E714,$A$9:$A$272,0),0),"Null")</f>
        <v>6.4068526122044453E-3</v>
      </c>
    </row>
    <row r="715" spans="5:8" x14ac:dyDescent="0.75">
      <c r="E715">
        <v>3530</v>
      </c>
      <c r="F715">
        <v>1.5305111142573978E-4</v>
      </c>
      <c r="H715" t="str" cm="1">
        <f t="array" ref="H715">IFERROR(INDEX(_xlfn.ANCHORARRAY($F$9),MATCH(E715,$A$9:$A$272,0),0),"Null")</f>
        <v>Null</v>
      </c>
    </row>
    <row r="716" spans="5:8" x14ac:dyDescent="0.75">
      <c r="E716">
        <v>3535</v>
      </c>
      <c r="F716">
        <v>1.5661900042474871E-4</v>
      </c>
      <c r="H716" t="str" cm="1">
        <f t="array" ref="H716">IFERROR(INDEX(_xlfn.ANCHORARRAY($F$9),MATCH(E716,$A$9:$A$272,0),0),"Null")</f>
        <v>Null</v>
      </c>
    </row>
    <row r="717" spans="5:8" x14ac:dyDescent="0.75">
      <c r="E717">
        <v>3540</v>
      </c>
      <c r="F717">
        <v>1.5392892538581339E-4</v>
      </c>
      <c r="H717" cm="1">
        <f t="array" ref="H717">IFERROR(INDEX(_xlfn.ANCHORARRAY($F$9),MATCH(E717,$A$9:$A$272,0),0),"Null")</f>
        <v>6.2489593657086224E-3</v>
      </c>
    </row>
    <row r="718" spans="5:8" x14ac:dyDescent="0.75">
      <c r="E718">
        <v>3545</v>
      </c>
      <c r="F718">
        <v>1.5118221718816367E-4</v>
      </c>
      <c r="H718" t="str" cm="1">
        <f t="array" ref="H718">IFERROR(INDEX(_xlfn.ANCHORARRAY($F$9),MATCH(E718,$A$9:$A$272,0),0),"Null")</f>
        <v>Null</v>
      </c>
    </row>
    <row r="719" spans="5:8" x14ac:dyDescent="0.75">
      <c r="E719">
        <v>3550</v>
      </c>
      <c r="F719">
        <v>1.5599603567889001E-4</v>
      </c>
      <c r="H719" t="str" cm="1">
        <f t="array" ref="H719">IFERROR(INDEX(_xlfn.ANCHORARRAY($F$9),MATCH(E719,$A$9:$A$272,0),0),"Null")</f>
        <v>Null</v>
      </c>
    </row>
    <row r="720" spans="5:8" x14ac:dyDescent="0.75">
      <c r="E720">
        <v>3555</v>
      </c>
      <c r="F720">
        <v>1.4928500637123037E-4</v>
      </c>
      <c r="H720" cm="1">
        <f t="array" ref="H720">IFERROR(INDEX(_xlfn.ANCHORARRAY($F$9),MATCH(E720,$A$9:$A$272,0),0),"Null")</f>
        <v>6.1143140308650718E-3</v>
      </c>
    </row>
    <row r="721" spans="5:8" x14ac:dyDescent="0.75">
      <c r="E721">
        <v>3560</v>
      </c>
      <c r="F721">
        <v>1.5189013167209403E-4</v>
      </c>
      <c r="H721" t="str" cm="1">
        <f t="array" ref="H721">IFERROR(INDEX(_xlfn.ANCHORARRAY($F$9),MATCH(E721,$A$9:$A$272,0),0),"Null")</f>
        <v>Null</v>
      </c>
    </row>
    <row r="722" spans="5:8" x14ac:dyDescent="0.75">
      <c r="E722">
        <v>3565</v>
      </c>
      <c r="F722">
        <v>1.541271414413139E-4</v>
      </c>
      <c r="H722" t="str" cm="1">
        <f t="array" ref="H722">IFERROR(INDEX(_xlfn.ANCHORARRAY($F$9),MATCH(E722,$A$9:$A$272,0),0),"Null")</f>
        <v>Null</v>
      </c>
    </row>
    <row r="723" spans="5:8" x14ac:dyDescent="0.75">
      <c r="E723">
        <v>3570</v>
      </c>
      <c r="F723">
        <v>1.5047430270423334E-4</v>
      </c>
      <c r="H723" cm="1">
        <f t="array" ref="H723">IFERROR(INDEX(_xlfn.ANCHORARRAY($F$9),MATCH(E723,$A$9:$A$272,0),0),"Null")</f>
        <v>5.9572985983293225E-3</v>
      </c>
    </row>
    <row r="724" spans="5:8" x14ac:dyDescent="0.75">
      <c r="E724">
        <v>3575</v>
      </c>
      <c r="F724">
        <v>1.5152201614045024E-4</v>
      </c>
      <c r="H724" t="str" cm="1">
        <f t="array" ref="H724">IFERROR(INDEX(_xlfn.ANCHORARRAY($F$9),MATCH(E724,$A$9:$A$272,0),0),"Null")</f>
        <v>Null</v>
      </c>
    </row>
    <row r="725" spans="5:8" x14ac:dyDescent="0.75">
      <c r="E725">
        <v>3580</v>
      </c>
      <c r="F725">
        <v>1.5313606116381141E-4</v>
      </c>
      <c r="H725" t="str" cm="1">
        <f t="array" ref="H725">IFERROR(INDEX(_xlfn.ANCHORARRAY($F$9),MATCH(E725,$A$9:$A$272,0),0),"Null")</f>
        <v>Null</v>
      </c>
    </row>
    <row r="726" spans="5:8" x14ac:dyDescent="0.75">
      <c r="E726">
        <v>3585</v>
      </c>
      <c r="F726">
        <v>1.4784086082401246E-4</v>
      </c>
      <c r="H726" cm="1">
        <f t="array" ref="H726">IFERROR(INDEX(_xlfn.ANCHORARRAY($F$9),MATCH(E726,$A$9:$A$272,0),0),"Null")</f>
        <v>5.7887016848364725E-3</v>
      </c>
    </row>
    <row r="727" spans="5:8" x14ac:dyDescent="0.75">
      <c r="E727">
        <v>3590</v>
      </c>
      <c r="F727">
        <v>1.5010618717258958E-4</v>
      </c>
      <c r="H727" t="str" cm="1">
        <f t="array" ref="H727">IFERROR(INDEX(_xlfn.ANCHORARRAY($F$9),MATCH(E727,$A$9:$A$272,0),0),"Null")</f>
        <v>Null</v>
      </c>
    </row>
    <row r="728" spans="5:8" x14ac:dyDescent="0.75">
      <c r="E728">
        <v>3595</v>
      </c>
      <c r="F728">
        <v>1.5367407617159848E-4</v>
      </c>
      <c r="H728" t="str" cm="1">
        <f t="array" ref="H728">IFERROR(INDEX(_xlfn.ANCHORARRAY($F$9),MATCH(E728,$A$9:$A$272,0),0),"Null")</f>
        <v>Null</v>
      </c>
    </row>
    <row r="729" spans="5:8" x14ac:dyDescent="0.75">
      <c r="E729">
        <v>3600</v>
      </c>
      <c r="F729">
        <v>1.5305111142573978E-4</v>
      </c>
      <c r="H729" cm="1">
        <f t="array" ref="H729">IFERROR(INDEX(_xlfn.ANCHORARRAY($F$9),MATCH(E729,$A$9:$A$272,0),0),"Null")</f>
        <v>5.6694039360045308E-3</v>
      </c>
    </row>
    <row r="730" spans="5:8" x14ac:dyDescent="0.75">
      <c r="E730">
        <v>3605</v>
      </c>
      <c r="F730">
        <v>1.5061588560101941E-4</v>
      </c>
      <c r="H730" t="str" cm="1">
        <f t="array" ref="H730">IFERROR(INDEX(_xlfn.ANCHORARRAY($F$9),MATCH(E730,$A$9:$A$272,0),0),"Null")</f>
        <v>Null</v>
      </c>
    </row>
    <row r="731" spans="5:8" x14ac:dyDescent="0.75">
      <c r="E731">
        <v>3610</v>
      </c>
      <c r="F731">
        <v>1.5375902590967011E-4</v>
      </c>
      <c r="H731" t="str" cm="1">
        <f t="array" ref="H731">IFERROR(INDEX(_xlfn.ANCHORARRAY($F$9),MATCH(E731,$A$9:$A$272,0),0),"Null")</f>
        <v>Null</v>
      </c>
    </row>
    <row r="732" spans="5:8" x14ac:dyDescent="0.75">
      <c r="E732">
        <v>3615</v>
      </c>
      <c r="F732">
        <v>1.5169191561659353E-4</v>
      </c>
      <c r="H732" cm="1">
        <f t="array" ref="H732">IFERROR(INDEX(_xlfn.ANCHORARRAY($F$9),MATCH(E732,$A$9:$A$272,0),0),"Null")</f>
        <v>5.5090471471046301E-3</v>
      </c>
    </row>
    <row r="733" spans="5:8" x14ac:dyDescent="0.75">
      <c r="E733">
        <v>3620</v>
      </c>
      <c r="F733">
        <v>1.4758601160979755E-4</v>
      </c>
      <c r="H733" t="str" cm="1">
        <f t="array" ref="H733">IFERROR(INDEX(_xlfn.ANCHORARRAY($F$9),MATCH(E733,$A$9:$A$272,0),0),"Null")</f>
        <v>Null</v>
      </c>
    </row>
    <row r="734" spans="5:8" x14ac:dyDescent="0.75">
      <c r="E734">
        <v>3625</v>
      </c>
      <c r="F734">
        <v>1.5089905139459156E-4</v>
      </c>
      <c r="H734" t="str" cm="1">
        <f t="array" ref="H734">IFERROR(INDEX(_xlfn.ANCHORARRAY($F$9),MATCH(E734,$A$9:$A$272,0),0),"Null")</f>
        <v>Null</v>
      </c>
    </row>
    <row r="735" spans="5:8" x14ac:dyDescent="0.75">
      <c r="E735">
        <v>3630</v>
      </c>
      <c r="F735">
        <v>1.4886025768087217E-4</v>
      </c>
      <c r="H735" cm="1">
        <f t="array" ref="H735">IFERROR(INDEX(_xlfn.ANCHORARRAY($F$9),MATCH(E735,$A$9:$A$272,0),0),"Null")</f>
        <v>5.3635848789466232E-3</v>
      </c>
    </row>
    <row r="736" spans="5:8" x14ac:dyDescent="0.75">
      <c r="E736">
        <v>3635</v>
      </c>
      <c r="F736">
        <v>1.5061588560101941E-4</v>
      </c>
      <c r="H736" t="str" cm="1">
        <f t="array" ref="H736">IFERROR(INDEX(_xlfn.ANCHORARRAY($F$9),MATCH(E736,$A$9:$A$272,0),0),"Null")</f>
        <v>Null</v>
      </c>
    </row>
    <row r="737" spans="5:8" x14ac:dyDescent="0.75">
      <c r="E737">
        <v>3640</v>
      </c>
      <c r="F737">
        <v>1.5248477983859551E-4</v>
      </c>
      <c r="H737" t="str" cm="1">
        <f t="array" ref="H737">IFERROR(INDEX(_xlfn.ANCHORARRAY($F$9),MATCH(E737,$A$9:$A$272,0),0),"Null")</f>
        <v>Null</v>
      </c>
    </row>
    <row r="738" spans="5:8" x14ac:dyDescent="0.75">
      <c r="E738">
        <v>3645</v>
      </c>
      <c r="F738">
        <v>1.5106895087073482E-4</v>
      </c>
      <c r="H738" cm="1">
        <f t="array" ref="H738">IFERROR(INDEX(_xlfn.ANCHORARRAY($F$9),MATCH(E738,$A$9:$A$272,0),0),"Null")</f>
        <v>5.2595214498088634E-3</v>
      </c>
    </row>
    <row r="739" spans="5:8" x14ac:dyDescent="0.75">
      <c r="E739">
        <v>3650</v>
      </c>
      <c r="F739">
        <v>1.4900184057765824E-4</v>
      </c>
      <c r="H739" t="str" cm="1">
        <f t="array" ref="H739">IFERROR(INDEX(_xlfn.ANCHORARRAY($F$9),MATCH(E739,$A$9:$A$272,0),0),"Null")</f>
        <v>Null</v>
      </c>
    </row>
    <row r="740" spans="5:8" x14ac:dyDescent="0.75">
      <c r="E740">
        <v>3655</v>
      </c>
      <c r="F740">
        <v>1.5237151352116667E-4</v>
      </c>
      <c r="H740" t="str" cm="1">
        <f t="array" ref="H740">IFERROR(INDEX(_xlfn.ANCHORARRAY($F$9),MATCH(E740,$A$9:$A$272,0),0),"Null")</f>
        <v>Null</v>
      </c>
    </row>
    <row r="741" spans="5:8" x14ac:dyDescent="0.75">
      <c r="E741">
        <v>3660</v>
      </c>
      <c r="F741">
        <v>1.4614186606257964E-4</v>
      </c>
      <c r="H741" cm="1">
        <f t="array" ref="H741">IFERROR(INDEX(_xlfn.ANCHORARRAY($F$9),MATCH(E741,$A$9:$A$272,0),0),"Null")</f>
        <v>5.1489168908395869E-3</v>
      </c>
    </row>
    <row r="742" spans="5:8" x14ac:dyDescent="0.75">
      <c r="E742">
        <v>3665</v>
      </c>
      <c r="F742">
        <v>1.4900184057765824E-4</v>
      </c>
      <c r="H742" t="str" cm="1">
        <f t="array" ref="H742">IFERROR(INDEX(_xlfn.ANCHORARRAY($F$9),MATCH(E742,$A$9:$A$272,0),0),"Null")</f>
        <v>Null</v>
      </c>
    </row>
    <row r="743" spans="5:8" x14ac:dyDescent="0.75">
      <c r="E743">
        <v>3670</v>
      </c>
      <c r="F743">
        <v>1.4982302137901742E-4</v>
      </c>
      <c r="H743" t="str" cm="1">
        <f t="array" ref="H743">IFERROR(INDEX(_xlfn.ANCHORARRAY($F$9),MATCH(E743,$A$9:$A$272,0),0),"Null")</f>
        <v>Null</v>
      </c>
    </row>
    <row r="744" spans="5:8" x14ac:dyDescent="0.75">
      <c r="E744">
        <v>3675</v>
      </c>
      <c r="F744">
        <v>1.4818065977629903E-4</v>
      </c>
      <c r="H744" cm="1">
        <f t="array" ref="H744">IFERROR(INDEX(_xlfn.ANCHORARRAY($F$9),MATCH(E744,$A$9:$A$272,0),0),"Null")</f>
        <v>5.0159139175987542E-3</v>
      </c>
    </row>
    <row r="745" spans="5:8" x14ac:dyDescent="0.75">
      <c r="E745">
        <v>3680</v>
      </c>
      <c r="F745">
        <v>1.4670819764972393E-4</v>
      </c>
      <c r="H745" t="str" cm="1">
        <f t="array" ref="H745">IFERROR(INDEX(_xlfn.ANCHORARRAY($F$9),MATCH(E745,$A$9:$A$272,0),0),"Null")</f>
        <v>Null</v>
      </c>
    </row>
    <row r="746" spans="5:8" x14ac:dyDescent="0.75">
      <c r="E746">
        <v>3685</v>
      </c>
      <c r="F746">
        <v>1.5163528245787912E-4</v>
      </c>
      <c r="H746" t="str" cm="1">
        <f t="array" ref="H746">IFERROR(INDEX(_xlfn.ANCHORARRAY($F$9),MATCH(E746,$A$9:$A$272,0),0),"Null")</f>
        <v>Null</v>
      </c>
    </row>
    <row r="747" spans="5:8" x14ac:dyDescent="0.75">
      <c r="E747">
        <v>3690</v>
      </c>
      <c r="F747">
        <v>1.4744442871301148E-4</v>
      </c>
      <c r="H747" cm="1">
        <f t="array" ref="H747">IFERROR(INDEX(_xlfn.ANCHORARRAY($F$9),MATCH(E747,$A$9:$A$272,0),0),"Null")</f>
        <v>4.8975789324649582E-3</v>
      </c>
    </row>
    <row r="748" spans="5:8" x14ac:dyDescent="0.75">
      <c r="E748">
        <v>3695</v>
      </c>
      <c r="F748">
        <v>1.4806739345887018E-4</v>
      </c>
      <c r="H748" t="str" cm="1">
        <f t="array" ref="H748">IFERROR(INDEX(_xlfn.ANCHORARRAY($F$9),MATCH(E748,$A$9:$A$272,0),0),"Null")</f>
        <v>Null</v>
      </c>
    </row>
    <row r="749" spans="5:8" x14ac:dyDescent="0.75">
      <c r="E749">
        <v>3700</v>
      </c>
      <c r="F749">
        <v>1.4900184057765824E-4</v>
      </c>
      <c r="H749" t="str" cm="1">
        <f t="array" ref="H749">IFERROR(INDEX(_xlfn.ANCHORARRAY($F$9),MATCH(E749,$A$9:$A$272,0),0),"Null")</f>
        <v>Null</v>
      </c>
    </row>
    <row r="750" spans="5:8" x14ac:dyDescent="0.75">
      <c r="E750">
        <v>3705</v>
      </c>
      <c r="F750">
        <v>1.4696304686393885E-4</v>
      </c>
      <c r="H750" cm="1">
        <f t="array" ref="H750">IFERROR(INDEX(_xlfn.ANCHORARRAY($F$9),MATCH(E750,$A$9:$A$272,0),0),"Null")</f>
        <v>4.7769786209825851E-3</v>
      </c>
    </row>
    <row r="751" spans="5:8" x14ac:dyDescent="0.75">
      <c r="E751">
        <v>3710</v>
      </c>
      <c r="F751">
        <v>1.4659493133229508E-4</v>
      </c>
      <c r="H751" t="str" cm="1">
        <f t="array" ref="H751">IFERROR(INDEX(_xlfn.ANCHORARRAY($F$9),MATCH(E751,$A$9:$A$272,0),0),"Null")</f>
        <v>Null</v>
      </c>
    </row>
    <row r="752" spans="5:8" x14ac:dyDescent="0.75">
      <c r="E752">
        <v>3715</v>
      </c>
      <c r="F752">
        <v>1.5225824720373779E-4</v>
      </c>
      <c r="H752" t="str" cm="1">
        <f t="array" ref="H752">IFERROR(INDEX(_xlfn.ANCHORARRAY($F$9),MATCH(E752,$A$9:$A$272,0),0),"Null")</f>
        <v>Null</v>
      </c>
    </row>
    <row r="753" spans="5:8" x14ac:dyDescent="0.75">
      <c r="E753">
        <v>3720</v>
      </c>
      <c r="F753">
        <v>1.4665156449100949E-4</v>
      </c>
      <c r="H753" cm="1">
        <f t="array" ref="H753">IFERROR(INDEX(_xlfn.ANCHORARRAY($F$9),MATCH(E753,$A$9:$A$272,0),0),"Null")</f>
        <v>4.6655528812119497E-3</v>
      </c>
    </row>
    <row r="754" spans="5:8" x14ac:dyDescent="0.75">
      <c r="E754">
        <v>3725</v>
      </c>
      <c r="F754">
        <v>1.4710462976072491E-4</v>
      </c>
      <c r="H754" t="str" cm="1">
        <f t="array" ref="H754">IFERROR(INDEX(_xlfn.ANCHORARRAY($F$9),MATCH(E754,$A$9:$A$272,0),0),"Null")</f>
        <v>Null</v>
      </c>
    </row>
    <row r="755" spans="5:8" x14ac:dyDescent="0.75">
      <c r="E755">
        <v>3730</v>
      </c>
      <c r="F755">
        <v>1.489452074189438E-4</v>
      </c>
      <c r="H755" t="str" cm="1">
        <f t="array" ref="H755">IFERROR(INDEX(_xlfn.ANCHORARRAY($F$9),MATCH(E755,$A$9:$A$272,0),0),"Null")</f>
        <v>Null</v>
      </c>
    </row>
    <row r="756" spans="5:8" x14ac:dyDescent="0.75">
      <c r="E756">
        <v>3735</v>
      </c>
      <c r="F756">
        <v>1.4619849922129408E-4</v>
      </c>
      <c r="H756" cm="1">
        <f t="array" ref="H756">IFERROR(INDEX(_xlfn.ANCHORARRAY($F$9),MATCH(E756,$A$9:$A$272,0),0),"Null")</f>
        <v>4.561347869177404E-3</v>
      </c>
    </row>
    <row r="757" spans="5:8" x14ac:dyDescent="0.75">
      <c r="E757">
        <v>3740</v>
      </c>
      <c r="F757">
        <v>1.4656661475293787E-4</v>
      </c>
      <c r="H757" t="str" cm="1">
        <f t="array" ref="H757">IFERROR(INDEX(_xlfn.ANCHORARRAY($F$9),MATCH(E757,$A$9:$A$272,0),0),"Null")</f>
        <v>Null</v>
      </c>
    </row>
    <row r="758" spans="5:8" x14ac:dyDescent="0.75">
      <c r="E758">
        <v>3745</v>
      </c>
      <c r="F758">
        <v>1.4951153900608807E-4</v>
      </c>
      <c r="H758" t="str" cm="1">
        <f t="array" ref="H758">IFERROR(INDEX(_xlfn.ANCHORARRAY($F$9),MATCH(E758,$A$9:$A$272,0),0),"Null")</f>
        <v>Null</v>
      </c>
    </row>
    <row r="759" spans="5:8" x14ac:dyDescent="0.75">
      <c r="E759">
        <v>3750</v>
      </c>
      <c r="F759">
        <v>1.4704799660201047E-4</v>
      </c>
      <c r="H759" cm="1">
        <f t="array" ref="H759">IFERROR(INDEX(_xlfn.ANCHORARRAY($F$9),MATCH(E759,$A$9:$A$272,0),0),"Null")</f>
        <v>4.4436075322101098E-3</v>
      </c>
    </row>
    <row r="760" spans="5:8" x14ac:dyDescent="0.75">
      <c r="E760">
        <v>3755</v>
      </c>
      <c r="F760">
        <v>1.422908112699986E-4</v>
      </c>
      <c r="H760" t="str" cm="1">
        <f t="array" ref="H760">IFERROR(INDEX(_xlfn.ANCHORARRAY($F$9),MATCH(E760,$A$9:$A$272,0),0),"Null")</f>
        <v>Null</v>
      </c>
    </row>
    <row r="761" spans="5:8" x14ac:dyDescent="0.75">
      <c r="E761">
        <v>3760</v>
      </c>
      <c r="F761">
        <v>1.4350842418235876E-4</v>
      </c>
      <c r="H761" t="str" cm="1">
        <f t="array" ref="H761">IFERROR(INDEX(_xlfn.ANCHORARRAY($F$9),MATCH(E761,$A$9:$A$272,0),0),"Null")</f>
        <v>Null</v>
      </c>
    </row>
    <row r="762" spans="5:8" x14ac:dyDescent="0.75">
      <c r="E762">
        <v>3765</v>
      </c>
      <c r="F762">
        <v>1.4835055925244232E-4</v>
      </c>
      <c r="H762" cm="1">
        <f t="array" ref="H762">IFERROR(INDEX(_xlfn.ANCHORARRAY($F$9),MATCH(E762,$A$9:$A$272,0),0),"Null")</f>
        <v>4.3437066402378594E-3</v>
      </c>
    </row>
    <row r="763" spans="5:8" x14ac:dyDescent="0.75">
      <c r="E763">
        <v>3770</v>
      </c>
      <c r="F763">
        <v>1.4311199207135781E-4</v>
      </c>
      <c r="H763" t="str" cm="1">
        <f t="array" ref="H763">IFERROR(INDEX(_xlfn.ANCHORARRAY($F$9),MATCH(E763,$A$9:$A$272,0),0),"Null")</f>
        <v>Null</v>
      </c>
    </row>
    <row r="764" spans="5:8" x14ac:dyDescent="0.75">
      <c r="E764">
        <v>3775</v>
      </c>
      <c r="F764">
        <v>1.4752937845108314E-4</v>
      </c>
      <c r="H764" t="str" cm="1">
        <f t="array" ref="H764">IFERROR(INDEX(_xlfn.ANCHORARRAY($F$9),MATCH(E764,$A$9:$A$272,0),0),"Null")</f>
        <v>Null</v>
      </c>
    </row>
    <row r="765" spans="5:8" x14ac:dyDescent="0.75">
      <c r="E765">
        <v>3780</v>
      </c>
      <c r="F765">
        <v>1.4415970550757468E-4</v>
      </c>
      <c r="H765" cm="1">
        <f t="array" ref="H765">IFERROR(INDEX(_xlfn.ANCHORARRAY($F$9),MATCH(E765,$A$9:$A$272,0),0),"Null")</f>
        <v>4.2666005946481672E-3</v>
      </c>
    </row>
    <row r="766" spans="5:8" x14ac:dyDescent="0.75">
      <c r="E766">
        <v>3785</v>
      </c>
      <c r="F766">
        <v>1.4438623814243241E-4</v>
      </c>
      <c r="H766" t="str" cm="1">
        <f t="array" ref="H766">IFERROR(INDEX(_xlfn.ANCHORARRAY($F$9),MATCH(E766,$A$9:$A$272,0),0),"Null")</f>
        <v>Null</v>
      </c>
    </row>
    <row r="767" spans="5:8" x14ac:dyDescent="0.75">
      <c r="E767">
        <v>3790</v>
      </c>
      <c r="F767">
        <v>1.4687809712586719E-4</v>
      </c>
      <c r="H767" t="str" cm="1">
        <f t="array" ref="H767">IFERROR(INDEX(_xlfn.ANCHORARRAY($F$9),MATCH(E767,$A$9:$A$272,0),0),"Null")</f>
        <v>Null</v>
      </c>
    </row>
    <row r="768" spans="5:8" x14ac:dyDescent="0.75">
      <c r="E768">
        <v>3795</v>
      </c>
      <c r="F768">
        <v>1.4149794704799661E-4</v>
      </c>
      <c r="H768" cm="1">
        <f t="array" ref="H768">IFERROR(INDEX(_xlfn.ANCHORARRAY($F$9),MATCH(E768,$A$9:$A$272,0),0),"Null")</f>
        <v>4.1780546509981604E-3</v>
      </c>
    </row>
    <row r="769" spans="5:8" x14ac:dyDescent="0.75">
      <c r="E769">
        <v>3800</v>
      </c>
      <c r="F769">
        <v>1.4294209259521452E-4</v>
      </c>
      <c r="H769" t="str" cm="1">
        <f t="array" ref="H769">IFERROR(INDEX(_xlfn.ANCHORARRAY($F$9),MATCH(E769,$A$9:$A$272,0),0),"Null")</f>
        <v>Null</v>
      </c>
    </row>
    <row r="770" spans="5:8" x14ac:dyDescent="0.75">
      <c r="E770">
        <v>3805</v>
      </c>
      <c r="F770">
        <v>1.4701968002265326E-4</v>
      </c>
      <c r="H770" t="str" cm="1">
        <f t="array" ref="H770">IFERROR(INDEX(_xlfn.ANCHORARRAY($F$9),MATCH(E770,$A$9:$A$272,0),0),"Null")</f>
        <v>Null</v>
      </c>
    </row>
    <row r="771" spans="5:8" x14ac:dyDescent="0.75">
      <c r="E771">
        <v>3810</v>
      </c>
      <c r="F771">
        <v>1.4152626362735383E-4</v>
      </c>
      <c r="H771" cm="1">
        <f t="array" ref="H771">IFERROR(INDEX(_xlfn.ANCHORARRAY($F$9),MATCH(E771,$A$9:$A$272,0),0),"Null")</f>
        <v>4.0469205719949027E-3</v>
      </c>
    </row>
    <row r="772" spans="5:8" x14ac:dyDescent="0.75">
      <c r="E772">
        <v>3815</v>
      </c>
      <c r="F772">
        <v>1.4534900184057768E-4</v>
      </c>
      <c r="H772" t="str" cm="1">
        <f t="array" ref="H772">IFERROR(INDEX(_xlfn.ANCHORARRAY($F$9),MATCH(E772,$A$9:$A$272,0),0),"Null")</f>
        <v>Null</v>
      </c>
    </row>
    <row r="773" spans="5:8" x14ac:dyDescent="0.75">
      <c r="E773">
        <v>3820</v>
      </c>
      <c r="F773">
        <v>1.4625513238000851E-4</v>
      </c>
      <c r="H773" t="str" cm="1">
        <f t="array" ref="H773">IFERROR(INDEX(_xlfn.ANCHORARRAY($F$9),MATCH(E773,$A$9:$A$272,0),0),"Null")</f>
        <v>Null</v>
      </c>
    </row>
    <row r="774" spans="5:8" x14ac:dyDescent="0.75">
      <c r="E774">
        <v>3825</v>
      </c>
      <c r="F774">
        <v>1.4268724338099958E-4</v>
      </c>
      <c r="H774" cm="1">
        <f t="array" ref="H774">IFERROR(INDEX(_xlfn.ANCHORARRAY($F$9),MATCH(E774,$A$9:$A$272,0),0),"Null")</f>
        <v>3.9790740478550194E-3</v>
      </c>
    </row>
    <row r="775" spans="5:8" x14ac:dyDescent="0.75">
      <c r="E775">
        <v>3830</v>
      </c>
      <c r="F775">
        <v>1.4438623814243241E-4</v>
      </c>
      <c r="H775" t="str" cm="1">
        <f t="array" ref="H775">IFERROR(INDEX(_xlfn.ANCHORARRAY($F$9),MATCH(E775,$A$9:$A$272,0),0),"Null")</f>
        <v>Null</v>
      </c>
    </row>
    <row r="776" spans="5:8" x14ac:dyDescent="0.75">
      <c r="E776">
        <v>3835</v>
      </c>
      <c r="F776">
        <v>1.4752937845108314E-4</v>
      </c>
      <c r="H776" t="str" cm="1">
        <f t="array" ref="H776">IFERROR(INDEX(_xlfn.ANCHORARRAY($F$9),MATCH(E776,$A$9:$A$272,0),0),"Null")</f>
        <v>Null</v>
      </c>
    </row>
    <row r="777" spans="5:8" x14ac:dyDescent="0.75">
      <c r="E777">
        <v>3840</v>
      </c>
      <c r="F777">
        <v>1.4350842418235876E-4</v>
      </c>
      <c r="H777" cm="1">
        <f t="array" ref="H777">IFERROR(INDEX(_xlfn.ANCHORARRAY($F$9),MATCH(E777,$A$9:$A$272,0),0),"Null")</f>
        <v>3.9194393317287281E-3</v>
      </c>
    </row>
    <row r="778" spans="5:8" x14ac:dyDescent="0.75">
      <c r="E778">
        <v>3845</v>
      </c>
      <c r="F778">
        <v>1.4846382556987116E-4</v>
      </c>
      <c r="H778" t="str" cm="1">
        <f t="array" ref="H778">IFERROR(INDEX(_xlfn.ANCHORARRAY($F$9),MATCH(E778,$A$9:$A$272,0),0),"Null")</f>
        <v>Null</v>
      </c>
    </row>
    <row r="779" spans="5:8" x14ac:dyDescent="0.75">
      <c r="E779">
        <v>3850</v>
      </c>
      <c r="F779">
        <v>1.4566048421350703E-4</v>
      </c>
      <c r="H779" t="str" cm="1">
        <f t="array" ref="H779">IFERROR(INDEX(_xlfn.ANCHORARRAY($F$9),MATCH(E779,$A$9:$A$272,0),0),"Null")</f>
        <v>Null</v>
      </c>
    </row>
    <row r="780" spans="5:8" x14ac:dyDescent="0.75">
      <c r="E780">
        <v>3855</v>
      </c>
      <c r="F780">
        <v>1.4243239416678464E-4</v>
      </c>
      <c r="H780" cm="1">
        <f t="array" ref="H780">IFERROR(INDEX(_xlfn.ANCHORARRAY($F$9),MATCH(E780,$A$9:$A$272,0),0),"Null")</f>
        <v>3.865807730426165E-3</v>
      </c>
    </row>
    <row r="781" spans="5:8" x14ac:dyDescent="0.75">
      <c r="E781">
        <v>3860</v>
      </c>
      <c r="F781">
        <v>1.4500920288829108E-4</v>
      </c>
      <c r="H781" t="str" cm="1">
        <f t="array" ref="H781">IFERROR(INDEX(_xlfn.ANCHORARRAY($F$9),MATCH(E781,$A$9:$A$272,0),0),"Null")</f>
        <v>Null</v>
      </c>
    </row>
    <row r="782" spans="5:8" x14ac:dyDescent="0.75">
      <c r="E782">
        <v>3865</v>
      </c>
      <c r="F782">
        <v>1.450375194676483E-4</v>
      </c>
      <c r="H782" t="str" cm="1">
        <f t="array" ref="H782">IFERROR(INDEX(_xlfn.ANCHORARRAY($F$9),MATCH(E782,$A$9:$A$272,0),0),"Null")</f>
        <v>Null</v>
      </c>
    </row>
    <row r="783" spans="5:8" x14ac:dyDescent="0.75">
      <c r="E783">
        <v>3870</v>
      </c>
      <c r="F783">
        <v>1.414696304686394E-4</v>
      </c>
      <c r="H783" cm="1">
        <f t="array" ref="H783">IFERROR(INDEX(_xlfn.ANCHORARRAY($F$9),MATCH(E783,$A$9:$A$272,0),0),"Null")</f>
        <v>3.7493133229505879E-3</v>
      </c>
    </row>
    <row r="784" spans="5:8" x14ac:dyDescent="0.75">
      <c r="E784">
        <v>3875</v>
      </c>
      <c r="F784">
        <v>1.4614186606257964E-4</v>
      </c>
      <c r="H784" t="str" cm="1">
        <f t="array" ref="H784">IFERROR(INDEX(_xlfn.ANCHORARRAY($F$9),MATCH(E784,$A$9:$A$272,0),0),"Null")</f>
        <v>Null</v>
      </c>
    </row>
    <row r="785" spans="5:8" x14ac:dyDescent="0.75">
      <c r="E785">
        <v>3880</v>
      </c>
      <c r="F785">
        <v>1.4670819764972393E-4</v>
      </c>
      <c r="H785" t="str" cm="1">
        <f t="array" ref="H785">IFERROR(INDEX(_xlfn.ANCHORARRAY($F$9),MATCH(E785,$A$9:$A$272,0),0),"Null")</f>
        <v>Null</v>
      </c>
    </row>
    <row r="786" spans="5:8" x14ac:dyDescent="0.75">
      <c r="E786">
        <v>3885</v>
      </c>
      <c r="F786">
        <v>1.3991221860399264E-4</v>
      </c>
      <c r="H786" cm="1">
        <f t="array" ref="H786">IFERROR(INDEX(_xlfn.ANCHORARRAY($F$9),MATCH(E786,$A$9:$A$272,0),0),"Null")</f>
        <v>3.7018830525272547E-3</v>
      </c>
    </row>
    <row r="787" spans="5:8" x14ac:dyDescent="0.75">
      <c r="E787">
        <v>3890</v>
      </c>
      <c r="F787">
        <v>1.4367832365850207E-4</v>
      </c>
      <c r="H787" t="str" cm="1">
        <f t="array" ref="H787">IFERROR(INDEX(_xlfn.ANCHORARRAY($F$9),MATCH(E787,$A$9:$A$272,0),0),"Null")</f>
        <v>Null</v>
      </c>
    </row>
    <row r="788" spans="5:8" x14ac:dyDescent="0.75">
      <c r="E788">
        <v>3895</v>
      </c>
      <c r="F788">
        <v>1.4704799660201047E-4</v>
      </c>
      <c r="H788" t="str" cm="1">
        <f t="array" ref="H788">IFERROR(INDEX(_xlfn.ANCHORARRAY($F$9),MATCH(E788,$A$9:$A$272,0),0),"Null")</f>
        <v>Null</v>
      </c>
    </row>
    <row r="789" spans="5:8" x14ac:dyDescent="0.75">
      <c r="E789">
        <v>3900</v>
      </c>
      <c r="F789">
        <v>1.4413138892821746E-4</v>
      </c>
      <c r="H789" cm="1">
        <f t="array" ref="H789">IFERROR(INDEX(_xlfn.ANCHORARRAY($F$9),MATCH(E789,$A$9:$A$272,0),0),"Null")</f>
        <v>3.6317712020387943E-3</v>
      </c>
    </row>
    <row r="790" spans="5:8" x14ac:dyDescent="0.75">
      <c r="E790">
        <v>3905</v>
      </c>
      <c r="F790">
        <v>1.4410307234886027E-4</v>
      </c>
      <c r="H790" t="str" cm="1">
        <f t="array" ref="H790">IFERROR(INDEX(_xlfn.ANCHORARRAY($F$9),MATCH(E790,$A$9:$A$272,0),0),"Null")</f>
        <v>Null</v>
      </c>
    </row>
    <row r="791" spans="5:8" x14ac:dyDescent="0.75">
      <c r="E791">
        <v>3910</v>
      </c>
      <c r="F791">
        <v>1.4257397706357074E-4</v>
      </c>
      <c r="H791" t="str" cm="1">
        <f t="array" ref="H791">IFERROR(INDEX(_xlfn.ANCHORARRAY($F$9),MATCH(E791,$A$9:$A$272,0),0),"Null")</f>
        <v>Null</v>
      </c>
    </row>
    <row r="792" spans="5:8" x14ac:dyDescent="0.75">
      <c r="E792">
        <v>3915</v>
      </c>
      <c r="F792">
        <v>1.4022370097692199E-4</v>
      </c>
      <c r="H792" cm="1">
        <f t="array" ref="H792">IFERROR(INDEX(_xlfn.ANCHORARRAY($F$9),MATCH(E792,$A$9:$A$272,0),0),"Null")</f>
        <v>3.5680588984850635E-3</v>
      </c>
    </row>
    <row r="793" spans="5:8" x14ac:dyDescent="0.75">
      <c r="E793">
        <v>3920</v>
      </c>
      <c r="F793">
        <v>1.422908112699986E-4</v>
      </c>
      <c r="H793" t="str" cm="1">
        <f t="array" ref="H793">IFERROR(INDEX(_xlfn.ANCHORARRAY($F$9),MATCH(E793,$A$9:$A$272,0),0),"Null")</f>
        <v>Null</v>
      </c>
    </row>
    <row r="794" spans="5:8" x14ac:dyDescent="0.75">
      <c r="E794">
        <v>3925</v>
      </c>
      <c r="F794">
        <v>1.4132804757185333E-4</v>
      </c>
      <c r="H794" t="str" cm="1">
        <f t="array" ref="H794">IFERROR(INDEX(_xlfn.ANCHORARRAY($F$9),MATCH(E794,$A$9:$A$272,0),0),"Null")</f>
        <v>Null</v>
      </c>
    </row>
    <row r="795" spans="5:8" x14ac:dyDescent="0.75">
      <c r="E795">
        <v>3930</v>
      </c>
      <c r="F795">
        <v>1.4152626362735383E-4</v>
      </c>
      <c r="H795" cm="1">
        <f t="array" ref="H795">IFERROR(INDEX(_xlfn.ANCHORARRAY($F$9),MATCH(E795,$A$9:$A$272,0),0),"Null")</f>
        <v>3.5235169191561661E-3</v>
      </c>
    </row>
    <row r="796" spans="5:8" x14ac:dyDescent="0.75">
      <c r="E796">
        <v>3935</v>
      </c>
      <c r="F796">
        <v>1.4277219311907121E-4</v>
      </c>
      <c r="H796" t="str" cm="1">
        <f t="array" ref="H796">IFERROR(INDEX(_xlfn.ANCHORARRAY($F$9),MATCH(E796,$A$9:$A$272,0),0),"Null")</f>
        <v>Null</v>
      </c>
    </row>
    <row r="797" spans="5:8" x14ac:dyDescent="0.75">
      <c r="E797">
        <v>3940</v>
      </c>
      <c r="F797">
        <v>1.4294209259521452E-4</v>
      </c>
      <c r="H797" t="str" cm="1">
        <f t="array" ref="H797">IFERROR(INDEX(_xlfn.ANCHORARRAY($F$9),MATCH(E797,$A$9:$A$272,0),0),"Null")</f>
        <v>Null</v>
      </c>
    </row>
    <row r="798" spans="5:8" x14ac:dyDescent="0.75">
      <c r="E798">
        <v>3945</v>
      </c>
      <c r="F798">
        <v>1.4466940393600454E-4</v>
      </c>
      <c r="H798" cm="1">
        <f t="array" ref="H798">IFERROR(INDEX(_xlfn.ANCHORARRAY($F$9),MATCH(E798,$A$9:$A$272,0),0),"Null")</f>
        <v>3.4984001132663178E-3</v>
      </c>
    </row>
    <row r="799" spans="5:8" x14ac:dyDescent="0.75">
      <c r="E799">
        <v>3950</v>
      </c>
      <c r="F799">
        <v>1.4393317287271699E-4</v>
      </c>
      <c r="H799" t="str" cm="1">
        <f t="array" ref="H799">IFERROR(INDEX(_xlfn.ANCHORARRAY($F$9),MATCH(E799,$A$9:$A$272,0),0),"Null")</f>
        <v>Null</v>
      </c>
    </row>
    <row r="800" spans="5:8" x14ac:dyDescent="0.75">
      <c r="E800">
        <v>3955</v>
      </c>
      <c r="F800">
        <v>1.458020671102931E-4</v>
      </c>
      <c r="H800" t="str" cm="1">
        <f t="array" ref="H800">IFERROR(INDEX(_xlfn.ANCHORARRAY($F$9),MATCH(E800,$A$9:$A$272,0),0),"Null")</f>
        <v>Null</v>
      </c>
    </row>
    <row r="801" spans="5:8" x14ac:dyDescent="0.75">
      <c r="E801">
        <v>3960</v>
      </c>
      <c r="F801">
        <v>1.4982302137901742E-4</v>
      </c>
      <c r="H801" t="str" cm="1">
        <f t="array" ref="H801">IFERROR(INDEX(_xlfn.ANCHORARRAY($F$9),MATCH(E801,$A$9:$A$272,0),0),"Null")</f>
        <v>Null</v>
      </c>
    </row>
    <row r="802" spans="5:8" x14ac:dyDescent="0.75">
      <c r="E802">
        <v>3965</v>
      </c>
      <c r="F802">
        <v>1.4291377601585731E-4</v>
      </c>
      <c r="H802" t="str" cm="1">
        <f t="array" ref="H802">IFERROR(INDEX(_xlfn.ANCHORARRAY($F$9),MATCH(E802,$A$9:$A$272,0),0),"Null")</f>
        <v>Null</v>
      </c>
    </row>
  </sheetData>
  <mergeCells count="2">
    <mergeCell ref="A1:B1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991-C74D-400F-84DD-8F9305F6B655}">
  <dimension ref="A1:L795"/>
  <sheetViews>
    <sheetView workbookViewId="0">
      <selection activeCell="B56" sqref="B56"/>
    </sheetView>
  </sheetViews>
  <sheetFormatPr defaultRowHeight="14.75" x14ac:dyDescent="0.75"/>
  <cols>
    <col min="1" max="1" width="18" bestFit="1" customWidth="1"/>
    <col min="2" max="2" width="21.6796875" bestFit="1" customWidth="1"/>
    <col min="3" max="3" width="8.6796875" bestFit="1" customWidth="1"/>
    <col min="5" max="6" width="18" bestFit="1" customWidth="1"/>
    <col min="7" max="7" width="20.453125" bestFit="1" customWidth="1"/>
    <col min="8" max="8" width="13.453125" bestFit="1" customWidth="1"/>
    <col min="9" max="9" width="16.1796875" bestFit="1" customWidth="1"/>
    <col min="10" max="10" width="18.6796875" bestFit="1" customWidth="1"/>
    <col min="11" max="12" width="12.26953125" bestFit="1" customWidth="1"/>
  </cols>
  <sheetData>
    <row r="1" spans="1:12" x14ac:dyDescent="0.75">
      <c r="A1" s="20" t="s">
        <v>865</v>
      </c>
      <c r="B1" s="11" t="s">
        <v>869</v>
      </c>
      <c r="C1" s="11" t="s">
        <v>26</v>
      </c>
      <c r="D1" s="11" t="s">
        <v>27</v>
      </c>
      <c r="E1" s="4"/>
      <c r="F1" s="11" t="s">
        <v>866</v>
      </c>
      <c r="G1" s="11" t="s">
        <v>870</v>
      </c>
      <c r="H1" s="11" t="s">
        <v>50</v>
      </c>
      <c r="J1" s="12"/>
      <c r="K1" s="12" t="s">
        <v>867</v>
      </c>
      <c r="L1" s="12" t="s">
        <v>868</v>
      </c>
    </row>
    <row r="2" spans="1:12" x14ac:dyDescent="0.75">
      <c r="A2" s="19" t="s">
        <v>63</v>
      </c>
      <c r="B2">
        <v>0</v>
      </c>
      <c r="C2">
        <v>1.5521E-2</v>
      </c>
      <c r="D2">
        <v>9.2230000000000003E-3</v>
      </c>
      <c r="E2" s="4"/>
      <c r="F2" s="21" t="s">
        <v>63</v>
      </c>
      <c r="G2">
        <v>0</v>
      </c>
      <c r="H2">
        <v>0</v>
      </c>
      <c r="J2" s="10"/>
      <c r="K2">
        <v>-2.0627833663111242E-4</v>
      </c>
      <c r="L2">
        <v>0</v>
      </c>
    </row>
    <row r="3" spans="1:12" x14ac:dyDescent="0.75">
      <c r="A3" s="19" t="s">
        <v>64</v>
      </c>
      <c r="B3">
        <f>B2+15</f>
        <v>15</v>
      </c>
      <c r="C3">
        <v>2.5760000000000002E-3</v>
      </c>
      <c r="D3">
        <v>9.0589999999999993E-3</v>
      </c>
      <c r="E3" s="4"/>
      <c r="F3" s="19" t="s">
        <v>331</v>
      </c>
      <c r="G3">
        <f>G2+5</f>
        <v>5</v>
      </c>
      <c r="H3">
        <v>0</v>
      </c>
      <c r="J3" s="10"/>
      <c r="K3">
        <v>-9.0385129697022198E-3</v>
      </c>
      <c r="L3">
        <v>4.8152204590899361E-7</v>
      </c>
    </row>
    <row r="4" spans="1:12" x14ac:dyDescent="0.75">
      <c r="A4" s="19" t="s">
        <v>65</v>
      </c>
      <c r="B4">
        <f t="shared" ref="B4:B67" si="0">B3+15</f>
        <v>30</v>
      </c>
      <c r="C4">
        <v>9.4339999999999997E-3</v>
      </c>
      <c r="D4">
        <v>1.8730000000000001E-3</v>
      </c>
      <c r="E4" s="4"/>
      <c r="F4" s="19" t="s">
        <v>332</v>
      </c>
      <c r="G4">
        <f>G3+5</f>
        <v>10</v>
      </c>
      <c r="H4">
        <v>0</v>
      </c>
      <c r="J4" s="10"/>
      <c r="K4">
        <v>1.2011939724555555E-2</v>
      </c>
      <c r="L4">
        <v>4.7990941308734498E-7</v>
      </c>
    </row>
    <row r="5" spans="1:12" x14ac:dyDescent="0.75">
      <c r="A5" s="19" t="s">
        <v>66</v>
      </c>
      <c r="B5">
        <f t="shared" si="0"/>
        <v>45</v>
      </c>
      <c r="C5">
        <v>1.7949999999999999E-3</v>
      </c>
      <c r="D5">
        <v>1.1423000000000001E-2</v>
      </c>
      <c r="E5" s="4"/>
      <c r="F5" s="19" t="s">
        <v>64</v>
      </c>
      <c r="G5">
        <f t="shared" ref="G5:G68" si="1">G4+5</f>
        <v>15</v>
      </c>
      <c r="H5">
        <v>0</v>
      </c>
      <c r="J5" s="10"/>
      <c r="K5">
        <v>-1.3087354223455553E-2</v>
      </c>
      <c r="L5">
        <v>6.8291111896939855E-7</v>
      </c>
    </row>
    <row r="6" spans="1:12" x14ac:dyDescent="0.75">
      <c r="A6" s="19" t="s">
        <v>67</v>
      </c>
      <c r="B6">
        <f t="shared" si="0"/>
        <v>60</v>
      </c>
      <c r="C6">
        <v>4.2680000000000001E-3</v>
      </c>
      <c r="D6">
        <v>1.018E-3</v>
      </c>
      <c r="E6" s="4"/>
      <c r="F6" s="19" t="s">
        <v>333</v>
      </c>
      <c r="G6">
        <f t="shared" si="1"/>
        <v>20</v>
      </c>
      <c r="H6">
        <v>0</v>
      </c>
      <c r="J6" s="10"/>
      <c r="K6">
        <v>1.166227278807111E-2</v>
      </c>
      <c r="L6">
        <v>8.9940364233179005E-8</v>
      </c>
    </row>
    <row r="7" spans="1:12" x14ac:dyDescent="0.75">
      <c r="A7" s="19" t="s">
        <v>68</v>
      </c>
      <c r="B7">
        <f t="shared" si="0"/>
        <v>75</v>
      </c>
      <c r="C7">
        <v>8.2529999999999999E-3</v>
      </c>
      <c r="D7">
        <v>1.0290000000000001E-2</v>
      </c>
      <c r="E7" s="4"/>
      <c r="F7" s="19" t="s">
        <v>334</v>
      </c>
      <c r="G7">
        <f t="shared" si="1"/>
        <v>25</v>
      </c>
      <c r="H7">
        <v>0</v>
      </c>
      <c r="J7" s="10"/>
      <c r="K7">
        <v>-5.6437249784377789E-3</v>
      </c>
      <c r="L7">
        <v>1.190456099087933E-6</v>
      </c>
    </row>
    <row r="8" spans="1:12" x14ac:dyDescent="0.75">
      <c r="A8" s="19" t="s">
        <v>69</v>
      </c>
      <c r="B8">
        <f t="shared" si="0"/>
        <v>90</v>
      </c>
      <c r="C8">
        <v>1.209E-3</v>
      </c>
      <c r="D8">
        <v>5.803E-3</v>
      </c>
      <c r="E8" s="4"/>
      <c r="F8" s="19" t="s">
        <v>65</v>
      </c>
      <c r="G8">
        <f t="shared" si="1"/>
        <v>30</v>
      </c>
      <c r="H8">
        <v>0</v>
      </c>
      <c r="J8" s="10"/>
      <c r="K8">
        <v>6.1795455357844436E-3</v>
      </c>
      <c r="L8">
        <v>1.6777559234117164E-7</v>
      </c>
    </row>
    <row r="9" spans="1:12" x14ac:dyDescent="0.75">
      <c r="A9" s="19" t="s">
        <v>70</v>
      </c>
      <c r="B9">
        <f t="shared" si="0"/>
        <v>105</v>
      </c>
      <c r="C9">
        <v>4.7010000000000003E-3</v>
      </c>
      <c r="D9">
        <v>1.0716E-2</v>
      </c>
      <c r="E9" s="4"/>
      <c r="F9" s="19" t="s">
        <v>335</v>
      </c>
      <c r="G9">
        <f t="shared" si="1"/>
        <v>35</v>
      </c>
      <c r="H9">
        <v>0</v>
      </c>
      <c r="J9" s="10"/>
      <c r="K9">
        <v>-1.2131430224433332E-2</v>
      </c>
      <c r="L9">
        <v>8.3775230087644217E-7</v>
      </c>
    </row>
    <row r="10" spans="1:12" x14ac:dyDescent="0.75">
      <c r="A10" s="19" t="s">
        <v>71</v>
      </c>
      <c r="B10">
        <f t="shared" si="0"/>
        <v>120</v>
      </c>
      <c r="C10">
        <v>1.0442E-2</v>
      </c>
      <c r="D10">
        <v>1.0709999999999999E-3</v>
      </c>
      <c r="E10" s="4"/>
      <c r="F10" s="19" t="s">
        <v>336</v>
      </c>
      <c r="G10">
        <f t="shared" si="1"/>
        <v>40</v>
      </c>
      <c r="H10">
        <v>0</v>
      </c>
      <c r="J10" s="10"/>
      <c r="K10">
        <v>1.4413069874731111E-2</v>
      </c>
      <c r="L10">
        <v>5.3744003785023357E-7</v>
      </c>
    </row>
    <row r="11" spans="1:12" x14ac:dyDescent="0.75">
      <c r="A11" s="19" t="s">
        <v>72</v>
      </c>
      <c r="B11">
        <f t="shared" si="0"/>
        <v>135</v>
      </c>
      <c r="C11">
        <v>5.3200000000000003E-4</v>
      </c>
      <c r="D11">
        <v>1.2529999999999999E-2</v>
      </c>
      <c r="E11" s="4"/>
      <c r="F11" s="19" t="s">
        <v>66</v>
      </c>
      <c r="G11">
        <f t="shared" si="1"/>
        <v>45</v>
      </c>
      <c r="H11">
        <v>0</v>
      </c>
      <c r="J11" s="10"/>
      <c r="K11">
        <v>-4.9481644896755559E-3</v>
      </c>
      <c r="L11">
        <v>7.3764639979018381E-7</v>
      </c>
    </row>
    <row r="12" spans="1:12" x14ac:dyDescent="0.75">
      <c r="A12" s="19" t="s">
        <v>73</v>
      </c>
      <c r="B12">
        <f t="shared" si="0"/>
        <v>150</v>
      </c>
      <c r="C12">
        <v>5.2119999999999996E-3</v>
      </c>
      <c r="D12">
        <v>8.5959999999999995E-3</v>
      </c>
      <c r="E12" s="4"/>
      <c r="F12" s="19" t="s">
        <v>337</v>
      </c>
      <c r="G12">
        <f t="shared" si="1"/>
        <v>50</v>
      </c>
      <c r="H12">
        <v>0</v>
      </c>
      <c r="J12" s="10"/>
      <c r="K12">
        <v>3.0916594599955547E-3</v>
      </c>
      <c r="L12">
        <v>6.3931126759731997E-7</v>
      </c>
    </row>
    <row r="13" spans="1:12" x14ac:dyDescent="0.75">
      <c r="A13" s="19" t="s">
        <v>74</v>
      </c>
      <c r="B13">
        <f t="shared" si="0"/>
        <v>165</v>
      </c>
      <c r="C13">
        <v>6.7910000000000002E-3</v>
      </c>
      <c r="D13">
        <v>1.1054E-2</v>
      </c>
      <c r="E13" s="4"/>
      <c r="F13" s="19" t="s">
        <v>338</v>
      </c>
      <c r="G13">
        <f t="shared" si="1"/>
        <v>55</v>
      </c>
      <c r="H13">
        <v>0</v>
      </c>
      <c r="J13" s="10"/>
      <c r="K13">
        <v>-1.2804350407955539E-3</v>
      </c>
      <c r="L13">
        <v>1.1122180505818796E-6</v>
      </c>
    </row>
    <row r="14" spans="1:12" x14ac:dyDescent="0.75">
      <c r="A14" s="19" t="s">
        <v>75</v>
      </c>
      <c r="B14">
        <f t="shared" si="0"/>
        <v>180</v>
      </c>
      <c r="C14">
        <v>8.5400000000000007E-3</v>
      </c>
      <c r="D14">
        <v>1.0036E-2</v>
      </c>
      <c r="E14" s="4"/>
      <c r="F14" s="19" t="s">
        <v>67</v>
      </c>
      <c r="G14">
        <f t="shared" si="1"/>
        <v>60</v>
      </c>
      <c r="H14">
        <v>0</v>
      </c>
      <c r="J14" s="10"/>
      <c r="K14">
        <v>-3.5834572015977784E-3</v>
      </c>
      <c r="L14">
        <v>1.1929087948754807E-6</v>
      </c>
    </row>
    <row r="15" spans="1:12" x14ac:dyDescent="0.75">
      <c r="A15" s="19" t="s">
        <v>76</v>
      </c>
      <c r="B15">
        <f t="shared" si="0"/>
        <v>195</v>
      </c>
      <c r="C15">
        <v>1.8469999999999999E-3</v>
      </c>
      <c r="D15">
        <v>7.1869999999999998E-3</v>
      </c>
      <c r="E15" s="4"/>
      <c r="F15" s="19" t="s">
        <v>339</v>
      </c>
      <c r="G15">
        <f t="shared" si="1"/>
        <v>65</v>
      </c>
      <c r="H15">
        <v>0</v>
      </c>
      <c r="J15" s="10"/>
      <c r="K15">
        <v>5.2085279999355546E-3</v>
      </c>
      <c r="L15">
        <v>2.8240571767776826E-7</v>
      </c>
    </row>
    <row r="16" spans="1:12" x14ac:dyDescent="0.75">
      <c r="A16" s="19" t="s">
        <v>77</v>
      </c>
      <c r="B16">
        <f t="shared" si="0"/>
        <v>210</v>
      </c>
      <c r="C16">
        <v>4.091E-3</v>
      </c>
      <c r="D16">
        <v>1.1328E-2</v>
      </c>
      <c r="E16" s="4"/>
      <c r="F16" s="19" t="s">
        <v>340</v>
      </c>
      <c r="G16">
        <f t="shared" si="1"/>
        <v>70</v>
      </c>
      <c r="H16">
        <v>0</v>
      </c>
      <c r="J16" s="10"/>
      <c r="K16">
        <v>-5.4412200260133296E-3</v>
      </c>
      <c r="L16">
        <v>8.5786584573151201E-7</v>
      </c>
    </row>
    <row r="17" spans="1:12" x14ac:dyDescent="0.75">
      <c r="A17" s="19" t="s">
        <v>78</v>
      </c>
      <c r="B17">
        <f t="shared" si="0"/>
        <v>225</v>
      </c>
      <c r="C17">
        <v>9.0399999999999994E-3</v>
      </c>
      <c r="D17">
        <v>7.0020000000000004E-3</v>
      </c>
      <c r="E17" s="4"/>
      <c r="F17" s="19" t="s">
        <v>68</v>
      </c>
      <c r="G17">
        <f t="shared" si="1"/>
        <v>75</v>
      </c>
      <c r="H17">
        <v>0</v>
      </c>
      <c r="J17" s="10"/>
      <c r="K17">
        <v>3.7180412383022192E-3</v>
      </c>
      <c r="L17">
        <v>8.7453782657540287E-7</v>
      </c>
    </row>
    <row r="18" spans="1:12" x14ac:dyDescent="0.75">
      <c r="A18" s="19" t="s">
        <v>79</v>
      </c>
      <c r="B18">
        <f t="shared" si="0"/>
        <v>240</v>
      </c>
      <c r="C18">
        <v>2.6220000000000002E-3</v>
      </c>
      <c r="D18">
        <v>9.9579999999999998E-3</v>
      </c>
      <c r="E18" s="4"/>
      <c r="F18" s="19" t="s">
        <v>341</v>
      </c>
      <c r="G18">
        <f t="shared" si="1"/>
        <v>80</v>
      </c>
      <c r="H18">
        <v>0</v>
      </c>
      <c r="J18" s="10"/>
      <c r="K18">
        <v>-3.0979484336733309E-3</v>
      </c>
      <c r="L18">
        <v>5.757942497332787E-7</v>
      </c>
    </row>
    <row r="19" spans="1:12" x14ac:dyDescent="0.75">
      <c r="A19" s="19" t="s">
        <v>80</v>
      </c>
      <c r="B19">
        <f t="shared" si="0"/>
        <v>255</v>
      </c>
      <c r="C19">
        <v>2.2190000000000001E-3</v>
      </c>
      <c r="D19">
        <v>7.4949999999999999E-3</v>
      </c>
      <c r="E19" s="4"/>
      <c r="F19" s="19" t="s">
        <v>342</v>
      </c>
      <c r="G19">
        <f t="shared" si="1"/>
        <v>85</v>
      </c>
      <c r="H19">
        <v>0</v>
      </c>
      <c r="J19" s="10"/>
      <c r="K19">
        <v>2.9973248548288887E-3</v>
      </c>
      <c r="L19">
        <v>3.2427862351621578E-7</v>
      </c>
    </row>
    <row r="20" spans="1:12" x14ac:dyDescent="0.75">
      <c r="A20" s="19" t="s">
        <v>81</v>
      </c>
      <c r="B20">
        <f t="shared" si="0"/>
        <v>270</v>
      </c>
      <c r="C20">
        <v>7.5560000000000002E-3</v>
      </c>
      <c r="D20">
        <v>9.8779999999999996E-3</v>
      </c>
      <c r="E20" s="4"/>
      <c r="F20" s="19" t="s">
        <v>69</v>
      </c>
      <c r="G20">
        <f t="shared" si="1"/>
        <v>90</v>
      </c>
      <c r="H20">
        <v>0</v>
      </c>
      <c r="J20" s="10"/>
      <c r="K20">
        <v>-4.4538511586022225E-3</v>
      </c>
      <c r="L20">
        <v>1.0436529902447737E-6</v>
      </c>
    </row>
    <row r="21" spans="1:12" x14ac:dyDescent="0.75">
      <c r="A21" s="19" t="s">
        <v>82</v>
      </c>
      <c r="B21">
        <f t="shared" si="0"/>
        <v>285</v>
      </c>
      <c r="C21">
        <v>1.2130000000000001E-3</v>
      </c>
      <c r="D21">
        <v>6.3369999999999998E-3</v>
      </c>
      <c r="E21" s="4"/>
      <c r="F21" s="19" t="s">
        <v>343</v>
      </c>
      <c r="G21">
        <f t="shared" si="1"/>
        <v>95</v>
      </c>
      <c r="H21">
        <v>0</v>
      </c>
      <c r="J21" s="10"/>
      <c r="K21">
        <v>8.8297190436000018E-3</v>
      </c>
      <c r="L21">
        <v>1.9895580904620059E-7</v>
      </c>
    </row>
    <row r="22" spans="1:12" x14ac:dyDescent="0.75">
      <c r="A22" s="19" t="s">
        <v>83</v>
      </c>
      <c r="B22">
        <f t="shared" si="0"/>
        <v>300</v>
      </c>
      <c r="C22">
        <v>6.2779999999999997E-3</v>
      </c>
      <c r="D22">
        <v>1.3357000000000001E-2</v>
      </c>
      <c r="E22" s="4"/>
      <c r="F22" s="19" t="s">
        <v>344</v>
      </c>
      <c r="G22">
        <f t="shared" si="1"/>
        <v>100</v>
      </c>
      <c r="H22">
        <v>0</v>
      </c>
      <c r="J22" s="10"/>
      <c r="K22">
        <v>-1.0622076541766669E-2</v>
      </c>
      <c r="L22">
        <v>1.4019669815081233E-6</v>
      </c>
    </row>
    <row r="23" spans="1:12" x14ac:dyDescent="0.75">
      <c r="A23" s="19" t="s">
        <v>84</v>
      </c>
      <c r="B23">
        <f t="shared" si="0"/>
        <v>315</v>
      </c>
      <c r="C23">
        <v>7.639E-3</v>
      </c>
      <c r="D23">
        <v>4.9119999999999997E-3</v>
      </c>
      <c r="E23" s="4"/>
      <c r="F23" s="19" t="s">
        <v>70</v>
      </c>
      <c r="G23">
        <f t="shared" si="1"/>
        <v>105</v>
      </c>
      <c r="H23">
        <v>0</v>
      </c>
      <c r="J23" s="10"/>
      <c r="K23">
        <v>1.1092491772864444E-2</v>
      </c>
      <c r="L23">
        <v>5.2008974457537049E-7</v>
      </c>
    </row>
    <row r="24" spans="1:12" x14ac:dyDescent="0.75">
      <c r="A24" s="19" t="s">
        <v>85</v>
      </c>
      <c r="B24">
        <f t="shared" si="0"/>
        <v>330</v>
      </c>
      <c r="C24">
        <v>3.009E-3</v>
      </c>
      <c r="D24">
        <v>1.3731E-2</v>
      </c>
      <c r="E24" s="4"/>
      <c r="F24" s="19" t="s">
        <v>345</v>
      </c>
      <c r="G24">
        <f t="shared" si="1"/>
        <v>110</v>
      </c>
      <c r="H24">
        <v>0</v>
      </c>
      <c r="J24" s="10"/>
      <c r="K24">
        <v>-7.2184839873533305E-3</v>
      </c>
      <c r="L24">
        <v>1.0923779385819139E-6</v>
      </c>
    </row>
    <row r="25" spans="1:12" x14ac:dyDescent="0.75">
      <c r="A25" s="19" t="s">
        <v>86</v>
      </c>
      <c r="B25">
        <f t="shared" si="0"/>
        <v>345</v>
      </c>
      <c r="C25">
        <v>5.3109999999999997E-3</v>
      </c>
      <c r="D25">
        <v>7.9920000000000008E-3</v>
      </c>
      <c r="E25" s="4"/>
      <c r="F25" s="19" t="s">
        <v>346</v>
      </c>
      <c r="G25">
        <f t="shared" si="1"/>
        <v>115</v>
      </c>
      <c r="H25">
        <v>0</v>
      </c>
      <c r="J25" s="10"/>
      <c r="K25">
        <v>5.0613660158755546E-3</v>
      </c>
      <c r="L25">
        <v>5.8583068423314242E-7</v>
      </c>
    </row>
    <row r="26" spans="1:12" x14ac:dyDescent="0.75">
      <c r="A26" s="19" t="s">
        <v>87</v>
      </c>
      <c r="B26">
        <f t="shared" si="0"/>
        <v>360</v>
      </c>
      <c r="C26">
        <v>8.7159999999999998E-3</v>
      </c>
      <c r="D26">
        <v>1.2016000000000001E-2</v>
      </c>
      <c r="E26" s="4"/>
      <c r="F26" s="19" t="s">
        <v>71</v>
      </c>
      <c r="G26">
        <f t="shared" si="1"/>
        <v>120</v>
      </c>
      <c r="H26">
        <v>0</v>
      </c>
      <c r="J26" s="10"/>
      <c r="K26">
        <v>-7.6536809658555565E-3</v>
      </c>
      <c r="L26">
        <v>1.522045573774647E-6</v>
      </c>
    </row>
    <row r="27" spans="1:12" x14ac:dyDescent="0.75">
      <c r="A27" s="19" t="s">
        <v>88</v>
      </c>
      <c r="B27">
        <f t="shared" si="0"/>
        <v>375</v>
      </c>
      <c r="C27">
        <v>-8.0699999999999999E-4</v>
      </c>
      <c r="D27">
        <v>5.9309999999999996E-3</v>
      </c>
      <c r="E27" s="4"/>
      <c r="F27" s="19" t="s">
        <v>347</v>
      </c>
      <c r="G27">
        <f t="shared" si="1"/>
        <v>125</v>
      </c>
      <c r="H27">
        <v>0</v>
      </c>
      <c r="J27" s="10"/>
      <c r="K27">
        <v>8.4171623703377784E-3</v>
      </c>
      <c r="L27" t="e">
        <v>#NUM!</v>
      </c>
    </row>
    <row r="28" spans="1:12" x14ac:dyDescent="0.75">
      <c r="A28" s="19" t="s">
        <v>89</v>
      </c>
      <c r="B28">
        <f t="shared" si="0"/>
        <v>390</v>
      </c>
      <c r="C28">
        <v>5.078E-3</v>
      </c>
      <c r="D28">
        <v>1.2623000000000001E-2</v>
      </c>
      <c r="E28" s="4"/>
      <c r="F28" s="19" t="s">
        <v>348</v>
      </c>
      <c r="G28">
        <f t="shared" si="1"/>
        <v>130</v>
      </c>
      <c r="H28">
        <v>0</v>
      </c>
      <c r="J28" s="10"/>
      <c r="K28">
        <v>-8.6297296806466667E-3</v>
      </c>
      <c r="L28">
        <v>1.1406380802686888E-6</v>
      </c>
    </row>
    <row r="29" spans="1:12" x14ac:dyDescent="0.75">
      <c r="A29" s="19" t="s">
        <v>90</v>
      </c>
      <c r="B29">
        <f t="shared" si="0"/>
        <v>405</v>
      </c>
      <c r="C29">
        <v>6.0470000000000003E-3</v>
      </c>
      <c r="D29">
        <v>5.7619999999999998E-3</v>
      </c>
      <c r="E29" s="4"/>
      <c r="F29" s="19" t="s">
        <v>72</v>
      </c>
      <c r="G29">
        <f t="shared" si="1"/>
        <v>135</v>
      </c>
      <c r="H29">
        <v>0</v>
      </c>
      <c r="J29" s="10"/>
      <c r="K29">
        <v>1.220060893488889E-2</v>
      </c>
      <c r="L29">
        <v>4.4743349856358567E-7</v>
      </c>
    </row>
    <row r="30" spans="1:12" x14ac:dyDescent="0.75">
      <c r="A30" s="19" t="s">
        <v>91</v>
      </c>
      <c r="B30">
        <f t="shared" si="0"/>
        <v>420</v>
      </c>
      <c r="C30">
        <v>1.0312E-2</v>
      </c>
      <c r="D30">
        <v>1.5462E-2</v>
      </c>
      <c r="E30" s="4"/>
      <c r="F30" s="19" t="s">
        <v>349</v>
      </c>
      <c r="G30">
        <f t="shared" si="1"/>
        <v>140</v>
      </c>
      <c r="H30">
        <v>0</v>
      </c>
      <c r="J30" s="10"/>
      <c r="K30">
        <v>-1.3396771728402221E-2</v>
      </c>
      <c r="L30">
        <v>2.4485167799237325E-6</v>
      </c>
    </row>
    <row r="31" spans="1:12" x14ac:dyDescent="0.75">
      <c r="A31" s="19" t="s">
        <v>92</v>
      </c>
      <c r="B31">
        <f t="shared" si="0"/>
        <v>435</v>
      </c>
      <c r="C31">
        <v>2.6649999999999998E-3</v>
      </c>
      <c r="D31">
        <v>4.8110000000000002E-3</v>
      </c>
      <c r="E31" s="4"/>
      <c r="F31" s="19" t="s">
        <v>350</v>
      </c>
      <c r="G31">
        <f t="shared" si="1"/>
        <v>145</v>
      </c>
      <c r="H31">
        <v>0</v>
      </c>
      <c r="J31" s="10"/>
      <c r="K31">
        <v>5.3657523418799988E-3</v>
      </c>
      <c r="L31">
        <v>1.7080161936631556E-7</v>
      </c>
    </row>
    <row r="32" spans="1:12" x14ac:dyDescent="0.75">
      <c r="A32" s="19" t="s">
        <v>93</v>
      </c>
      <c r="B32">
        <f t="shared" si="0"/>
        <v>450</v>
      </c>
      <c r="C32">
        <v>6.4869999999999997E-3</v>
      </c>
      <c r="D32">
        <v>9.077E-3</v>
      </c>
      <c r="E32" s="4"/>
      <c r="F32" s="19" t="s">
        <v>73</v>
      </c>
      <c r="G32">
        <f t="shared" si="1"/>
        <v>150</v>
      </c>
      <c r="H32">
        <v>0</v>
      </c>
      <c r="J32" s="10"/>
      <c r="K32">
        <v>-3.19228303884E-3</v>
      </c>
      <c r="L32">
        <v>8.1916098236184882E-7</v>
      </c>
    </row>
    <row r="33" spans="1:12" x14ac:dyDescent="0.75">
      <c r="A33" s="19" t="s">
        <v>94</v>
      </c>
      <c r="B33">
        <f t="shared" si="0"/>
        <v>465</v>
      </c>
      <c r="C33">
        <v>9.5519999999999997E-3</v>
      </c>
      <c r="D33">
        <v>6.5389999999999997E-3</v>
      </c>
      <c r="E33" s="4"/>
      <c r="F33" s="19" t="s">
        <v>351</v>
      </c>
      <c r="G33">
        <f t="shared" si="1"/>
        <v>155</v>
      </c>
      <c r="H33">
        <v>0</v>
      </c>
      <c r="J33" s="10"/>
      <c r="K33">
        <v>-1.5911103404777772E-3</v>
      </c>
      <c r="L33">
        <v>8.8716671002224213E-7</v>
      </c>
    </row>
    <row r="34" spans="1:12" x14ac:dyDescent="0.75">
      <c r="A34" s="19" t="s">
        <v>95</v>
      </c>
      <c r="B34">
        <f t="shared" si="0"/>
        <v>480</v>
      </c>
      <c r="C34">
        <v>-4.8999999999999998E-5</v>
      </c>
      <c r="D34">
        <v>5.274E-3</v>
      </c>
      <c r="E34" s="4"/>
      <c r="F34" s="19" t="s">
        <v>352</v>
      </c>
      <c r="G34">
        <f t="shared" si="1"/>
        <v>160</v>
      </c>
      <c r="H34">
        <v>0</v>
      </c>
      <c r="J34" s="10"/>
      <c r="K34">
        <v>-3.8501096855355558E-3</v>
      </c>
      <c r="L34" t="e">
        <v>#NUM!</v>
      </c>
    </row>
    <row r="35" spans="1:12" x14ac:dyDescent="0.75">
      <c r="A35" s="19" t="s">
        <v>96</v>
      </c>
      <c r="B35">
        <f t="shared" si="0"/>
        <v>495</v>
      </c>
      <c r="C35">
        <v>5.5779999999999996E-3</v>
      </c>
      <c r="D35">
        <v>2.2130000000000001E-3</v>
      </c>
      <c r="E35" s="4"/>
      <c r="F35" s="19" t="s">
        <v>74</v>
      </c>
      <c r="G35">
        <f t="shared" si="1"/>
        <v>165</v>
      </c>
      <c r="H35">
        <v>0</v>
      </c>
      <c r="J35" s="10"/>
      <c r="K35">
        <v>5.3280184998133326E-3</v>
      </c>
      <c r="L35">
        <v>1.9484578895221487E-7</v>
      </c>
    </row>
    <row r="36" spans="1:12" x14ac:dyDescent="0.75">
      <c r="A36" s="19" t="s">
        <v>97</v>
      </c>
      <c r="B36">
        <f t="shared" si="0"/>
        <v>510</v>
      </c>
      <c r="C36">
        <v>5.5199999999999997E-3</v>
      </c>
      <c r="D36">
        <v>6.4489999999999999E-3</v>
      </c>
      <c r="E36" s="4"/>
      <c r="F36" s="19" t="s">
        <v>353</v>
      </c>
      <c r="G36">
        <f t="shared" si="1"/>
        <v>170</v>
      </c>
      <c r="H36">
        <v>0</v>
      </c>
      <c r="J36" s="10"/>
      <c r="K36">
        <v>-5.933017767615555E-3</v>
      </c>
      <c r="L36">
        <v>4.6057129916762872E-7</v>
      </c>
    </row>
    <row r="37" spans="1:12" x14ac:dyDescent="0.75">
      <c r="A37" s="19" t="s">
        <v>98</v>
      </c>
      <c r="B37">
        <f t="shared" si="0"/>
        <v>525</v>
      </c>
      <c r="C37">
        <v>-3.7940000000000001E-3</v>
      </c>
      <c r="D37">
        <v>1.732E-3</v>
      </c>
      <c r="E37" s="4"/>
      <c r="F37" s="19" t="s">
        <v>354</v>
      </c>
      <c r="G37">
        <f t="shared" si="1"/>
        <v>175</v>
      </c>
      <c r="H37">
        <v>0</v>
      </c>
      <c r="J37" s="10"/>
      <c r="K37">
        <v>4.0161385906288876E-3</v>
      </c>
      <c r="L37" t="e">
        <v>#NUM!</v>
      </c>
    </row>
    <row r="38" spans="1:12" x14ac:dyDescent="0.75">
      <c r="A38" s="19" t="s">
        <v>99</v>
      </c>
      <c r="B38">
        <f t="shared" si="0"/>
        <v>540</v>
      </c>
      <c r="C38">
        <v>-2.1359999999999999E-3</v>
      </c>
      <c r="D38">
        <v>4.9249999999999997E-3</v>
      </c>
      <c r="E38" s="4"/>
      <c r="F38" s="19" t="s">
        <v>75</v>
      </c>
      <c r="G38">
        <f t="shared" si="1"/>
        <v>180</v>
      </c>
      <c r="H38">
        <v>0</v>
      </c>
      <c r="J38" s="10"/>
      <c r="K38">
        <v>-1.698022892999999E-3</v>
      </c>
      <c r="L38" t="e">
        <v>#NUM!</v>
      </c>
    </row>
    <row r="39" spans="1:12" x14ac:dyDescent="0.75">
      <c r="A39" s="19" t="s">
        <v>100</v>
      </c>
      <c r="B39">
        <f t="shared" si="0"/>
        <v>555</v>
      </c>
      <c r="C39">
        <v>6.9309999999999997E-3</v>
      </c>
      <c r="D39">
        <v>3.5750000000000001E-3</v>
      </c>
      <c r="E39" s="4"/>
      <c r="F39" s="19" t="s">
        <v>355</v>
      </c>
      <c r="G39">
        <f t="shared" si="1"/>
        <v>185</v>
      </c>
      <c r="H39">
        <v>0</v>
      </c>
      <c r="J39" s="10"/>
      <c r="K39">
        <v>7.9744186234222245E-4</v>
      </c>
      <c r="L39">
        <v>3.6116287458489603E-7</v>
      </c>
    </row>
    <row r="40" spans="1:12" x14ac:dyDescent="0.75">
      <c r="A40" s="19" t="s">
        <v>101</v>
      </c>
      <c r="B40">
        <f t="shared" si="0"/>
        <v>570</v>
      </c>
      <c r="C40">
        <v>7.1650000000000004E-3</v>
      </c>
      <c r="D40">
        <v>4.2090000000000001E-3</v>
      </c>
      <c r="E40" s="4"/>
      <c r="F40" s="19" t="s">
        <v>356</v>
      </c>
      <c r="G40">
        <f t="shared" si="1"/>
        <v>190</v>
      </c>
      <c r="H40">
        <v>0</v>
      </c>
      <c r="J40" s="10"/>
      <c r="K40">
        <v>2.5596122868555555E-3</v>
      </c>
      <c r="L40">
        <v>4.2341149989925765E-7</v>
      </c>
    </row>
    <row r="41" spans="1:12" x14ac:dyDescent="0.75">
      <c r="A41" s="19" t="s">
        <v>102</v>
      </c>
      <c r="B41">
        <f t="shared" si="0"/>
        <v>585</v>
      </c>
      <c r="C41">
        <v>-5.7120000000000001E-3</v>
      </c>
      <c r="D41">
        <v>6.2440000000000004E-3</v>
      </c>
      <c r="E41" s="4"/>
      <c r="F41" s="19" t="s">
        <v>76</v>
      </c>
      <c r="G41">
        <f t="shared" si="1"/>
        <v>195</v>
      </c>
      <c r="H41">
        <v>0</v>
      </c>
      <c r="J41" s="10"/>
      <c r="K41">
        <v>-2.8099134392311114E-3</v>
      </c>
      <c r="L41" t="e">
        <v>#NUM!</v>
      </c>
    </row>
    <row r="42" spans="1:12" x14ac:dyDescent="0.75">
      <c r="A42" s="19" t="s">
        <v>103</v>
      </c>
      <c r="B42">
        <f t="shared" si="0"/>
        <v>600</v>
      </c>
      <c r="C42">
        <v>-2.1210000000000001E-3</v>
      </c>
      <c r="D42">
        <v>4.0099999999999997E-3</v>
      </c>
      <c r="E42" s="4"/>
      <c r="F42" s="19" t="s">
        <v>357</v>
      </c>
      <c r="G42">
        <f t="shared" si="1"/>
        <v>200</v>
      </c>
      <c r="H42">
        <v>0</v>
      </c>
      <c r="J42" s="10"/>
      <c r="K42">
        <v>3.4689978806622221E-3</v>
      </c>
      <c r="L42" t="e">
        <v>#NUM!</v>
      </c>
    </row>
    <row r="43" spans="1:12" x14ac:dyDescent="0.75">
      <c r="A43" s="19" t="s">
        <v>104</v>
      </c>
      <c r="B43">
        <f t="shared" si="0"/>
        <v>615</v>
      </c>
      <c r="C43">
        <v>4.1469999999999996E-3</v>
      </c>
      <c r="D43">
        <v>6.7679999999999997E-3</v>
      </c>
      <c r="E43" s="4"/>
      <c r="F43" s="19" t="s">
        <v>358</v>
      </c>
      <c r="G43">
        <f t="shared" si="1"/>
        <v>205</v>
      </c>
      <c r="H43">
        <v>0</v>
      </c>
      <c r="J43" s="10"/>
      <c r="K43">
        <v>-3.1218465336488883E-3</v>
      </c>
      <c r="L43">
        <v>3.840692647801013E-7</v>
      </c>
    </row>
    <row r="44" spans="1:12" x14ac:dyDescent="0.75">
      <c r="A44" s="19" t="s">
        <v>105</v>
      </c>
      <c r="B44">
        <f t="shared" si="0"/>
        <v>630</v>
      </c>
      <c r="C44">
        <v>5.0619999999999997E-3</v>
      </c>
      <c r="D44">
        <v>4.2859999999999999E-3</v>
      </c>
      <c r="E44" s="4"/>
      <c r="F44" s="19" t="s">
        <v>77</v>
      </c>
      <c r="G44">
        <f t="shared" si="1"/>
        <v>210</v>
      </c>
      <c r="H44">
        <v>0</v>
      </c>
      <c r="J44" s="10"/>
      <c r="K44">
        <v>4.9330709528488887E-3</v>
      </c>
      <c r="L44">
        <v>2.7021847605226688E-7</v>
      </c>
    </row>
    <row r="45" spans="1:12" x14ac:dyDescent="0.75">
      <c r="A45" s="19" t="s">
        <v>106</v>
      </c>
      <c r="B45">
        <f t="shared" si="0"/>
        <v>645</v>
      </c>
      <c r="C45">
        <v>-1.766E-3</v>
      </c>
      <c r="D45">
        <v>8.208E-3</v>
      </c>
      <c r="E45" s="4"/>
      <c r="F45" s="19" t="s">
        <v>359</v>
      </c>
      <c r="G45">
        <f t="shared" si="1"/>
        <v>215</v>
      </c>
      <c r="H45">
        <v>0</v>
      </c>
      <c r="J45" s="10"/>
      <c r="K45">
        <v>2.8438738970911104E-3</v>
      </c>
      <c r="L45" t="e">
        <v>#NUM!</v>
      </c>
    </row>
    <row r="46" spans="1:12" x14ac:dyDescent="0.75">
      <c r="A46" s="19" t="s">
        <v>107</v>
      </c>
      <c r="B46">
        <f t="shared" si="0"/>
        <v>660</v>
      </c>
      <c r="C46">
        <v>6.96E-3</v>
      </c>
      <c r="D46">
        <v>1.0468999999999999E-2</v>
      </c>
      <c r="E46" s="4"/>
      <c r="F46" s="19" t="s">
        <v>360</v>
      </c>
      <c r="G46">
        <f t="shared" si="1"/>
        <v>220</v>
      </c>
      <c r="H46">
        <v>0</v>
      </c>
      <c r="J46" s="10"/>
      <c r="K46">
        <v>-5.7971759361755536E-3</v>
      </c>
      <c r="L46">
        <v>1.0509821531729149E-6</v>
      </c>
    </row>
    <row r="47" spans="1:12" x14ac:dyDescent="0.75">
      <c r="A47" s="19" t="s">
        <v>108</v>
      </c>
      <c r="B47">
        <f t="shared" si="0"/>
        <v>675</v>
      </c>
      <c r="C47">
        <v>-1.652E-3</v>
      </c>
      <c r="D47">
        <v>5.8599999999999998E-3</v>
      </c>
      <c r="E47" s="4"/>
      <c r="F47" s="19" t="s">
        <v>78</v>
      </c>
      <c r="G47">
        <f t="shared" si="1"/>
        <v>225</v>
      </c>
      <c r="H47">
        <v>0</v>
      </c>
      <c r="J47" s="10"/>
      <c r="K47">
        <v>1.0225871200066666E-3</v>
      </c>
      <c r="L47" t="e">
        <v>#NUM!</v>
      </c>
    </row>
    <row r="48" spans="1:12" x14ac:dyDescent="0.75">
      <c r="A48" s="19" t="s">
        <v>109</v>
      </c>
      <c r="B48">
        <f t="shared" si="0"/>
        <v>690</v>
      </c>
      <c r="C48">
        <v>8.5700000000000001E-4</v>
      </c>
      <c r="D48">
        <v>6.6730000000000001E-3</v>
      </c>
      <c r="E48" s="4"/>
      <c r="F48" s="19" t="s">
        <v>361</v>
      </c>
      <c r="G48">
        <f t="shared" si="1"/>
        <v>230</v>
      </c>
      <c r="H48">
        <v>0</v>
      </c>
      <c r="J48" s="10"/>
      <c r="K48">
        <v>-4.7167302583333336E-3</v>
      </c>
      <c r="L48">
        <v>2.0701721148982383E-7</v>
      </c>
    </row>
    <row r="49" spans="1:12" x14ac:dyDescent="0.75">
      <c r="A49" s="19" t="s">
        <v>110</v>
      </c>
      <c r="B49">
        <f t="shared" si="0"/>
        <v>705</v>
      </c>
      <c r="C49">
        <v>5.4929999999999996E-3</v>
      </c>
      <c r="D49">
        <v>2.9229999999999998E-3</v>
      </c>
      <c r="E49" s="4"/>
      <c r="F49" s="19" t="s">
        <v>362</v>
      </c>
      <c r="G49">
        <f t="shared" si="1"/>
        <v>235</v>
      </c>
      <c r="H49">
        <v>0</v>
      </c>
      <c r="J49" s="10"/>
      <c r="K49">
        <v>3.6136442752511106E-3</v>
      </c>
      <c r="L49">
        <v>2.2250266939344747E-7</v>
      </c>
    </row>
    <row r="50" spans="1:12" x14ac:dyDescent="0.75">
      <c r="A50" s="19" t="s">
        <v>111</v>
      </c>
      <c r="B50">
        <f t="shared" si="0"/>
        <v>720</v>
      </c>
      <c r="C50">
        <v>-5.1029999999999999E-3</v>
      </c>
      <c r="D50">
        <v>5.7959999999999999E-3</v>
      </c>
      <c r="E50" s="4"/>
      <c r="F50" s="19" t="s">
        <v>79</v>
      </c>
      <c r="G50">
        <f t="shared" si="1"/>
        <v>240</v>
      </c>
      <c r="H50">
        <v>0</v>
      </c>
      <c r="J50" s="10"/>
      <c r="K50">
        <v>-1.8300913402333322E-3</v>
      </c>
      <c r="L50" t="e">
        <v>#NUM!</v>
      </c>
    </row>
    <row r="51" spans="1:12" x14ac:dyDescent="0.75">
      <c r="A51" s="19" t="s">
        <v>112</v>
      </c>
      <c r="B51">
        <f t="shared" si="0"/>
        <v>735</v>
      </c>
      <c r="C51">
        <v>-3.1540000000000001E-3</v>
      </c>
      <c r="D51">
        <v>4.3410000000000002E-3</v>
      </c>
      <c r="E51" s="4"/>
      <c r="F51" s="19" t="s">
        <v>363</v>
      </c>
      <c r="G51">
        <f t="shared" si="1"/>
        <v>245</v>
      </c>
      <c r="H51">
        <v>0</v>
      </c>
      <c r="J51" s="10"/>
      <c r="K51">
        <v>4.6085599110755543E-3</v>
      </c>
      <c r="L51" t="e">
        <v>#NUM!</v>
      </c>
    </row>
    <row r="52" spans="1:12" x14ac:dyDescent="0.75">
      <c r="A52" s="19" t="s">
        <v>113</v>
      </c>
      <c r="B52">
        <f t="shared" si="0"/>
        <v>750</v>
      </c>
      <c r="C52">
        <v>4.9639999999999997E-3</v>
      </c>
      <c r="D52">
        <v>8.005E-3</v>
      </c>
      <c r="E52" s="4"/>
      <c r="F52" s="19" t="s">
        <v>364</v>
      </c>
      <c r="G52">
        <f t="shared" si="1"/>
        <v>250</v>
      </c>
      <c r="H52">
        <v>0</v>
      </c>
      <c r="J52" s="10"/>
      <c r="K52">
        <v>1.1487439319828886E-2</v>
      </c>
      <c r="L52">
        <v>5.5724142359856076E-7</v>
      </c>
    </row>
    <row r="53" spans="1:12" x14ac:dyDescent="0.75">
      <c r="A53" s="19" t="s">
        <v>114</v>
      </c>
      <c r="B53">
        <f t="shared" si="0"/>
        <v>765</v>
      </c>
      <c r="C53">
        <v>1.4749E-2</v>
      </c>
      <c r="D53">
        <v>1.7138E-2</v>
      </c>
      <c r="E53" s="4"/>
      <c r="F53" s="19" t="s">
        <v>80</v>
      </c>
      <c r="G53">
        <f t="shared" si="1"/>
        <v>255</v>
      </c>
      <c r="H53">
        <v>0</v>
      </c>
      <c r="J53" s="10"/>
      <c r="K53">
        <v>-2.469051065895558E-3</v>
      </c>
      <c r="L53">
        <v>3.8384827063864066E-6</v>
      </c>
    </row>
    <row r="54" spans="1:12" x14ac:dyDescent="0.75">
      <c r="A54" s="19" t="s">
        <v>115</v>
      </c>
      <c r="B54">
        <f t="shared" si="0"/>
        <v>780</v>
      </c>
      <c r="C54">
        <v>1.7570000000000001E-3</v>
      </c>
      <c r="D54">
        <v>1.5174999999999999E-2</v>
      </c>
      <c r="E54" s="4"/>
      <c r="F54" s="19" t="s">
        <v>365</v>
      </c>
      <c r="G54">
        <f t="shared" si="1"/>
        <v>260</v>
      </c>
      <c r="H54">
        <v>0</v>
      </c>
      <c r="J54" s="10"/>
      <c r="K54">
        <v>1.0456047636673333E-2</v>
      </c>
      <c r="L54">
        <v>1.2027880660827135E-6</v>
      </c>
    </row>
    <row r="55" spans="1:12" x14ac:dyDescent="0.75">
      <c r="A55" s="19" t="s">
        <v>116</v>
      </c>
      <c r="B55">
        <f t="shared" si="0"/>
        <v>795</v>
      </c>
      <c r="C55">
        <v>1.9356000000000002E-2</v>
      </c>
      <c r="D55">
        <v>2.3487999999999998E-2</v>
      </c>
      <c r="E55" s="4"/>
      <c r="F55" s="19" t="s">
        <v>366</v>
      </c>
      <c r="G55">
        <f t="shared" si="1"/>
        <v>265</v>
      </c>
      <c r="H55">
        <v>0</v>
      </c>
      <c r="J55" s="10"/>
      <c r="K55">
        <v>-6.2135059936444439E-3</v>
      </c>
      <c r="L55">
        <v>7.2757850282909399E-6</v>
      </c>
    </row>
    <row r="56" spans="1:12" x14ac:dyDescent="0.75">
      <c r="A56" s="19" t="s">
        <v>117</v>
      </c>
      <c r="B56">
        <f t="shared" si="0"/>
        <v>810</v>
      </c>
      <c r="C56">
        <v>5.4200000000000003E-3</v>
      </c>
      <c r="D56">
        <v>1.8547999999999999E-2</v>
      </c>
      <c r="E56" s="4"/>
      <c r="F56" s="19" t="s">
        <v>81</v>
      </c>
      <c r="G56">
        <f t="shared" si="1"/>
        <v>270</v>
      </c>
      <c r="H56">
        <v>0</v>
      </c>
      <c r="J56" s="10"/>
      <c r="K56">
        <v>3.8865857328666672E-3</v>
      </c>
      <c r="L56">
        <v>2.2829847635984952E-6</v>
      </c>
    </row>
    <row r="57" spans="1:12" x14ac:dyDescent="0.75">
      <c r="A57" s="19" t="s">
        <v>118</v>
      </c>
      <c r="B57">
        <f t="shared" si="0"/>
        <v>825</v>
      </c>
      <c r="C57">
        <v>1.5492000000000001E-2</v>
      </c>
      <c r="D57">
        <v>2.1638000000000001E-2</v>
      </c>
      <c r="E57" s="4"/>
      <c r="F57" s="19" t="s">
        <v>367</v>
      </c>
      <c r="G57">
        <f t="shared" si="1"/>
        <v>275</v>
      </c>
      <c r="H57">
        <v>0</v>
      </c>
      <c r="K57">
        <v>-8.21339962317774E-4</v>
      </c>
      <c r="L57">
        <v>5.3675435163393753E-6</v>
      </c>
    </row>
    <row r="58" spans="1:12" x14ac:dyDescent="0.75">
      <c r="A58" s="19" t="s">
        <v>119</v>
      </c>
      <c r="B58">
        <f t="shared" si="0"/>
        <v>840</v>
      </c>
      <c r="C58">
        <v>0.309394</v>
      </c>
      <c r="D58">
        <v>2.0985E-2</v>
      </c>
      <c r="E58" s="4"/>
      <c r="F58" s="19" t="s">
        <v>368</v>
      </c>
      <c r="G58">
        <f t="shared" si="1"/>
        <v>280</v>
      </c>
      <c r="H58">
        <v>0</v>
      </c>
      <c r="K58">
        <v>2.6357717580934437</v>
      </c>
      <c r="L58">
        <v>9.493485669714607E-4</v>
      </c>
    </row>
    <row r="59" spans="1:12" x14ac:dyDescent="0.75">
      <c r="A59" s="19" t="s">
        <v>120</v>
      </c>
      <c r="B59">
        <f t="shared" si="0"/>
        <v>855</v>
      </c>
      <c r="C59">
        <v>1.7032050000000001</v>
      </c>
      <c r="D59">
        <v>2.1165349999999998</v>
      </c>
      <c r="E59" s="4"/>
      <c r="F59" s="19" t="s">
        <v>82</v>
      </c>
      <c r="G59">
        <f t="shared" si="1"/>
        <v>285</v>
      </c>
      <c r="H59">
        <v>0</v>
      </c>
      <c r="K59">
        <v>0.18088597650971566</v>
      </c>
      <c r="L59">
        <v>4.6787169411201673E-2</v>
      </c>
    </row>
    <row r="60" spans="1:12" x14ac:dyDescent="0.75">
      <c r="A60" s="19" t="s">
        <v>121</v>
      </c>
      <c r="B60">
        <f t="shared" si="0"/>
        <v>870</v>
      </c>
      <c r="C60">
        <v>1.797828</v>
      </c>
      <c r="D60">
        <v>2.2603469999999999</v>
      </c>
      <c r="E60" s="4"/>
      <c r="F60" s="19" t="s">
        <v>369</v>
      </c>
      <c r="G60">
        <f t="shared" si="1"/>
        <v>290</v>
      </c>
      <c r="H60">
        <v>0</v>
      </c>
      <c r="K60">
        <v>6.168225383164469E-2</v>
      </c>
      <c r="L60">
        <v>4.6156680712004565E-2</v>
      </c>
    </row>
    <row r="61" spans="1:12" x14ac:dyDescent="0.75">
      <c r="A61" s="19" t="s">
        <v>122</v>
      </c>
      <c r="B61">
        <f t="shared" si="0"/>
        <v>885</v>
      </c>
      <c r="C61">
        <v>1.823893</v>
      </c>
      <c r="D61">
        <v>2.3093870000000001</v>
      </c>
      <c r="E61" s="4"/>
      <c r="F61" s="19" t="s">
        <v>370</v>
      </c>
      <c r="G61">
        <f t="shared" si="1"/>
        <v>295</v>
      </c>
      <c r="H61">
        <v>0</v>
      </c>
      <c r="K61">
        <v>0.12540716631383098</v>
      </c>
      <c r="L61">
        <v>4.4486545702345989E-2</v>
      </c>
    </row>
    <row r="62" spans="1:12" x14ac:dyDescent="0.75">
      <c r="A62" s="19" t="s">
        <v>123</v>
      </c>
      <c r="B62">
        <f t="shared" si="0"/>
        <v>900</v>
      </c>
      <c r="C62">
        <v>1.871702</v>
      </c>
      <c r="D62">
        <v>2.4090910000000001</v>
      </c>
      <c r="E62" s="4"/>
      <c r="F62" s="19" t="s">
        <v>83</v>
      </c>
      <c r="G62">
        <f t="shared" si="1"/>
        <v>300</v>
      </c>
      <c r="H62">
        <v>0</v>
      </c>
      <c r="K62">
        <v>3.6154051878808893E-2</v>
      </c>
      <c r="L62">
        <v>3.808814283295011E-2</v>
      </c>
    </row>
    <row r="63" spans="1:12" x14ac:dyDescent="0.75">
      <c r="A63" s="19" t="s">
        <v>124</v>
      </c>
      <c r="B63">
        <f t="shared" si="0"/>
        <v>915</v>
      </c>
      <c r="C63">
        <v>2.0224579999999999</v>
      </c>
      <c r="D63">
        <v>2.4378350000000002</v>
      </c>
      <c r="E63" s="4"/>
      <c r="F63" s="19" t="s">
        <v>371</v>
      </c>
      <c r="G63">
        <f t="shared" si="1"/>
        <v>305</v>
      </c>
      <c r="H63">
        <v>0</v>
      </c>
      <c r="K63">
        <v>0.10720436090087103</v>
      </c>
      <c r="L63">
        <v>5.8459466391824533E-2</v>
      </c>
    </row>
    <row r="64" spans="1:12" x14ac:dyDescent="0.75">
      <c r="A64" s="19" t="s">
        <v>125</v>
      </c>
      <c r="B64">
        <f t="shared" si="0"/>
        <v>930</v>
      </c>
      <c r="C64">
        <v>2.0578189999999998</v>
      </c>
      <c r="D64">
        <v>2.5230670000000002</v>
      </c>
      <c r="E64" s="4"/>
      <c r="F64" s="19" t="s">
        <v>372</v>
      </c>
      <c r="G64">
        <f t="shared" si="1"/>
        <v>310</v>
      </c>
      <c r="H64">
        <v>0</v>
      </c>
      <c r="K64">
        <v>0.34160824561373987</v>
      </c>
      <c r="L64">
        <v>5.4693274265754578E-2</v>
      </c>
    </row>
    <row r="65" spans="1:12" x14ac:dyDescent="0.75">
      <c r="A65" s="19" t="s">
        <v>126</v>
      </c>
      <c r="B65">
        <f t="shared" si="0"/>
        <v>945</v>
      </c>
      <c r="C65">
        <v>2.1692369999999999</v>
      </c>
      <c r="D65">
        <v>2.7946599999999999</v>
      </c>
      <c r="E65" s="4"/>
      <c r="F65" s="19" t="s">
        <v>84</v>
      </c>
      <c r="G65">
        <f t="shared" si="1"/>
        <v>315</v>
      </c>
      <c r="H65">
        <v>0</v>
      </c>
      <c r="K65">
        <v>0.6237429249514711</v>
      </c>
      <c r="L65">
        <v>3.4173127307515509E-3</v>
      </c>
    </row>
    <row r="66" spans="1:12" x14ac:dyDescent="0.75">
      <c r="A66" s="19" t="s">
        <v>127</v>
      </c>
      <c r="B66">
        <f t="shared" si="0"/>
        <v>960</v>
      </c>
      <c r="C66">
        <v>2.9480360000000001</v>
      </c>
      <c r="D66">
        <v>3.290562</v>
      </c>
      <c r="E66" s="4"/>
      <c r="F66" s="19" t="s">
        <v>373</v>
      </c>
      <c r="G66">
        <f t="shared" si="1"/>
        <v>320</v>
      </c>
      <c r="H66">
        <v>0</v>
      </c>
      <c r="K66">
        <v>0.15821799978553314</v>
      </c>
      <c r="L66">
        <v>9.7065601152485026E-2</v>
      </c>
    </row>
    <row r="67" spans="1:12" x14ac:dyDescent="0.75">
      <c r="A67" s="19" t="s">
        <v>128</v>
      </c>
      <c r="B67">
        <f t="shared" si="0"/>
        <v>975</v>
      </c>
      <c r="C67">
        <v>3.25726</v>
      </c>
      <c r="D67">
        <v>3.4163519999999998</v>
      </c>
      <c r="E67" s="4"/>
      <c r="F67" s="19" t="s">
        <v>374</v>
      </c>
      <c r="G67">
        <f t="shared" si="1"/>
        <v>325</v>
      </c>
      <c r="H67">
        <v>0</v>
      </c>
      <c r="K67">
        <v>7.6216072000989302E-2</v>
      </c>
      <c r="L67">
        <v>9.7104749463184883E-2</v>
      </c>
    </row>
    <row r="68" spans="1:12" x14ac:dyDescent="0.75">
      <c r="A68" s="19" t="s">
        <v>129</v>
      </c>
      <c r="B68">
        <f t="shared" ref="B68:B131" si="2">B67+15</f>
        <v>990</v>
      </c>
      <c r="C68">
        <v>3.4071189999999998</v>
      </c>
      <c r="D68">
        <v>3.476947</v>
      </c>
      <c r="E68" s="4"/>
      <c r="F68" s="19" t="s">
        <v>85</v>
      </c>
      <c r="G68">
        <f t="shared" si="1"/>
        <v>330</v>
      </c>
      <c r="H68">
        <v>0</v>
      </c>
      <c r="K68">
        <v>6.057287887488462E-2</v>
      </c>
      <c r="L68">
        <v>7.4547049581377756E-2</v>
      </c>
    </row>
    <row r="69" spans="1:12" x14ac:dyDescent="0.75">
      <c r="A69" s="19" t="s">
        <v>130</v>
      </c>
      <c r="B69">
        <f t="shared" si="2"/>
        <v>1005</v>
      </c>
      <c r="C69">
        <v>3.5665520000000002</v>
      </c>
      <c r="D69">
        <v>3.5251049999999999</v>
      </c>
      <c r="E69" s="4"/>
      <c r="F69" s="19" t="s">
        <v>375</v>
      </c>
      <c r="G69">
        <f t="shared" ref="G69:G132" si="3">G68+5</f>
        <v>335</v>
      </c>
      <c r="H69">
        <v>0</v>
      </c>
      <c r="K69">
        <v>1.5821799978552903E-2</v>
      </c>
      <c r="L69">
        <v>6.707239360501055E-2</v>
      </c>
    </row>
    <row r="70" spans="1:12" x14ac:dyDescent="0.75">
      <c r="A70" s="19" t="s">
        <v>131</v>
      </c>
      <c r="B70">
        <f t="shared" si="2"/>
        <v>1020</v>
      </c>
      <c r="C70">
        <v>3.6475080000000002</v>
      </c>
      <c r="D70">
        <v>3.5376840000000001</v>
      </c>
      <c r="E70" s="4"/>
      <c r="F70" s="19" t="s">
        <v>376</v>
      </c>
      <c r="G70">
        <f t="shared" si="3"/>
        <v>340</v>
      </c>
      <c r="H70">
        <v>0</v>
      </c>
      <c r="K70">
        <v>2.4319461211966834E-2</v>
      </c>
      <c r="L70">
        <v>0.11863413467928992</v>
      </c>
    </row>
    <row r="71" spans="1:12" x14ac:dyDescent="0.75">
      <c r="A71" s="19" t="s">
        <v>132</v>
      </c>
      <c r="B71">
        <f t="shared" si="2"/>
        <v>1035</v>
      </c>
      <c r="C71">
        <v>3.6723870000000001</v>
      </c>
      <c r="D71">
        <v>3.5570189999999999</v>
      </c>
      <c r="E71" s="4"/>
      <c r="F71" s="19" t="s">
        <v>86</v>
      </c>
      <c r="G71">
        <f t="shared" si="3"/>
        <v>345</v>
      </c>
      <c r="H71">
        <v>0</v>
      </c>
      <c r="K71">
        <v>-2.2947207155475477E-2</v>
      </c>
      <c r="L71">
        <v>0.12285124615292824</v>
      </c>
    </row>
    <row r="72" spans="1:12" x14ac:dyDescent="0.75">
      <c r="A72" s="19" t="s">
        <v>133</v>
      </c>
      <c r="B72">
        <f t="shared" si="2"/>
        <v>1050</v>
      </c>
      <c r="C72">
        <v>3.6210059999999999</v>
      </c>
      <c r="D72">
        <v>3.5387749999999998</v>
      </c>
      <c r="E72" s="4"/>
      <c r="F72" s="19" t="s">
        <v>377</v>
      </c>
      <c r="G72">
        <f t="shared" si="3"/>
        <v>350</v>
      </c>
      <c r="H72">
        <v>0</v>
      </c>
      <c r="K72">
        <v>-3.9802914406655669E-2</v>
      </c>
      <c r="L72">
        <v>9.9466428126540121E-2</v>
      </c>
    </row>
    <row r="73" spans="1:12" x14ac:dyDescent="0.75">
      <c r="A73" s="19" t="s">
        <v>134</v>
      </c>
      <c r="B73">
        <f t="shared" si="2"/>
        <v>1065</v>
      </c>
      <c r="C73">
        <v>3.5996299999999999</v>
      </c>
      <c r="D73">
        <v>3.5071300000000001</v>
      </c>
      <c r="E73" s="4"/>
      <c r="F73" s="19" t="s">
        <v>378</v>
      </c>
      <c r="G73">
        <f t="shared" si="3"/>
        <v>355</v>
      </c>
      <c r="H73">
        <v>0</v>
      </c>
      <c r="K73">
        <v>-7.6013567048563976E-2</v>
      </c>
      <c r="L73">
        <v>0.10603580840355692</v>
      </c>
    </row>
    <row r="74" spans="1:12" x14ac:dyDescent="0.75">
      <c r="A74" s="19" t="s">
        <v>135</v>
      </c>
      <c r="B74">
        <f t="shared" si="2"/>
        <v>1080</v>
      </c>
      <c r="C74">
        <v>3.480639</v>
      </c>
      <c r="D74">
        <v>3.4466960000000002</v>
      </c>
      <c r="E74" s="4"/>
      <c r="F74" s="19" t="s">
        <v>87</v>
      </c>
      <c r="G74">
        <f t="shared" si="3"/>
        <v>360</v>
      </c>
      <c r="H74">
        <v>0</v>
      </c>
      <c r="K74">
        <v>-2.9709111653822364E-2</v>
      </c>
      <c r="L74">
        <v>5.9057678123776373E-2</v>
      </c>
    </row>
    <row r="75" spans="1:12" x14ac:dyDescent="0.75">
      <c r="A75" s="19" t="s">
        <v>136</v>
      </c>
      <c r="B75">
        <f t="shared" si="2"/>
        <v>1095</v>
      </c>
      <c r="C75">
        <v>3.351372</v>
      </c>
      <c r="D75">
        <v>3.423076</v>
      </c>
      <c r="E75" s="4"/>
      <c r="F75" s="19" t="s">
        <v>379</v>
      </c>
      <c r="G75">
        <f t="shared" si="3"/>
        <v>365</v>
      </c>
      <c r="H75">
        <v>0</v>
      </c>
      <c r="K75">
        <v>-0.12020618508230911</v>
      </c>
      <c r="L75">
        <v>7.4281026329275884E-2</v>
      </c>
    </row>
    <row r="76" spans="1:12" x14ac:dyDescent="0.75">
      <c r="A76" s="19" t="s">
        <v>137</v>
      </c>
      <c r="B76">
        <f t="shared" si="2"/>
        <v>1110</v>
      </c>
      <c r="C76">
        <v>3.2046429999999999</v>
      </c>
      <c r="D76">
        <v>3.3275070000000002</v>
      </c>
      <c r="E76" s="4"/>
      <c r="F76" s="19" t="s">
        <v>380</v>
      </c>
      <c r="G76">
        <f t="shared" si="3"/>
        <v>370</v>
      </c>
      <c r="H76">
        <v>0</v>
      </c>
      <c r="K76">
        <v>-4.3465612676593768E-2</v>
      </c>
      <c r="L76">
        <v>8.7902288211779589E-2</v>
      </c>
    </row>
    <row r="77" spans="1:12" x14ac:dyDescent="0.75">
      <c r="A77" s="19" t="s">
        <v>138</v>
      </c>
      <c r="B77">
        <f t="shared" si="2"/>
        <v>1125</v>
      </c>
      <c r="C77">
        <v>3.2149679999999998</v>
      </c>
      <c r="D77">
        <v>3.2929499999999998</v>
      </c>
      <c r="E77" s="4"/>
      <c r="F77" s="19" t="s">
        <v>88</v>
      </c>
      <c r="G77">
        <f t="shared" si="3"/>
        <v>375</v>
      </c>
      <c r="H77">
        <v>0</v>
      </c>
      <c r="K77">
        <v>-8.0810796169972388E-2</v>
      </c>
      <c r="L77">
        <v>7.4076137285346524E-2</v>
      </c>
    </row>
    <row r="78" spans="1:12" x14ac:dyDescent="0.75">
      <c r="A78" s="19" t="s">
        <v>139</v>
      </c>
      <c r="B78">
        <f t="shared" si="2"/>
        <v>1140</v>
      </c>
      <c r="C78">
        <v>3.1067559999999999</v>
      </c>
      <c r="D78">
        <v>3.2287020000000002</v>
      </c>
      <c r="E78" s="4"/>
      <c r="F78" s="19" t="s">
        <v>381</v>
      </c>
      <c r="G78">
        <f t="shared" si="3"/>
        <v>380</v>
      </c>
      <c r="H78">
        <v>0</v>
      </c>
      <c r="K78">
        <v>-6.2092294915436032E-2</v>
      </c>
      <c r="L78">
        <v>8.5141587242804503E-2</v>
      </c>
    </row>
    <row r="79" spans="1:12" x14ac:dyDescent="0.75">
      <c r="A79" s="19" t="s">
        <v>140</v>
      </c>
      <c r="B79">
        <f t="shared" si="2"/>
        <v>1155</v>
      </c>
      <c r="C79">
        <v>2.9046270000000001</v>
      </c>
      <c r="D79">
        <v>3.1793360000000002</v>
      </c>
      <c r="E79" s="4"/>
      <c r="F79" s="19" t="s">
        <v>382</v>
      </c>
      <c r="G79">
        <f t="shared" si="3"/>
        <v>385</v>
      </c>
      <c r="H79">
        <v>0</v>
      </c>
      <c r="K79">
        <v>-0.10262598806344857</v>
      </c>
      <c r="L79">
        <v>9.6447891009161887E-2</v>
      </c>
    </row>
    <row r="80" spans="1:12" x14ac:dyDescent="0.75">
      <c r="A80" s="19" t="s">
        <v>141</v>
      </c>
      <c r="B80">
        <f t="shared" si="2"/>
        <v>1170</v>
      </c>
      <c r="C80">
        <v>2.7988110000000002</v>
      </c>
      <c r="D80">
        <v>3.0977440000000001</v>
      </c>
      <c r="E80" s="4"/>
      <c r="F80" s="19" t="s">
        <v>89</v>
      </c>
      <c r="G80">
        <f t="shared" si="3"/>
        <v>390</v>
      </c>
      <c r="H80">
        <v>0</v>
      </c>
      <c r="K80">
        <v>-7.9259935261033504E-2</v>
      </c>
      <c r="L80">
        <v>9.2878736094554659E-2</v>
      </c>
    </row>
    <row r="81" spans="1:12" x14ac:dyDescent="0.75">
      <c r="A81" s="19" t="s">
        <v>142</v>
      </c>
      <c r="B81">
        <f t="shared" si="2"/>
        <v>1185</v>
      </c>
      <c r="C81">
        <v>2.6329739999999999</v>
      </c>
      <c r="D81">
        <v>3.034729</v>
      </c>
      <c r="E81" s="4"/>
      <c r="F81" s="19" t="s">
        <v>383</v>
      </c>
      <c r="G81">
        <f t="shared" si="3"/>
        <v>395</v>
      </c>
      <c r="H81">
        <v>0</v>
      </c>
      <c r="K81">
        <v>-0.11101296336013333</v>
      </c>
      <c r="L81">
        <v>8.1737852101852068E-2</v>
      </c>
    </row>
    <row r="82" spans="1:12" x14ac:dyDescent="0.75">
      <c r="A82" s="19" t="s">
        <v>143</v>
      </c>
      <c r="B82">
        <f t="shared" si="2"/>
        <v>1200</v>
      </c>
      <c r="C82">
        <v>2.45323</v>
      </c>
      <c r="D82">
        <v>2.946469</v>
      </c>
      <c r="E82" s="4"/>
      <c r="F82" s="19" t="s">
        <v>384</v>
      </c>
      <c r="G82">
        <f t="shared" si="3"/>
        <v>400</v>
      </c>
      <c r="H82">
        <v>0</v>
      </c>
      <c r="K82">
        <v>-8.1510130042942483E-2</v>
      </c>
      <c r="L82">
        <v>6.3203530730534557E-2</v>
      </c>
    </row>
    <row r="83" spans="1:12" x14ac:dyDescent="0.75">
      <c r="A83" s="19" t="s">
        <v>144</v>
      </c>
      <c r="B83">
        <f t="shared" si="2"/>
        <v>1215</v>
      </c>
      <c r="C83">
        <v>2.3619289999999999</v>
      </c>
      <c r="D83">
        <v>2.8816649999999999</v>
      </c>
      <c r="E83" s="4"/>
      <c r="F83" s="19" t="s">
        <v>90</v>
      </c>
      <c r="G83">
        <f t="shared" si="3"/>
        <v>405</v>
      </c>
      <c r="H83">
        <v>0</v>
      </c>
      <c r="K83">
        <v>-9.0285763912913167E-2</v>
      </c>
      <c r="L83">
        <v>5.5215913000303006E-2</v>
      </c>
    </row>
    <row r="84" spans="1:12" x14ac:dyDescent="0.75">
      <c r="A84" s="19" t="s">
        <v>145</v>
      </c>
      <c r="B84">
        <f t="shared" si="2"/>
        <v>1230</v>
      </c>
      <c r="C84">
        <v>2.2699750000000001</v>
      </c>
      <c r="D84">
        <v>2.8098839999999998</v>
      </c>
      <c r="E84" s="4"/>
      <c r="F84" s="19" t="s">
        <v>385</v>
      </c>
      <c r="G84">
        <f t="shared" si="3"/>
        <v>410</v>
      </c>
      <c r="H84">
        <v>0</v>
      </c>
      <c r="K84">
        <v>-7.7502796015462422E-2</v>
      </c>
      <c r="L84">
        <v>4.8082069878782191E-2</v>
      </c>
    </row>
    <row r="85" spans="1:12" x14ac:dyDescent="0.75">
      <c r="A85" s="19" t="s">
        <v>146</v>
      </c>
      <c r="B85">
        <f t="shared" si="2"/>
        <v>1245</v>
      </c>
      <c r="C85">
        <v>2.2199710000000001</v>
      </c>
      <c r="D85">
        <v>2.7482660000000001</v>
      </c>
      <c r="E85" s="4"/>
      <c r="F85" s="19" t="s">
        <v>386</v>
      </c>
      <c r="G85">
        <f t="shared" si="3"/>
        <v>415</v>
      </c>
      <c r="H85">
        <v>0</v>
      </c>
      <c r="K85">
        <v>-8.1754142221640055E-2</v>
      </c>
      <c r="L85">
        <v>4.9402044993372918E-2</v>
      </c>
    </row>
    <row r="86" spans="1:12" x14ac:dyDescent="0.75">
      <c r="A86" s="19" t="s">
        <v>147</v>
      </c>
      <c r="B86">
        <f t="shared" si="2"/>
        <v>1260</v>
      </c>
      <c r="C86">
        <v>2.2297470000000001</v>
      </c>
      <c r="D86">
        <v>2.683268</v>
      </c>
      <c r="E86" s="4"/>
      <c r="F86" s="19" t="s">
        <v>91</v>
      </c>
      <c r="G86">
        <f t="shared" si="3"/>
        <v>420</v>
      </c>
      <c r="H86">
        <v>0</v>
      </c>
      <c r="K86">
        <v>-8.8254425414990845E-2</v>
      </c>
      <c r="L86">
        <v>6.1974861384392892E-2</v>
      </c>
    </row>
    <row r="87" spans="1:12" x14ac:dyDescent="0.75">
      <c r="A87" s="19" t="s">
        <v>148</v>
      </c>
      <c r="B87">
        <f t="shared" si="2"/>
        <v>1275</v>
      </c>
      <c r="C87">
        <v>2.1250900000000001</v>
      </c>
      <c r="D87">
        <v>2.613102</v>
      </c>
      <c r="E87" s="4"/>
      <c r="F87" s="19" t="s">
        <v>387</v>
      </c>
      <c r="G87">
        <f t="shared" si="3"/>
        <v>425</v>
      </c>
      <c r="H87">
        <v>0</v>
      </c>
      <c r="K87">
        <v>-5.8145335035262598E-2</v>
      </c>
      <c r="L87">
        <v>5.3822020962553258E-2</v>
      </c>
    </row>
    <row r="88" spans="1:12" x14ac:dyDescent="0.75">
      <c r="A88" s="19" t="s">
        <v>149</v>
      </c>
      <c r="B88">
        <f t="shared" si="2"/>
        <v>1290</v>
      </c>
      <c r="C88">
        <v>2.1564909999999999</v>
      </c>
      <c r="D88">
        <v>2.5668739999999999</v>
      </c>
      <c r="E88" s="4"/>
      <c r="F88" s="19" t="s">
        <v>388</v>
      </c>
      <c r="G88">
        <f t="shared" si="3"/>
        <v>430</v>
      </c>
      <c r="H88">
        <v>0</v>
      </c>
      <c r="K88">
        <v>-5.0553286011448227E-2</v>
      </c>
      <c r="L88">
        <v>6.3796296693231405E-2</v>
      </c>
    </row>
    <row r="89" spans="1:12" x14ac:dyDescent="0.75">
      <c r="A89" s="19" t="s">
        <v>150</v>
      </c>
      <c r="B89">
        <f t="shared" si="2"/>
        <v>1305</v>
      </c>
      <c r="C89">
        <v>2.1121949999999998</v>
      </c>
      <c r="D89">
        <v>2.5266820000000001</v>
      </c>
      <c r="E89" s="4"/>
      <c r="F89" s="19" t="s">
        <v>92</v>
      </c>
      <c r="G89">
        <f t="shared" si="3"/>
        <v>435</v>
      </c>
      <c r="H89">
        <v>0</v>
      </c>
      <c r="K89">
        <v>-6.9845341665397314E-3</v>
      </c>
      <c r="L89">
        <v>6.1826913778020784E-2</v>
      </c>
    </row>
    <row r="90" spans="1:12" x14ac:dyDescent="0.75">
      <c r="A90" s="19" t="s">
        <v>151</v>
      </c>
      <c r="B90">
        <f t="shared" si="2"/>
        <v>1320</v>
      </c>
      <c r="C90">
        <v>2.0945580000000001</v>
      </c>
      <c r="D90">
        <v>2.5211290000000002</v>
      </c>
      <c r="E90" s="4"/>
      <c r="F90" s="19" t="s">
        <v>389</v>
      </c>
      <c r="G90">
        <f t="shared" si="3"/>
        <v>440</v>
      </c>
      <c r="H90">
        <v>0</v>
      </c>
      <c r="K90">
        <v>-1.3586698733471441E-2</v>
      </c>
      <c r="L90">
        <v>6.011297155019929E-2</v>
      </c>
    </row>
    <row r="91" spans="1:12" x14ac:dyDescent="0.75">
      <c r="A91" s="19" t="s">
        <v>152</v>
      </c>
      <c r="B91">
        <f t="shared" si="2"/>
        <v>1335</v>
      </c>
      <c r="C91">
        <v>2.0527760000000002</v>
      </c>
      <c r="D91">
        <v>2.5103270000000002</v>
      </c>
      <c r="E91" s="4"/>
      <c r="F91" s="19" t="s">
        <v>390</v>
      </c>
      <c r="G91">
        <f t="shared" si="3"/>
        <v>445</v>
      </c>
      <c r="H91">
        <v>0</v>
      </c>
      <c r="K91">
        <v>-9.0703351765118262E-2</v>
      </c>
      <c r="L91">
        <v>5.543193258750017E-2</v>
      </c>
    </row>
    <row r="92" spans="1:12" x14ac:dyDescent="0.75">
      <c r="A92" s="19" t="s">
        <v>153</v>
      </c>
      <c r="B92">
        <f t="shared" si="2"/>
        <v>1350</v>
      </c>
      <c r="C92">
        <v>2.0265040000000001</v>
      </c>
      <c r="D92">
        <v>2.4382139999999999</v>
      </c>
      <c r="E92" s="4"/>
      <c r="F92" s="19" t="s">
        <v>93</v>
      </c>
      <c r="G92">
        <f t="shared" si="3"/>
        <v>450</v>
      </c>
      <c r="H92">
        <v>0</v>
      </c>
      <c r="K92">
        <v>-1.117550622541074E-2</v>
      </c>
      <c r="L92">
        <v>5.8902544339092512E-2</v>
      </c>
    </row>
    <row r="93" spans="1:12" x14ac:dyDescent="0.75">
      <c r="A93" s="19" t="s">
        <v>154</v>
      </c>
      <c r="B93">
        <f t="shared" si="2"/>
        <v>1365</v>
      </c>
      <c r="C93">
        <v>1.9685220000000001</v>
      </c>
      <c r="D93">
        <v>2.4293290000000001</v>
      </c>
      <c r="E93" s="4"/>
      <c r="F93" s="19" t="s">
        <v>391</v>
      </c>
      <c r="G93">
        <f t="shared" si="3"/>
        <v>455</v>
      </c>
      <c r="H93">
        <v>0</v>
      </c>
      <c r="K93">
        <v>-0.1035567561677601</v>
      </c>
      <c r="L93">
        <v>5.2176605725248661E-2</v>
      </c>
    </row>
    <row r="94" spans="1:12" x14ac:dyDescent="0.75">
      <c r="A94" s="19" t="s">
        <v>155</v>
      </c>
      <c r="B94">
        <f t="shared" si="2"/>
        <v>1380</v>
      </c>
      <c r="C94">
        <v>1.923862</v>
      </c>
      <c r="D94">
        <v>2.346997</v>
      </c>
      <c r="E94" s="4"/>
      <c r="F94" s="19" t="s">
        <v>392</v>
      </c>
      <c r="G94">
        <f t="shared" si="3"/>
        <v>460</v>
      </c>
      <c r="H94">
        <v>0</v>
      </c>
      <c r="K94">
        <v>-7.4019962392708721E-2</v>
      </c>
      <c r="L94">
        <v>5.4210635656797838E-2</v>
      </c>
    </row>
    <row r="95" spans="1:12" x14ac:dyDescent="0.75">
      <c r="A95" s="19" t="s">
        <v>156</v>
      </c>
      <c r="B95">
        <f t="shared" si="2"/>
        <v>1395</v>
      </c>
      <c r="C95">
        <v>1.924787</v>
      </c>
      <c r="D95">
        <v>2.2881480000000001</v>
      </c>
      <c r="E95" s="4"/>
      <c r="F95" s="19" t="s">
        <v>94</v>
      </c>
      <c r="G95">
        <f t="shared" si="3"/>
        <v>465</v>
      </c>
      <c r="H95">
        <v>0</v>
      </c>
      <c r="K95">
        <v>-5.1114262463506518E-2</v>
      </c>
      <c r="L95">
        <v>5.8039486202072145E-2</v>
      </c>
    </row>
    <row r="96" spans="1:12" x14ac:dyDescent="0.75">
      <c r="A96" s="19" t="s">
        <v>157</v>
      </c>
      <c r="B96">
        <f t="shared" si="2"/>
        <v>1410</v>
      </c>
      <c r="C96">
        <v>1.8773040000000001</v>
      </c>
      <c r="D96">
        <v>2.2475100000000001</v>
      </c>
      <c r="E96" s="4"/>
      <c r="F96" s="19" t="s">
        <v>393</v>
      </c>
      <c r="G96">
        <f t="shared" si="3"/>
        <v>470</v>
      </c>
      <c r="H96">
        <v>0</v>
      </c>
      <c r="K96">
        <v>-0.10507994559251806</v>
      </c>
      <c r="L96">
        <v>5.5872288321838569E-2</v>
      </c>
    </row>
    <row r="97" spans="1:12" x14ac:dyDescent="0.75">
      <c r="A97" s="19" t="s">
        <v>158</v>
      </c>
      <c r="B97">
        <f t="shared" si="2"/>
        <v>1425</v>
      </c>
      <c r="C97">
        <v>1.803258</v>
      </c>
      <c r="D97">
        <v>2.163967</v>
      </c>
      <c r="E97" s="4"/>
      <c r="F97" s="19" t="s">
        <v>394</v>
      </c>
      <c r="G97">
        <f t="shared" si="3"/>
        <v>475</v>
      </c>
      <c r="H97">
        <v>0</v>
      </c>
      <c r="K97">
        <v>-6.961139184458659E-2</v>
      </c>
      <c r="L97">
        <v>5.3421332469468702E-2</v>
      </c>
    </row>
    <row r="98" spans="1:12" x14ac:dyDescent="0.75">
      <c r="A98" s="19" t="s">
        <v>159</v>
      </c>
      <c r="B98">
        <f t="shared" si="2"/>
        <v>1440</v>
      </c>
      <c r="C98">
        <v>1.751034</v>
      </c>
      <c r="D98">
        <v>2.1086230000000001</v>
      </c>
      <c r="E98" s="4"/>
      <c r="F98" s="19" t="s">
        <v>95</v>
      </c>
      <c r="G98">
        <f t="shared" si="3"/>
        <v>480</v>
      </c>
      <c r="H98">
        <v>0</v>
      </c>
      <c r="K98">
        <v>-0.12411289553094444</v>
      </c>
      <c r="L98">
        <v>5.1503412610344669E-2</v>
      </c>
    </row>
    <row r="99" spans="1:12" x14ac:dyDescent="0.75">
      <c r="A99" s="19" t="s">
        <v>160</v>
      </c>
      <c r="B99">
        <f t="shared" si="2"/>
        <v>1455</v>
      </c>
      <c r="C99">
        <v>1.646566</v>
      </c>
      <c r="D99">
        <v>2.0099480000000001</v>
      </c>
      <c r="E99" s="4"/>
      <c r="F99" s="19" t="s">
        <v>395</v>
      </c>
      <c r="G99">
        <f t="shared" si="3"/>
        <v>485</v>
      </c>
      <c r="H99">
        <v>0</v>
      </c>
      <c r="K99">
        <v>-6.4376450155204518E-2</v>
      </c>
      <c r="L99">
        <v>4.7188200259884898E-2</v>
      </c>
    </row>
    <row r="100" spans="1:12" x14ac:dyDescent="0.75">
      <c r="A100" s="19" t="s">
        <v>161</v>
      </c>
      <c r="B100">
        <f t="shared" si="2"/>
        <v>1470</v>
      </c>
      <c r="C100">
        <v>1.5550930000000001</v>
      </c>
      <c r="D100">
        <v>1.958766</v>
      </c>
      <c r="F100" s="19" t="s">
        <v>396</v>
      </c>
      <c r="G100">
        <f t="shared" si="3"/>
        <v>490</v>
      </c>
      <c r="H100">
        <v>0</v>
      </c>
      <c r="K100">
        <v>-0.15555147494615559</v>
      </c>
      <c r="L100">
        <v>4.1832314435159564E-2</v>
      </c>
    </row>
    <row r="101" spans="1:12" x14ac:dyDescent="0.75">
      <c r="A101" s="19" t="s">
        <v>162</v>
      </c>
      <c r="B101">
        <f t="shared" si="2"/>
        <v>1485</v>
      </c>
      <c r="C101">
        <v>1.451433</v>
      </c>
      <c r="D101">
        <v>1.8350960000000001</v>
      </c>
      <c r="F101" s="19" t="s">
        <v>96</v>
      </c>
      <c r="G101">
        <f t="shared" si="3"/>
        <v>495</v>
      </c>
      <c r="H101">
        <v>0</v>
      </c>
      <c r="K101">
        <v>-0.24493036885473338</v>
      </c>
      <c r="L101">
        <v>3.8856329406338506E-2</v>
      </c>
    </row>
    <row r="102" spans="1:12" x14ac:dyDescent="0.75">
      <c r="A102" s="19" t="s">
        <v>163</v>
      </c>
      <c r="B102">
        <f t="shared" si="2"/>
        <v>1500</v>
      </c>
      <c r="C102">
        <v>1.270481</v>
      </c>
      <c r="D102">
        <v>1.640366</v>
      </c>
      <c r="F102" s="19" t="s">
        <v>397</v>
      </c>
      <c r="G102">
        <f t="shared" si="3"/>
        <v>500</v>
      </c>
      <c r="H102">
        <v>0</v>
      </c>
      <c r="K102">
        <v>-0.11780757052160422</v>
      </c>
      <c r="L102">
        <v>3.2504732881138233E-2</v>
      </c>
    </row>
    <row r="103" spans="1:12" x14ac:dyDescent="0.75">
      <c r="A103" s="19" t="s">
        <v>164</v>
      </c>
      <c r="B103">
        <f t="shared" si="2"/>
        <v>1515</v>
      </c>
      <c r="C103">
        <v>1.157516</v>
      </c>
      <c r="D103">
        <v>1.5467040000000001</v>
      </c>
      <c r="F103" s="19" t="s">
        <v>398</v>
      </c>
      <c r="G103">
        <f t="shared" si="3"/>
        <v>505</v>
      </c>
      <c r="H103">
        <v>0</v>
      </c>
      <c r="K103">
        <v>-6.357020372971349E-2</v>
      </c>
      <c r="L103">
        <v>2.7807071650817642E-2</v>
      </c>
    </row>
    <row r="104" spans="1:12" x14ac:dyDescent="0.75">
      <c r="A104" s="19" t="s">
        <v>165</v>
      </c>
      <c r="B104">
        <f t="shared" si="2"/>
        <v>1530</v>
      </c>
      <c r="C104">
        <v>1.069655</v>
      </c>
      <c r="D104">
        <v>1.4961629999999999</v>
      </c>
      <c r="F104" s="19" t="s">
        <v>97</v>
      </c>
      <c r="G104">
        <f t="shared" si="3"/>
        <v>510</v>
      </c>
      <c r="H104">
        <v>0</v>
      </c>
      <c r="K104">
        <v>-1.8631713417784312E-2</v>
      </c>
      <c r="L104">
        <v>2.3589942202002334E-2</v>
      </c>
    </row>
    <row r="105" spans="1:12" x14ac:dyDescent="0.75">
      <c r="A105" s="19" t="s">
        <v>166</v>
      </c>
      <c r="B105">
        <f t="shared" si="2"/>
        <v>1545</v>
      </c>
      <c r="C105">
        <v>1.07603</v>
      </c>
      <c r="D105">
        <v>1.4813499999999999</v>
      </c>
      <c r="F105" s="19" t="s">
        <v>399</v>
      </c>
      <c r="G105">
        <f t="shared" si="3"/>
        <v>515</v>
      </c>
      <c r="H105">
        <v>0</v>
      </c>
      <c r="K105">
        <v>0.69281346505976882</v>
      </c>
      <c r="L105">
        <v>2.4489430901210626E-2</v>
      </c>
    </row>
    <row r="106" spans="1:12" x14ac:dyDescent="0.75">
      <c r="A106" s="19" t="s">
        <v>167</v>
      </c>
      <c r="B106">
        <f t="shared" si="2"/>
        <v>1560</v>
      </c>
      <c r="C106">
        <v>1.6729689999999999</v>
      </c>
      <c r="D106">
        <v>2.0321660000000001</v>
      </c>
      <c r="F106" s="19" t="s">
        <v>400</v>
      </c>
      <c r="G106">
        <f t="shared" si="3"/>
        <v>520</v>
      </c>
      <c r="H106">
        <v>0</v>
      </c>
      <c r="K106">
        <v>0.19738321226126188</v>
      </c>
      <c r="L106">
        <v>4.8381639035432925E-2</v>
      </c>
    </row>
    <row r="107" spans="1:12" x14ac:dyDescent="0.75">
      <c r="A107" s="19" t="s">
        <v>168</v>
      </c>
      <c r="B107">
        <f t="shared" si="2"/>
        <v>1575</v>
      </c>
      <c r="C107">
        <v>1.812665</v>
      </c>
      <c r="D107">
        <v>2.1890939999999999</v>
      </c>
      <c r="F107" s="19" t="s">
        <v>98</v>
      </c>
      <c r="G107">
        <f t="shared" si="3"/>
        <v>525</v>
      </c>
      <c r="H107">
        <v>0</v>
      </c>
      <c r="K107">
        <v>0.10314545728923359</v>
      </c>
      <c r="L107">
        <v>5.3063884872908695E-2</v>
      </c>
    </row>
    <row r="108" spans="1:12" x14ac:dyDescent="0.75">
      <c r="A108" s="19" t="s">
        <v>169</v>
      </c>
      <c r="B108">
        <f t="shared" si="2"/>
        <v>1590</v>
      </c>
      <c r="C108">
        <v>1.913581</v>
      </c>
      <c r="D108">
        <v>2.271099</v>
      </c>
      <c r="F108" s="19" t="s">
        <v>401</v>
      </c>
      <c r="G108">
        <f t="shared" si="3"/>
        <v>530</v>
      </c>
      <c r="H108">
        <v>0</v>
      </c>
      <c r="K108">
        <v>0.10061980546023785</v>
      </c>
      <c r="L108">
        <v>5.7864141334195318E-2</v>
      </c>
    </row>
    <row r="109" spans="1:12" x14ac:dyDescent="0.75">
      <c r="A109" s="19" t="s">
        <v>170</v>
      </c>
      <c r="B109">
        <f t="shared" si="2"/>
        <v>1605</v>
      </c>
      <c r="C109">
        <v>2.0038079999999998</v>
      </c>
      <c r="D109">
        <v>2.3510960000000001</v>
      </c>
      <c r="F109" s="19" t="s">
        <v>402</v>
      </c>
      <c r="G109">
        <f t="shared" si="3"/>
        <v>535</v>
      </c>
      <c r="H109">
        <v>0</v>
      </c>
      <c r="K109">
        <v>7.3330690877624088E-2</v>
      </c>
      <c r="L109">
        <v>6.1800815186428965E-2</v>
      </c>
    </row>
    <row r="110" spans="1:12" x14ac:dyDescent="0.75">
      <c r="A110" s="19" t="s">
        <v>171</v>
      </c>
      <c r="B110">
        <f t="shared" si="2"/>
        <v>1620</v>
      </c>
      <c r="C110">
        <v>2.038554</v>
      </c>
      <c r="D110">
        <v>2.4093969999999998</v>
      </c>
      <c r="F110" s="19" t="s">
        <v>99</v>
      </c>
      <c r="G110">
        <f t="shared" si="3"/>
        <v>540</v>
      </c>
      <c r="H110">
        <v>0</v>
      </c>
      <c r="K110">
        <v>7.9530361129176493E-3</v>
      </c>
      <c r="L110">
        <v>6.205778330320233E-2</v>
      </c>
    </row>
    <row r="111" spans="1:12" x14ac:dyDescent="0.75">
      <c r="A111" s="19" t="s">
        <v>172</v>
      </c>
      <c r="B111">
        <f t="shared" si="2"/>
        <v>1635</v>
      </c>
      <c r="C111">
        <v>2.0458449999999999</v>
      </c>
      <c r="D111">
        <v>2.4157199999999999</v>
      </c>
      <c r="F111" s="19" t="s">
        <v>403</v>
      </c>
      <c r="G111">
        <f t="shared" si="3"/>
        <v>545</v>
      </c>
      <c r="H111">
        <v>0</v>
      </c>
      <c r="K111">
        <v>1.0761691757413547E-2</v>
      </c>
      <c r="L111">
        <v>6.2389155170802624E-2</v>
      </c>
    </row>
    <row r="112" spans="1:12" x14ac:dyDescent="0.75">
      <c r="A112" s="19" t="s">
        <v>173</v>
      </c>
      <c r="B112">
        <f t="shared" si="2"/>
        <v>1650</v>
      </c>
      <c r="C112">
        <v>2.040114</v>
      </c>
      <c r="D112">
        <v>2.4242759999999999</v>
      </c>
      <c r="F112" s="19" t="s">
        <v>404</v>
      </c>
      <c r="G112">
        <f t="shared" si="3"/>
        <v>550</v>
      </c>
      <c r="H112">
        <v>0</v>
      </c>
      <c r="K112">
        <v>-1.7733647976597815E-2</v>
      </c>
      <c r="L112">
        <v>6.1349577190810849E-2</v>
      </c>
    </row>
    <row r="113" spans="1:12" x14ac:dyDescent="0.75">
      <c r="A113" s="19" t="s">
        <v>174</v>
      </c>
      <c r="B113">
        <f t="shared" si="2"/>
        <v>1665</v>
      </c>
      <c r="C113">
        <v>2.0575749999999999</v>
      </c>
      <c r="D113">
        <v>2.410177</v>
      </c>
      <c r="F113" s="19" t="s">
        <v>100</v>
      </c>
      <c r="G113">
        <f t="shared" si="3"/>
        <v>555</v>
      </c>
      <c r="H113">
        <v>0</v>
      </c>
      <c r="K113">
        <v>-1.5077185495104369E-2</v>
      </c>
      <c r="L113">
        <v>6.3671548042552817E-2</v>
      </c>
    </row>
    <row r="114" spans="1:12" x14ac:dyDescent="0.75">
      <c r="A114" s="19" t="s">
        <v>175</v>
      </c>
      <c r="B114">
        <f t="shared" si="2"/>
        <v>1680</v>
      </c>
      <c r="C114">
        <v>2.0370720000000002</v>
      </c>
      <c r="D114">
        <v>2.39819</v>
      </c>
      <c r="F114" s="19" t="s">
        <v>405</v>
      </c>
      <c r="G114">
        <f t="shared" si="3"/>
        <v>560</v>
      </c>
      <c r="H114">
        <v>0</v>
      </c>
      <c r="K114">
        <v>-2.571812895790429E-2</v>
      </c>
      <c r="L114">
        <v>6.249280524495554E-2</v>
      </c>
    </row>
    <row r="115" spans="1:12" x14ac:dyDescent="0.75">
      <c r="A115" s="19" t="s">
        <v>176</v>
      </c>
      <c r="B115">
        <f t="shared" si="2"/>
        <v>1695</v>
      </c>
      <c r="C115">
        <v>2.0055559999999999</v>
      </c>
      <c r="D115">
        <v>2.3777430000000002</v>
      </c>
      <c r="F115" s="19" t="s">
        <v>406</v>
      </c>
      <c r="G115">
        <f t="shared" si="3"/>
        <v>565</v>
      </c>
      <c r="H115">
        <v>0</v>
      </c>
      <c r="K115">
        <v>-7.0091869433568654E-2</v>
      </c>
      <c r="L115">
        <v>6.0719100626897261E-2</v>
      </c>
    </row>
    <row r="116" spans="1:12" x14ac:dyDescent="0.75">
      <c r="A116" s="19" t="s">
        <v>177</v>
      </c>
      <c r="B116">
        <f t="shared" si="2"/>
        <v>1710</v>
      </c>
      <c r="C116">
        <v>2.0121669999999998</v>
      </c>
      <c r="D116">
        <v>2.3220170000000002</v>
      </c>
      <c r="F116" s="19" t="s">
        <v>101</v>
      </c>
      <c r="G116">
        <f t="shared" si="3"/>
        <v>570</v>
      </c>
      <c r="H116">
        <v>0</v>
      </c>
      <c r="K116">
        <v>-3.9180306012555927E-2</v>
      </c>
      <c r="L116">
        <v>6.3187684695921661E-2</v>
      </c>
    </row>
    <row r="117" spans="1:12" x14ac:dyDescent="0.75">
      <c r="A117" s="19" t="s">
        <v>178</v>
      </c>
      <c r="B117">
        <f t="shared" si="2"/>
        <v>1725</v>
      </c>
      <c r="C117">
        <v>1.920998</v>
      </c>
      <c r="D117">
        <v>2.290867</v>
      </c>
      <c r="F117" s="19" t="s">
        <v>407</v>
      </c>
      <c r="G117">
        <f t="shared" si="3"/>
        <v>575</v>
      </c>
      <c r="H117">
        <v>0</v>
      </c>
      <c r="K117">
        <v>-7.1587387374144315E-2</v>
      </c>
      <c r="L117">
        <v>5.7579782120383949E-2</v>
      </c>
    </row>
    <row r="118" spans="1:12" x14ac:dyDescent="0.75">
      <c r="A118" s="19" t="s">
        <v>179</v>
      </c>
      <c r="B118">
        <f t="shared" si="2"/>
        <v>1740</v>
      </c>
      <c r="C118">
        <v>1.886072</v>
      </c>
      <c r="D118">
        <v>2.2339519999999999</v>
      </c>
      <c r="F118" s="19" t="s">
        <v>408</v>
      </c>
      <c r="G118">
        <f t="shared" si="3"/>
        <v>580</v>
      </c>
      <c r="H118">
        <v>0</v>
      </c>
      <c r="K118">
        <v>-6.3970182455620056E-2</v>
      </c>
      <c r="L118">
        <v>5.7173990055952667E-2</v>
      </c>
    </row>
    <row r="119" spans="1:12" x14ac:dyDescent="0.75">
      <c r="A119" s="19" t="s">
        <v>180</v>
      </c>
      <c r="B119">
        <f t="shared" si="2"/>
        <v>1755</v>
      </c>
      <c r="C119">
        <v>1.822926</v>
      </c>
      <c r="D119">
        <v>2.183093</v>
      </c>
      <c r="F119" s="19" t="s">
        <v>102</v>
      </c>
      <c r="G119">
        <f t="shared" si="3"/>
        <v>585</v>
      </c>
      <c r="H119">
        <v>0</v>
      </c>
      <c r="K119">
        <v>-5.6303923542408769E-2</v>
      </c>
      <c r="L119">
        <v>5.4212709495684491E-2</v>
      </c>
    </row>
    <row r="120" spans="1:12" x14ac:dyDescent="0.75">
      <c r="A120" s="19" t="s">
        <v>181</v>
      </c>
      <c r="B120">
        <f t="shared" si="2"/>
        <v>1770</v>
      </c>
      <c r="C120">
        <v>1.7804530000000001</v>
      </c>
      <c r="D120">
        <v>2.1383290000000001</v>
      </c>
      <c r="F120" s="19" t="s">
        <v>409</v>
      </c>
      <c r="G120">
        <f t="shared" si="3"/>
        <v>590</v>
      </c>
      <c r="H120">
        <v>0</v>
      </c>
      <c r="K120">
        <v>-6.8387557566891133E-2</v>
      </c>
      <c r="L120">
        <v>5.2645003931596483E-2</v>
      </c>
    </row>
    <row r="121" spans="1:12" x14ac:dyDescent="0.75">
      <c r="A121" s="19" t="s">
        <v>182</v>
      </c>
      <c r="B121">
        <f t="shared" si="2"/>
        <v>1785</v>
      </c>
      <c r="C121">
        <v>1.7198230000000001</v>
      </c>
      <c r="D121">
        <v>2.083958</v>
      </c>
      <c r="F121" s="19" t="s">
        <v>410</v>
      </c>
      <c r="G121">
        <f t="shared" si="3"/>
        <v>595</v>
      </c>
      <c r="H121">
        <v>0</v>
      </c>
      <c r="K121">
        <v>-8.0564268401804126E-2</v>
      </c>
      <c r="L121">
        <v>5.0018713542149269E-2</v>
      </c>
    </row>
    <row r="122" spans="1:12" x14ac:dyDescent="0.75">
      <c r="A122" s="19" t="s">
        <v>183</v>
      </c>
      <c r="B122">
        <f t="shared" si="2"/>
        <v>1800</v>
      </c>
      <c r="C122">
        <v>1.6532979999999999</v>
      </c>
      <c r="D122">
        <v>2.0199060000000002</v>
      </c>
      <c r="F122" s="19" t="s">
        <v>103</v>
      </c>
      <c r="G122">
        <f t="shared" si="3"/>
        <v>600</v>
      </c>
      <c r="H122">
        <v>0</v>
      </c>
      <c r="K122">
        <v>-8.2545295110304617E-2</v>
      </c>
      <c r="L122">
        <v>4.7322567779271442E-2</v>
      </c>
    </row>
    <row r="123" spans="1:12" x14ac:dyDescent="0.75">
      <c r="A123" s="19" t="s">
        <v>184</v>
      </c>
      <c r="B123">
        <f t="shared" si="2"/>
        <v>1815</v>
      </c>
      <c r="C123">
        <v>1.581998</v>
      </c>
      <c r="D123">
        <v>1.9542790000000001</v>
      </c>
      <c r="F123" s="19" t="s">
        <v>411</v>
      </c>
      <c r="G123">
        <f t="shared" si="3"/>
        <v>605</v>
      </c>
      <c r="H123">
        <v>0</v>
      </c>
      <c r="K123">
        <v>-0.12091180792895574</v>
      </c>
      <c r="L123">
        <v>4.4323258010498606E-2</v>
      </c>
    </row>
    <row r="124" spans="1:12" x14ac:dyDescent="0.75">
      <c r="A124" s="19" t="s">
        <v>185</v>
      </c>
      <c r="B124">
        <f t="shared" si="2"/>
        <v>1830</v>
      </c>
      <c r="C124">
        <v>1.4731989999999999</v>
      </c>
      <c r="D124">
        <v>1.8581490000000001</v>
      </c>
      <c r="F124" s="19" t="s">
        <v>412</v>
      </c>
      <c r="G124">
        <f t="shared" si="3"/>
        <v>610</v>
      </c>
      <c r="H124">
        <v>0</v>
      </c>
      <c r="K124">
        <v>-0.17829491935447125</v>
      </c>
      <c r="L124">
        <v>3.9629097611159812E-2</v>
      </c>
    </row>
    <row r="125" spans="1:12" x14ac:dyDescent="0.75">
      <c r="A125" s="19" t="s">
        <v>186</v>
      </c>
      <c r="B125">
        <f t="shared" si="2"/>
        <v>1845</v>
      </c>
      <c r="C125">
        <v>1.362338</v>
      </c>
      <c r="D125">
        <v>1.716397</v>
      </c>
      <c r="F125" s="19" t="s">
        <v>104</v>
      </c>
      <c r="G125">
        <f t="shared" si="3"/>
        <v>615</v>
      </c>
      <c r="H125">
        <v>0</v>
      </c>
      <c r="K125">
        <v>-0.18024324339984638</v>
      </c>
      <c r="L125">
        <v>3.6440995414679628E-2</v>
      </c>
    </row>
    <row r="126" spans="1:12" x14ac:dyDescent="0.75">
      <c r="A126" s="19" t="s">
        <v>187</v>
      </c>
      <c r="B126">
        <f t="shared" si="2"/>
        <v>1860</v>
      </c>
      <c r="C126">
        <v>1.20044</v>
      </c>
      <c r="D126">
        <v>1.573096</v>
      </c>
      <c r="F126" s="19" t="s">
        <v>413</v>
      </c>
      <c r="G126">
        <f t="shared" si="3"/>
        <v>620</v>
      </c>
      <c r="H126">
        <v>0</v>
      </c>
      <c r="K126">
        <v>-8.273396432063794E-2</v>
      </c>
      <c r="L126">
        <v>2.9829221886322355E-2</v>
      </c>
    </row>
    <row r="127" spans="1:12" x14ac:dyDescent="0.75">
      <c r="A127" s="19" t="s">
        <v>188</v>
      </c>
      <c r="B127">
        <f t="shared" si="2"/>
        <v>1875</v>
      </c>
      <c r="C127">
        <v>1.1012660000000001</v>
      </c>
      <c r="D127">
        <v>1.5073190000000001</v>
      </c>
      <c r="F127" s="19" t="s">
        <v>414</v>
      </c>
      <c r="G127">
        <f t="shared" si="3"/>
        <v>625</v>
      </c>
      <c r="H127">
        <v>0</v>
      </c>
      <c r="K127">
        <v>-2.7807326013662235E-2</v>
      </c>
      <c r="L127">
        <v>2.5327427707606081E-2</v>
      </c>
    </row>
    <row r="128" spans="1:12" x14ac:dyDescent="0.75">
      <c r="A128" s="19" t="s">
        <v>189</v>
      </c>
      <c r="B128">
        <f t="shared" si="2"/>
        <v>1890</v>
      </c>
      <c r="C128">
        <v>1.0802430000000001</v>
      </c>
      <c r="D128">
        <v>1.4852110000000001</v>
      </c>
      <c r="F128" s="19" t="s">
        <v>105</v>
      </c>
      <c r="G128">
        <f t="shared" si="3"/>
        <v>630</v>
      </c>
      <c r="H128">
        <v>0</v>
      </c>
      <c r="K128">
        <v>-4.3719687213175436E-2</v>
      </c>
      <c r="L128">
        <v>2.4643178889079777E-2</v>
      </c>
    </row>
    <row r="129" spans="1:12" x14ac:dyDescent="0.75">
      <c r="A129" s="19" t="s">
        <v>190</v>
      </c>
      <c r="B129">
        <f t="shared" si="2"/>
        <v>1905</v>
      </c>
      <c r="C129">
        <v>1.028529</v>
      </c>
      <c r="D129">
        <v>1.4504520000000001</v>
      </c>
      <c r="F129" s="19" t="s">
        <v>415</v>
      </c>
      <c r="G129">
        <f t="shared" si="3"/>
        <v>635</v>
      </c>
      <c r="H129">
        <v>0</v>
      </c>
      <c r="K129">
        <v>-2.6920580725095691E-2</v>
      </c>
      <c r="L129">
        <v>2.2401090594247903E-2</v>
      </c>
    </row>
    <row r="130" spans="1:12" x14ac:dyDescent="0.75">
      <c r="A130" s="19" t="s">
        <v>191</v>
      </c>
      <c r="B130">
        <f t="shared" si="2"/>
        <v>1920</v>
      </c>
      <c r="C130">
        <v>0.99665300000000001</v>
      </c>
      <c r="D130">
        <v>1.429049</v>
      </c>
      <c r="F130" s="19" t="s">
        <v>416</v>
      </c>
      <c r="G130">
        <f t="shared" si="3"/>
        <v>640</v>
      </c>
      <c r="H130">
        <v>0</v>
      </c>
      <c r="K130">
        <v>-4.0270814048281943E-2</v>
      </c>
      <c r="L130">
        <v>2.1047293604791597E-2</v>
      </c>
    </row>
    <row r="131" spans="1:12" x14ac:dyDescent="0.75">
      <c r="A131" s="19" t="s">
        <v>192</v>
      </c>
      <c r="B131">
        <f t="shared" si="2"/>
        <v>1935</v>
      </c>
      <c r="C131">
        <v>0.98435399999999995</v>
      </c>
      <c r="D131">
        <v>1.3970320000000001</v>
      </c>
      <c r="F131" s="19" t="s">
        <v>106</v>
      </c>
      <c r="G131">
        <f t="shared" si="3"/>
        <v>645</v>
      </c>
      <c r="H131">
        <v>0</v>
      </c>
      <c r="K131">
        <v>-4.811190642973559E-2</v>
      </c>
      <c r="L131">
        <v>2.1239038088909628E-2</v>
      </c>
    </row>
    <row r="132" spans="1:12" x14ac:dyDescent="0.75">
      <c r="A132" s="19" t="s">
        <v>193</v>
      </c>
      <c r="B132">
        <f t="shared" ref="B132:B195" si="4">B131+15</f>
        <v>1950</v>
      </c>
      <c r="C132">
        <v>0.93665299999999996</v>
      </c>
      <c r="D132">
        <v>1.358781</v>
      </c>
      <c r="F132" s="19" t="s">
        <v>417</v>
      </c>
      <c r="G132">
        <f t="shared" si="3"/>
        <v>650</v>
      </c>
      <c r="H132">
        <v>0</v>
      </c>
      <c r="K132">
        <v>1.4558974064055208E-2</v>
      </c>
      <c r="L132">
        <v>1.9471712106170751E-2</v>
      </c>
    </row>
    <row r="133" spans="1:12" x14ac:dyDescent="0.75">
      <c r="A133" s="19" t="s">
        <v>194</v>
      </c>
      <c r="B133">
        <f t="shared" si="4"/>
        <v>1965</v>
      </c>
      <c r="C133">
        <v>0.93370200000000003</v>
      </c>
      <c r="D133">
        <v>1.3703559999999999</v>
      </c>
      <c r="F133" s="19" t="s">
        <v>418</v>
      </c>
      <c r="G133">
        <f t="shared" ref="G133:G196" si="5">G132+5</f>
        <v>655</v>
      </c>
      <c r="H133">
        <v>0</v>
      </c>
      <c r="K133">
        <v>-4.3000228624437482E-2</v>
      </c>
      <c r="L133">
        <v>1.8972009009770509E-2</v>
      </c>
    </row>
    <row r="134" spans="1:12" x14ac:dyDescent="0.75">
      <c r="A134" s="19" t="s">
        <v>195</v>
      </c>
      <c r="B134">
        <f t="shared" si="4"/>
        <v>1980</v>
      </c>
      <c r="C134">
        <v>0.92082900000000001</v>
      </c>
      <c r="D134">
        <v>1.3361689999999999</v>
      </c>
      <c r="F134" s="19" t="s">
        <v>107</v>
      </c>
      <c r="G134">
        <f t="shared" si="5"/>
        <v>660</v>
      </c>
      <c r="H134">
        <v>0</v>
      </c>
      <c r="K134">
        <v>-1.4701104869173564E-2</v>
      </c>
      <c r="L134">
        <v>1.9151086143264405E-2</v>
      </c>
    </row>
    <row r="135" spans="1:12" x14ac:dyDescent="0.75">
      <c r="A135" s="19" t="s">
        <v>196</v>
      </c>
      <c r="B135">
        <f t="shared" si="4"/>
        <v>1995</v>
      </c>
      <c r="C135">
        <v>0.90446700000000002</v>
      </c>
      <c r="D135">
        <v>1.324481</v>
      </c>
      <c r="F135" s="19" t="s">
        <v>419</v>
      </c>
      <c r="G135">
        <f t="shared" si="5"/>
        <v>665</v>
      </c>
      <c r="H135">
        <v>0</v>
      </c>
      <c r="K135">
        <v>5.752524223063353E-2</v>
      </c>
      <c r="L135">
        <v>1.8530480002368462E-2</v>
      </c>
    </row>
    <row r="136" spans="1:12" x14ac:dyDescent="0.75">
      <c r="A136" s="19" t="s">
        <v>197</v>
      </c>
      <c r="B136">
        <f t="shared" si="4"/>
        <v>2010</v>
      </c>
      <c r="C136">
        <v>0.95181499999999997</v>
      </c>
      <c r="D136">
        <v>1.3702160000000001</v>
      </c>
      <c r="F136" s="19" t="s">
        <v>420</v>
      </c>
      <c r="G136">
        <f t="shared" si="5"/>
        <v>670</v>
      </c>
      <c r="H136">
        <v>0</v>
      </c>
      <c r="K136">
        <v>3.4242203880764321E-2</v>
      </c>
      <c r="L136">
        <v>2.0045985474126764E-2</v>
      </c>
    </row>
    <row r="137" spans="1:12" x14ac:dyDescent="0.75">
      <c r="A137" s="19" t="s">
        <v>198</v>
      </c>
      <c r="B137">
        <f t="shared" si="4"/>
        <v>2025</v>
      </c>
      <c r="C137">
        <v>1.0052730000000001</v>
      </c>
      <c r="D137">
        <v>1.39744</v>
      </c>
      <c r="F137" s="19" t="s">
        <v>108</v>
      </c>
      <c r="G137">
        <f t="shared" si="5"/>
        <v>675</v>
      </c>
      <c r="H137">
        <v>0</v>
      </c>
      <c r="K137">
        <v>2.7788459092628871E-2</v>
      </c>
      <c r="L137">
        <v>2.244660337566598E-2</v>
      </c>
    </row>
    <row r="138" spans="1:12" x14ac:dyDescent="0.75">
      <c r="A138" s="19" t="s">
        <v>199</v>
      </c>
      <c r="B138">
        <f t="shared" si="4"/>
        <v>2040</v>
      </c>
      <c r="C138">
        <v>0.98385400000000001</v>
      </c>
      <c r="D138">
        <v>1.4195329999999999</v>
      </c>
      <c r="F138" s="19" t="s">
        <v>421</v>
      </c>
      <c r="G138">
        <f t="shared" si="5"/>
        <v>680</v>
      </c>
      <c r="H138">
        <v>0</v>
      </c>
      <c r="K138">
        <v>0.75343036675039776</v>
      </c>
      <c r="L138">
        <v>2.0540693448917745E-2</v>
      </c>
    </row>
    <row r="139" spans="1:12" x14ac:dyDescent="0.75">
      <c r="A139" s="19" t="s">
        <v>200</v>
      </c>
      <c r="B139">
        <f t="shared" si="4"/>
        <v>2055</v>
      </c>
      <c r="C139">
        <v>1.6385479999999999</v>
      </c>
      <c r="D139">
        <v>2.0185420000000001</v>
      </c>
      <c r="F139" s="19" t="s">
        <v>422</v>
      </c>
      <c r="G139">
        <f t="shared" si="5"/>
        <v>685</v>
      </c>
      <c r="H139">
        <v>0</v>
      </c>
      <c r="K139">
        <v>0.2959829993761981</v>
      </c>
      <c r="L139">
        <v>4.6172534285590906E-2</v>
      </c>
    </row>
    <row r="140" spans="1:12" x14ac:dyDescent="0.75">
      <c r="A140" s="19" t="s">
        <v>201</v>
      </c>
      <c r="B140">
        <f t="shared" si="4"/>
        <v>2070</v>
      </c>
      <c r="C140">
        <v>1.9159310000000001</v>
      </c>
      <c r="D140">
        <v>2.2538610000000001</v>
      </c>
      <c r="F140" s="19" t="s">
        <v>109</v>
      </c>
      <c r="G140">
        <f t="shared" si="5"/>
        <v>690</v>
      </c>
      <c r="H140">
        <v>0</v>
      </c>
      <c r="K140">
        <v>0.13605565654504398</v>
      </c>
      <c r="L140">
        <v>5.8693829379140923E-2</v>
      </c>
    </row>
    <row r="141" spans="1:12" x14ac:dyDescent="0.75">
      <c r="A141" s="19" t="s">
        <v>202</v>
      </c>
      <c r="B141">
        <f t="shared" si="4"/>
        <v>2085</v>
      </c>
      <c r="C141">
        <v>1.9895080000000001</v>
      </c>
      <c r="D141">
        <v>2.362031</v>
      </c>
      <c r="F141" s="19" t="s">
        <v>423</v>
      </c>
      <c r="G141">
        <f t="shared" si="5"/>
        <v>695</v>
      </c>
      <c r="H141">
        <v>0</v>
      </c>
      <c r="K141">
        <v>6.1963999852408989E-2</v>
      </c>
      <c r="L141">
        <v>6.0084484735884638E-2</v>
      </c>
    </row>
    <row r="142" spans="1:12" x14ac:dyDescent="0.75">
      <c r="A142" s="19" t="s">
        <v>203</v>
      </c>
      <c r="B142">
        <f t="shared" si="4"/>
        <v>2100</v>
      </c>
      <c r="C142">
        <v>2.03233</v>
      </c>
      <c r="D142">
        <v>2.411295</v>
      </c>
      <c r="F142" s="19" t="s">
        <v>424</v>
      </c>
      <c r="G142">
        <f t="shared" si="5"/>
        <v>700</v>
      </c>
      <c r="H142">
        <v>0</v>
      </c>
      <c r="K142">
        <v>-4.5129675111734227E-3</v>
      </c>
      <c r="L142">
        <v>6.1365363370704154E-2</v>
      </c>
    </row>
    <row r="143" spans="1:12" x14ac:dyDescent="0.75">
      <c r="A143" s="19" t="s">
        <v>204</v>
      </c>
      <c r="B143">
        <f t="shared" si="4"/>
        <v>2115</v>
      </c>
      <c r="C143">
        <v>2.0473970000000001</v>
      </c>
      <c r="D143">
        <v>2.4077069999999998</v>
      </c>
      <c r="F143" s="19" t="s">
        <v>110</v>
      </c>
      <c r="G143">
        <f t="shared" si="5"/>
        <v>705</v>
      </c>
      <c r="H143">
        <v>0</v>
      </c>
      <c r="K143">
        <v>-2.2407613213921925E-2</v>
      </c>
      <c r="L143">
        <v>6.2929729756910552E-2</v>
      </c>
    </row>
    <row r="144" spans="1:12" x14ac:dyDescent="0.75">
      <c r="A144" s="19" t="s">
        <v>205</v>
      </c>
      <c r="B144">
        <f t="shared" si="4"/>
        <v>2130</v>
      </c>
      <c r="C144">
        <v>2.0173730000000001</v>
      </c>
      <c r="D144">
        <v>2.3898920000000001</v>
      </c>
      <c r="F144" s="19" t="s">
        <v>425</v>
      </c>
      <c r="G144">
        <f t="shared" si="5"/>
        <v>710</v>
      </c>
      <c r="H144">
        <v>0</v>
      </c>
      <c r="K144">
        <v>-2.2068008635322347E-2</v>
      </c>
      <c r="L144">
        <v>6.1154960286004992E-2</v>
      </c>
    </row>
    <row r="145" spans="1:12" x14ac:dyDescent="0.75">
      <c r="A145" s="19" t="s">
        <v>206</v>
      </c>
      <c r="B145">
        <f t="shared" si="4"/>
        <v>2145</v>
      </c>
      <c r="C145">
        <v>1.9895640000000001</v>
      </c>
      <c r="D145">
        <v>2.372347</v>
      </c>
      <c r="F145" s="19" t="s">
        <v>426</v>
      </c>
      <c r="G145">
        <f t="shared" si="5"/>
        <v>715</v>
      </c>
      <c r="H145">
        <v>0</v>
      </c>
      <c r="K145">
        <v>-2.7087867424924285E-2</v>
      </c>
      <c r="L145">
        <v>5.9509429980482358E-2</v>
      </c>
    </row>
    <row r="146" spans="1:12" x14ac:dyDescent="0.75">
      <c r="A146" s="19" t="s">
        <v>207</v>
      </c>
      <c r="B146">
        <f t="shared" si="4"/>
        <v>2160</v>
      </c>
      <c r="C146">
        <v>1.9651369999999999</v>
      </c>
      <c r="D146">
        <v>2.3508110000000002</v>
      </c>
      <c r="F146" s="19" t="s">
        <v>111</v>
      </c>
      <c r="G146">
        <f t="shared" si="5"/>
        <v>720</v>
      </c>
      <c r="H146">
        <v>0</v>
      </c>
      <c r="K146">
        <v>-4.9901748338431369E-2</v>
      </c>
      <c r="L146">
        <v>5.8405605446782936E-2</v>
      </c>
    </row>
    <row r="147" spans="1:12" x14ac:dyDescent="0.75">
      <c r="A147" s="19" t="s">
        <v>208</v>
      </c>
      <c r="B147">
        <f t="shared" si="4"/>
        <v>2175</v>
      </c>
      <c r="C147">
        <v>1.92448</v>
      </c>
      <c r="D147">
        <v>2.311137</v>
      </c>
      <c r="F147" s="19" t="s">
        <v>427</v>
      </c>
      <c r="G147">
        <f t="shared" si="5"/>
        <v>725</v>
      </c>
      <c r="H147">
        <v>0</v>
      </c>
      <c r="K147">
        <v>-5.6449827731733314E-2</v>
      </c>
      <c r="L147">
        <v>5.6797184775768714E-2</v>
      </c>
    </row>
    <row r="148" spans="1:12" x14ac:dyDescent="0.75">
      <c r="A148" s="19" t="s">
        <v>209</v>
      </c>
      <c r="B148">
        <f t="shared" si="4"/>
        <v>2190</v>
      </c>
      <c r="C148">
        <v>1.8968560000000001</v>
      </c>
      <c r="D148">
        <v>2.266257</v>
      </c>
      <c r="F148" s="19" t="s">
        <v>428</v>
      </c>
      <c r="G148">
        <f t="shared" si="5"/>
        <v>730</v>
      </c>
      <c r="H148">
        <v>0</v>
      </c>
      <c r="K148">
        <v>-7.6657557953168809E-2</v>
      </c>
      <c r="L148">
        <v>5.6668780172300946E-2</v>
      </c>
    </row>
    <row r="149" spans="1:12" x14ac:dyDescent="0.75">
      <c r="A149" s="19" t="s">
        <v>210</v>
      </c>
      <c r="B149">
        <f t="shared" si="4"/>
        <v>2205</v>
      </c>
      <c r="C149">
        <v>1.8292109999999999</v>
      </c>
      <c r="D149">
        <v>2.205311</v>
      </c>
      <c r="F149" s="19" t="s">
        <v>112</v>
      </c>
      <c r="G149">
        <f t="shared" si="5"/>
        <v>735</v>
      </c>
      <c r="H149">
        <v>0</v>
      </c>
      <c r="K149">
        <v>-6.8216497482855312E-2</v>
      </c>
      <c r="L149">
        <v>5.3719477768113554E-2</v>
      </c>
    </row>
    <row r="150" spans="1:12" x14ac:dyDescent="0.75">
      <c r="A150" s="19" t="s">
        <v>211</v>
      </c>
      <c r="B150">
        <f t="shared" si="4"/>
        <v>2220</v>
      </c>
      <c r="C150">
        <v>1.80592</v>
      </c>
      <c r="D150">
        <v>2.1510760000000002</v>
      </c>
      <c r="F150" s="19" t="s">
        <v>429</v>
      </c>
      <c r="G150">
        <f t="shared" si="5"/>
        <v>740</v>
      </c>
      <c r="H150">
        <v>0</v>
      </c>
      <c r="K150">
        <v>-6.0039573907008967E-2</v>
      </c>
      <c r="L150">
        <v>5.4118998544918973E-2</v>
      </c>
    </row>
    <row r="151" spans="1:12" x14ac:dyDescent="0.75">
      <c r="A151" s="19" t="s">
        <v>212</v>
      </c>
      <c r="B151">
        <f t="shared" si="4"/>
        <v>2235</v>
      </c>
      <c r="C151">
        <v>1.7307459999999999</v>
      </c>
      <c r="D151">
        <v>2.103342</v>
      </c>
      <c r="F151" s="19" t="s">
        <v>430</v>
      </c>
      <c r="G151">
        <f t="shared" si="5"/>
        <v>745</v>
      </c>
      <c r="H151">
        <v>0</v>
      </c>
      <c r="K151">
        <v>-6.2313666788893711E-2</v>
      </c>
      <c r="L151">
        <v>5.0075927054198312E-2</v>
      </c>
    </row>
    <row r="152" spans="1:12" x14ac:dyDescent="0.75">
      <c r="A152" s="19" t="s">
        <v>213</v>
      </c>
      <c r="B152">
        <f t="shared" si="4"/>
        <v>2250</v>
      </c>
      <c r="C152">
        <v>1.6769579999999999</v>
      </c>
      <c r="D152">
        <v>2.0537999999999998</v>
      </c>
      <c r="F152" s="19" t="s">
        <v>113</v>
      </c>
      <c r="G152">
        <f t="shared" si="5"/>
        <v>750</v>
      </c>
      <c r="H152">
        <v>0</v>
      </c>
      <c r="K152">
        <v>-9.7416202268777438E-2</v>
      </c>
      <c r="L152">
        <v>4.7798873969607289E-2</v>
      </c>
    </row>
    <row r="153" spans="1:12" x14ac:dyDescent="0.75">
      <c r="A153" s="19" t="s">
        <v>214</v>
      </c>
      <c r="B153">
        <f t="shared" si="4"/>
        <v>2265</v>
      </c>
      <c r="C153">
        <v>1.5970310000000001</v>
      </c>
      <c r="D153">
        <v>1.9763500000000001</v>
      </c>
      <c r="F153" s="19" t="s">
        <v>431</v>
      </c>
      <c r="G153">
        <f t="shared" si="5"/>
        <v>755</v>
      </c>
      <c r="H153">
        <v>0</v>
      </c>
      <c r="K153">
        <v>-0.10413534174611554</v>
      </c>
      <c r="L153">
        <v>4.4604950873715778E-2</v>
      </c>
    </row>
    <row r="154" spans="1:12" x14ac:dyDescent="0.75">
      <c r="A154" s="19" t="s">
        <v>215</v>
      </c>
      <c r="B154">
        <f t="shared" si="4"/>
        <v>2280</v>
      </c>
      <c r="C154">
        <v>1.526011</v>
      </c>
      <c r="D154">
        <v>1.8935580000000001</v>
      </c>
      <c r="F154" s="19" t="s">
        <v>432</v>
      </c>
      <c r="G154">
        <f t="shared" si="5"/>
        <v>760</v>
      </c>
      <c r="H154">
        <v>0</v>
      </c>
      <c r="K154">
        <v>-0.14416214361570026</v>
      </c>
      <c r="L154">
        <v>4.2339290896129547E-2</v>
      </c>
    </row>
    <row r="155" spans="1:12" x14ac:dyDescent="0.75">
      <c r="A155" s="19" t="s">
        <v>216</v>
      </c>
      <c r="B155">
        <f t="shared" si="4"/>
        <v>2295</v>
      </c>
      <c r="C155">
        <v>1.390423</v>
      </c>
      <c r="D155">
        <v>1.7789429999999999</v>
      </c>
      <c r="F155" s="19" t="s">
        <v>114</v>
      </c>
      <c r="G155">
        <f t="shared" si="5"/>
        <v>765</v>
      </c>
      <c r="H155">
        <v>0</v>
      </c>
      <c r="K155">
        <v>-0.17235687040791328</v>
      </c>
      <c r="L155">
        <v>3.6363542541430836E-2</v>
      </c>
    </row>
    <row r="156" spans="1:12" x14ac:dyDescent="0.75">
      <c r="A156" s="19" t="s">
        <v>217</v>
      </c>
      <c r="B156">
        <f t="shared" si="4"/>
        <v>2310</v>
      </c>
      <c r="C156">
        <v>1.2720400000000001</v>
      </c>
      <c r="D156">
        <v>1.641912</v>
      </c>
      <c r="F156" s="19" t="s">
        <v>433</v>
      </c>
      <c r="G156">
        <f t="shared" si="5"/>
        <v>770</v>
      </c>
      <c r="H156">
        <v>0</v>
      </c>
      <c r="K156">
        <v>-0.1132795094736043</v>
      </c>
      <c r="L156">
        <v>3.256346252397109E-2</v>
      </c>
    </row>
    <row r="157" spans="1:12" x14ac:dyDescent="0.75">
      <c r="A157" s="19" t="s">
        <v>218</v>
      </c>
      <c r="B157">
        <f t="shared" si="4"/>
        <v>2325</v>
      </c>
      <c r="C157">
        <v>1.1730039999999999</v>
      </c>
      <c r="D157">
        <v>1.55185</v>
      </c>
      <c r="F157" s="19" t="s">
        <v>434</v>
      </c>
      <c r="G157">
        <f t="shared" si="5"/>
        <v>775</v>
      </c>
      <c r="H157">
        <v>0</v>
      </c>
      <c r="K157">
        <v>-4.3644219529042315E-2</v>
      </c>
      <c r="L157">
        <v>2.865911480740492E-2</v>
      </c>
    </row>
    <row r="158" spans="1:12" x14ac:dyDescent="0.75">
      <c r="A158" s="19" t="s">
        <v>219</v>
      </c>
      <c r="B158">
        <f t="shared" si="4"/>
        <v>2340</v>
      </c>
      <c r="C158">
        <v>1.108171</v>
      </c>
      <c r="D158">
        <v>1.5171509999999999</v>
      </c>
      <c r="F158" s="19" t="s">
        <v>115</v>
      </c>
      <c r="G158">
        <f t="shared" si="5"/>
        <v>780</v>
      </c>
      <c r="H158">
        <v>0</v>
      </c>
      <c r="K158">
        <v>-6.4547510239239991E-2</v>
      </c>
      <c r="L158">
        <v>2.5470285918157129E-2</v>
      </c>
    </row>
    <row r="159" spans="1:12" x14ac:dyDescent="0.75">
      <c r="A159" s="19" t="s">
        <v>220</v>
      </c>
      <c r="B159">
        <f t="shared" si="4"/>
        <v>2355</v>
      </c>
      <c r="C159">
        <v>1.05731</v>
      </c>
      <c r="D159">
        <v>1.4658329999999999</v>
      </c>
      <c r="F159" s="19" t="s">
        <v>435</v>
      </c>
      <c r="G159">
        <f t="shared" si="5"/>
        <v>785</v>
      </c>
      <c r="H159">
        <v>0</v>
      </c>
      <c r="K159">
        <v>-4.7041523109777751E-2</v>
      </c>
      <c r="L159">
        <v>2.3762001121020677E-2</v>
      </c>
    </row>
    <row r="160" spans="1:12" x14ac:dyDescent="0.75">
      <c r="A160" s="19" t="s">
        <v>221</v>
      </c>
      <c r="B160">
        <f t="shared" si="4"/>
        <v>2370</v>
      </c>
      <c r="C160">
        <v>1.0186459999999999</v>
      </c>
      <c r="D160">
        <v>1.4284330000000001</v>
      </c>
      <c r="F160" s="19" t="s">
        <v>436</v>
      </c>
      <c r="G160">
        <f t="shared" si="5"/>
        <v>790</v>
      </c>
      <c r="H160">
        <v>0</v>
      </c>
      <c r="K160">
        <v>-5.0701705790244495E-2</v>
      </c>
      <c r="L160">
        <v>2.2438861065587862E-2</v>
      </c>
    </row>
    <row r="161" spans="1:12" x14ac:dyDescent="0.75">
      <c r="A161" s="19" t="s">
        <v>222</v>
      </c>
      <c r="B161">
        <f t="shared" si="4"/>
        <v>2385</v>
      </c>
      <c r="C161">
        <v>0.973414</v>
      </c>
      <c r="D161">
        <v>1.388123</v>
      </c>
      <c r="F161" s="19" t="s">
        <v>116</v>
      </c>
      <c r="G161">
        <f t="shared" si="5"/>
        <v>795</v>
      </c>
      <c r="H161">
        <v>0</v>
      </c>
      <c r="K161">
        <v>-4.1658161641599793E-2</v>
      </c>
      <c r="L161">
        <v>2.0831936261686338E-2</v>
      </c>
    </row>
    <row r="162" spans="1:12" x14ac:dyDescent="0.75">
      <c r="A162" s="19" t="s">
        <v>223</v>
      </c>
      <c r="B162">
        <f t="shared" si="4"/>
        <v>2400</v>
      </c>
      <c r="C162">
        <v>0.95210399999999995</v>
      </c>
      <c r="D162">
        <v>1.355003</v>
      </c>
      <c r="F162" s="19" t="s">
        <v>437</v>
      </c>
      <c r="G162">
        <f t="shared" si="5"/>
        <v>800</v>
      </c>
      <c r="H162">
        <v>0</v>
      </c>
      <c r="K162">
        <v>-3.689992415699328E-2</v>
      </c>
      <c r="L162">
        <v>2.0441203942200063E-2</v>
      </c>
    </row>
    <row r="163" spans="1:12" x14ac:dyDescent="0.75">
      <c r="A163" s="19" t="s">
        <v>224</v>
      </c>
      <c r="B163">
        <f t="shared" si="4"/>
        <v>2415</v>
      </c>
      <c r="C163">
        <v>0.89902599999999999</v>
      </c>
      <c r="D163">
        <v>1.325666</v>
      </c>
      <c r="F163" s="19" t="s">
        <v>438</v>
      </c>
      <c r="G163">
        <f t="shared" si="5"/>
        <v>805</v>
      </c>
      <c r="H163">
        <v>0</v>
      </c>
      <c r="K163">
        <v>-3.7161545461989055E-2</v>
      </c>
      <c r="L163">
        <v>1.819897473573822E-2</v>
      </c>
    </row>
    <row r="164" spans="1:12" x14ac:dyDescent="0.75">
      <c r="A164" s="19" t="s">
        <v>225</v>
      </c>
      <c r="B164">
        <f t="shared" si="4"/>
        <v>2430</v>
      </c>
      <c r="C164">
        <v>0.892733</v>
      </c>
      <c r="D164">
        <v>1.2961210000000001</v>
      </c>
      <c r="F164" s="19" t="s">
        <v>117</v>
      </c>
      <c r="G164">
        <f t="shared" si="5"/>
        <v>810</v>
      </c>
      <c r="H164">
        <v>0</v>
      </c>
      <c r="K164">
        <v>-3.1062498789280014E-2</v>
      </c>
      <c r="L164">
        <v>1.854007423593243E-2</v>
      </c>
    </row>
    <row r="165" spans="1:12" x14ac:dyDescent="0.75">
      <c r="A165" s="19" t="s">
        <v>226</v>
      </c>
      <c r="B165">
        <f t="shared" si="4"/>
        <v>2445</v>
      </c>
      <c r="C165">
        <v>0.85513399999999995</v>
      </c>
      <c r="D165">
        <v>1.271425</v>
      </c>
      <c r="F165" s="19" t="s">
        <v>439</v>
      </c>
      <c r="G165">
        <f t="shared" si="5"/>
        <v>815</v>
      </c>
      <c r="H165">
        <v>0</v>
      </c>
      <c r="K165">
        <v>-2.3245304507802128E-2</v>
      </c>
      <c r="L165">
        <v>1.7116720445903722E-2</v>
      </c>
    </row>
    <row r="166" spans="1:12" x14ac:dyDescent="0.75">
      <c r="A166" s="19" t="s">
        <v>227</v>
      </c>
      <c r="B166">
        <f t="shared" si="4"/>
        <v>2460</v>
      </c>
      <c r="C166">
        <v>0.83978200000000003</v>
      </c>
      <c r="D166">
        <v>1.2529440000000001</v>
      </c>
      <c r="F166" s="19" t="s">
        <v>440</v>
      </c>
      <c r="G166">
        <f t="shared" si="5"/>
        <v>820</v>
      </c>
      <c r="H166">
        <v>0</v>
      </c>
      <c r="K166">
        <v>-1.1765411956386829E-2</v>
      </c>
      <c r="L166">
        <v>1.6720874800962213E-2</v>
      </c>
    </row>
    <row r="167" spans="1:12" x14ac:dyDescent="0.75">
      <c r="A167" s="19" t="s">
        <v>228</v>
      </c>
      <c r="B167">
        <f t="shared" si="4"/>
        <v>2475</v>
      </c>
      <c r="C167">
        <v>0.83092699999999997</v>
      </c>
      <c r="D167">
        <v>1.24359</v>
      </c>
      <c r="F167" s="19" t="s">
        <v>118</v>
      </c>
      <c r="G167">
        <f t="shared" si="5"/>
        <v>825</v>
      </c>
      <c r="H167">
        <v>0</v>
      </c>
      <c r="K167">
        <v>-1.0282471963166635E-2</v>
      </c>
      <c r="L167">
        <v>1.6466516002641332E-2</v>
      </c>
    </row>
    <row r="168" spans="1:12" x14ac:dyDescent="0.75">
      <c r="A168" s="19" t="s">
        <v>229</v>
      </c>
      <c r="B168">
        <f t="shared" si="4"/>
        <v>2490</v>
      </c>
      <c r="C168">
        <v>0.82418000000000002</v>
      </c>
      <c r="D168">
        <v>1.2354149999999999</v>
      </c>
      <c r="F168" s="19" t="s">
        <v>441</v>
      </c>
      <c r="G168">
        <f t="shared" si="5"/>
        <v>830</v>
      </c>
      <c r="H168">
        <v>0</v>
      </c>
      <c r="K168">
        <v>-1.2103758740251073E-2</v>
      </c>
      <c r="L168">
        <v>1.6293174172911692E-2</v>
      </c>
    </row>
    <row r="169" spans="1:12" x14ac:dyDescent="0.75">
      <c r="A169" s="19" t="s">
        <v>230</v>
      </c>
      <c r="B169">
        <f t="shared" si="4"/>
        <v>2505</v>
      </c>
      <c r="C169">
        <v>0.81419299999999994</v>
      </c>
      <c r="D169">
        <v>1.225792</v>
      </c>
      <c r="F169" s="19" t="s">
        <v>442</v>
      </c>
      <c r="G169">
        <f t="shared" si="5"/>
        <v>835</v>
      </c>
      <c r="H169">
        <v>0</v>
      </c>
      <c r="K169">
        <v>-4.7066679004488E-3</v>
      </c>
      <c r="L169">
        <v>1.5990890798838701E-2</v>
      </c>
    </row>
    <row r="170" spans="1:12" x14ac:dyDescent="0.75">
      <c r="A170" s="19" t="s">
        <v>231</v>
      </c>
      <c r="B170">
        <f t="shared" si="4"/>
        <v>2520</v>
      </c>
      <c r="C170">
        <v>0.79796699999999998</v>
      </c>
      <c r="D170">
        <v>1.2220500000000001</v>
      </c>
      <c r="F170" s="19" t="s">
        <v>119</v>
      </c>
      <c r="G170">
        <f t="shared" si="5"/>
        <v>840</v>
      </c>
      <c r="H170">
        <v>0</v>
      </c>
      <c r="K170">
        <v>-7.872537249842132E-3</v>
      </c>
      <c r="L170">
        <v>1.528181812120687E-2</v>
      </c>
    </row>
    <row r="171" spans="1:12" x14ac:dyDescent="0.75">
      <c r="A171" s="19" t="s">
        <v>232</v>
      </c>
      <c r="B171">
        <f t="shared" si="4"/>
        <v>2535</v>
      </c>
      <c r="C171">
        <v>0.82517700000000005</v>
      </c>
      <c r="D171">
        <v>1.2157910000000001</v>
      </c>
      <c r="F171" s="19" t="s">
        <v>443</v>
      </c>
      <c r="G171">
        <f t="shared" si="5"/>
        <v>845</v>
      </c>
      <c r="H171">
        <v>0</v>
      </c>
      <c r="K171">
        <v>-9.945382974037905E-3</v>
      </c>
      <c r="L171">
        <v>1.6675209502654758E-2</v>
      </c>
    </row>
    <row r="172" spans="1:12" x14ac:dyDescent="0.75">
      <c r="A172" s="19" t="s">
        <v>233</v>
      </c>
      <c r="B172">
        <f t="shared" si="4"/>
        <v>2550</v>
      </c>
      <c r="C172">
        <v>0.78132500000000005</v>
      </c>
      <c r="D172">
        <v>1.207884</v>
      </c>
      <c r="F172" s="19" t="s">
        <v>444</v>
      </c>
      <c r="G172">
        <f t="shared" si="5"/>
        <v>850</v>
      </c>
      <c r="H172">
        <v>0</v>
      </c>
      <c r="K172">
        <v>-1.5683442557642285E-2</v>
      </c>
      <c r="L172">
        <v>1.4761815992592022E-2</v>
      </c>
    </row>
    <row r="173" spans="1:12" x14ac:dyDescent="0.75">
      <c r="A173" s="19" t="s">
        <v>234</v>
      </c>
      <c r="B173">
        <f t="shared" si="4"/>
        <v>2565</v>
      </c>
      <c r="C173">
        <v>0.77585400000000004</v>
      </c>
      <c r="D173">
        <v>1.1954149999999999</v>
      </c>
      <c r="F173" s="19" t="s">
        <v>120</v>
      </c>
      <c r="G173">
        <f t="shared" si="5"/>
        <v>855</v>
      </c>
      <c r="H173">
        <v>0</v>
      </c>
      <c r="K173">
        <v>7.0317906110334803E-3</v>
      </c>
      <c r="L173">
        <v>1.4737838582387938E-2</v>
      </c>
    </row>
    <row r="174" spans="1:12" x14ac:dyDescent="0.75">
      <c r="A174" s="19" t="s">
        <v>235</v>
      </c>
      <c r="B174">
        <f t="shared" si="4"/>
        <v>2580</v>
      </c>
      <c r="C174">
        <v>0.76779399999999998</v>
      </c>
      <c r="D174">
        <v>1.19093</v>
      </c>
      <c r="F174" s="19" t="s">
        <v>445</v>
      </c>
      <c r="G174">
        <f t="shared" si="5"/>
        <v>860</v>
      </c>
      <c r="H174">
        <v>1.2673E-2</v>
      </c>
      <c r="K174">
        <v>6.2354219350311164E-3</v>
      </c>
      <c r="L174">
        <v>1.4446392998762414E-2</v>
      </c>
    </row>
    <row r="175" spans="1:12" x14ac:dyDescent="0.75">
      <c r="A175" s="19" t="s">
        <v>236</v>
      </c>
      <c r="B175">
        <f t="shared" si="4"/>
        <v>2595</v>
      </c>
      <c r="C175">
        <v>0.75224299999999999</v>
      </c>
      <c r="D175">
        <v>1.1759740000000001</v>
      </c>
      <c r="F175" s="19" t="s">
        <v>446</v>
      </c>
      <c r="G175">
        <f t="shared" si="5"/>
        <v>865</v>
      </c>
      <c r="H175">
        <v>2.5047E-2</v>
      </c>
      <c r="K175">
        <v>2.3373114038364239E-2</v>
      </c>
      <c r="L175">
        <v>1.400309837468542E-2</v>
      </c>
    </row>
    <row r="176" spans="1:12" x14ac:dyDescent="0.75">
      <c r="A176" s="19" t="s">
        <v>237</v>
      </c>
      <c r="B176">
        <f t="shared" si="4"/>
        <v>2610</v>
      </c>
      <c r="C176">
        <v>0.72673699999999997</v>
      </c>
      <c r="D176">
        <v>1.1625179999999999</v>
      </c>
      <c r="F176" s="19" t="s">
        <v>121</v>
      </c>
      <c r="G176">
        <f t="shared" si="5"/>
        <v>870</v>
      </c>
      <c r="H176">
        <v>4.0298E-2</v>
      </c>
      <c r="K176">
        <v>3.9782735420615688E-2</v>
      </c>
      <c r="L176">
        <v>1.3097277219864372E-2</v>
      </c>
    </row>
    <row r="177" spans="1:12" x14ac:dyDescent="0.75">
      <c r="A177" s="19" t="s">
        <v>238</v>
      </c>
      <c r="B177">
        <f t="shared" si="4"/>
        <v>2625</v>
      </c>
      <c r="C177">
        <v>0.71233100000000005</v>
      </c>
      <c r="D177">
        <v>1.150585</v>
      </c>
      <c r="F177" s="19" t="s">
        <v>447</v>
      </c>
      <c r="G177">
        <f t="shared" si="5"/>
        <v>875</v>
      </c>
      <c r="H177">
        <v>5.4792E-2</v>
      </c>
      <c r="K177">
        <v>6.0019739622393174E-2</v>
      </c>
      <c r="L177">
        <v>1.2673752771030338E-2</v>
      </c>
    </row>
    <row r="178" spans="1:12" x14ac:dyDescent="0.75">
      <c r="A178" s="19" t="s">
        <v>239</v>
      </c>
      <c r="B178">
        <f t="shared" si="4"/>
        <v>2640</v>
      </c>
      <c r="C178">
        <v>0.69411500000000004</v>
      </c>
      <c r="D178">
        <v>1.1454519999999999</v>
      </c>
      <c r="F178" s="19" t="s">
        <v>448</v>
      </c>
      <c r="G178">
        <f t="shared" si="5"/>
        <v>880</v>
      </c>
      <c r="H178">
        <v>6.6475999999999993E-2</v>
      </c>
      <c r="K178">
        <v>4.784141237610242E-2</v>
      </c>
      <c r="L178">
        <v>1.1965581453710551E-2</v>
      </c>
    </row>
    <row r="179" spans="1:12" x14ac:dyDescent="0.75">
      <c r="A179" s="19" t="s">
        <v>240</v>
      </c>
      <c r="B179">
        <f t="shared" si="4"/>
        <v>2655</v>
      </c>
      <c r="C179">
        <v>0.70120199999999999</v>
      </c>
      <c r="D179">
        <v>1.1231180000000001</v>
      </c>
      <c r="F179" s="19" t="s">
        <v>122</v>
      </c>
      <c r="G179">
        <f t="shared" si="5"/>
        <v>885</v>
      </c>
      <c r="H179">
        <v>7.5933E-2</v>
      </c>
      <c r="K179">
        <v>9.6336838556728949E-2</v>
      </c>
      <c r="L179">
        <v>1.264684064571484E-2</v>
      </c>
    </row>
    <row r="180" spans="1:12" x14ac:dyDescent="0.75">
      <c r="A180" s="19" t="s">
        <v>241</v>
      </c>
      <c r="B180">
        <f t="shared" si="4"/>
        <v>2670</v>
      </c>
      <c r="C180">
        <v>0.67953699999999995</v>
      </c>
      <c r="D180">
        <v>1.132206</v>
      </c>
      <c r="F180" s="19" t="s">
        <v>449</v>
      </c>
      <c r="G180">
        <f t="shared" si="5"/>
        <v>890</v>
      </c>
      <c r="H180">
        <v>8.4905999999999995E-2</v>
      </c>
      <c r="K180">
        <v>6.3451735766535247E-2</v>
      </c>
      <c r="L180">
        <v>1.157860576975433E-2</v>
      </c>
    </row>
    <row r="181" spans="1:12" x14ac:dyDescent="0.75">
      <c r="A181" s="19" t="s">
        <v>242</v>
      </c>
      <c r="B181">
        <f t="shared" si="4"/>
        <v>2685</v>
      </c>
      <c r="C181">
        <v>0.67674900000000004</v>
      </c>
      <c r="D181">
        <v>1.1132169999999999</v>
      </c>
      <c r="F181" s="19" t="s">
        <v>450</v>
      </c>
      <c r="G181">
        <f t="shared" si="5"/>
        <v>895</v>
      </c>
      <c r="H181">
        <v>8.7335999999999997E-2</v>
      </c>
      <c r="K181">
        <v>7.3625066133027023E-2</v>
      </c>
      <c r="L181">
        <v>1.1788015507340689E-2</v>
      </c>
    </row>
    <row r="182" spans="1:12" x14ac:dyDescent="0.75">
      <c r="A182" s="19" t="s">
        <v>243</v>
      </c>
      <c r="B182">
        <f t="shared" si="4"/>
        <v>2700</v>
      </c>
      <c r="C182">
        <v>0.65495199999999998</v>
      </c>
      <c r="D182">
        <v>1.0998190000000001</v>
      </c>
      <c r="F182" s="19" t="s">
        <v>123</v>
      </c>
      <c r="G182">
        <f t="shared" si="5"/>
        <v>900</v>
      </c>
      <c r="H182">
        <v>9.0477000000000002E-2</v>
      </c>
      <c r="K182">
        <v>9.1011364742888595E-2</v>
      </c>
      <c r="L182">
        <v>1.1110307368531341E-2</v>
      </c>
    </row>
    <row r="183" spans="1:12" x14ac:dyDescent="0.75">
      <c r="A183" s="19" t="s">
        <v>244</v>
      </c>
      <c r="B183">
        <f t="shared" si="4"/>
        <v>2715</v>
      </c>
      <c r="C183">
        <v>0.650142</v>
      </c>
      <c r="D183">
        <v>1.095119</v>
      </c>
      <c r="F183" s="19" t="s">
        <v>451</v>
      </c>
      <c r="G183">
        <f t="shared" si="5"/>
        <v>905</v>
      </c>
      <c r="H183">
        <v>9.6922999999999995E-2</v>
      </c>
      <c r="K183">
        <v>8.2489781784302399E-2</v>
      </c>
      <c r="L183">
        <v>1.0991049319603525E-2</v>
      </c>
    </row>
    <row r="184" spans="1:12" x14ac:dyDescent="0.75">
      <c r="A184" s="19" t="s">
        <v>245</v>
      </c>
      <c r="B184">
        <f t="shared" si="4"/>
        <v>2730</v>
      </c>
      <c r="C184">
        <v>0.62508399999999997</v>
      </c>
      <c r="D184">
        <v>1.082775</v>
      </c>
      <c r="F184" s="19" t="s">
        <v>452</v>
      </c>
      <c r="G184">
        <f t="shared" si="5"/>
        <v>910</v>
      </c>
      <c r="H184">
        <v>9.8016000000000006E-2</v>
      </c>
      <c r="K184">
        <v>0.10647733946188677</v>
      </c>
      <c r="L184">
        <v>1.0188942525610919E-2</v>
      </c>
    </row>
    <row r="185" spans="1:12" x14ac:dyDescent="0.75">
      <c r="A185" s="19" t="s">
        <v>246</v>
      </c>
      <c r="B185">
        <f t="shared" si="4"/>
        <v>2745</v>
      </c>
      <c r="C185">
        <v>0.63610699999999998</v>
      </c>
      <c r="D185">
        <v>1.0878540000000001</v>
      </c>
      <c r="F185" s="19" t="s">
        <v>124</v>
      </c>
      <c r="G185">
        <f t="shared" si="5"/>
        <v>915</v>
      </c>
      <c r="H185">
        <v>0.100089</v>
      </c>
      <c r="K185">
        <v>7.4994460126928827E-2</v>
      </c>
      <c r="L185">
        <v>1.0544949068889895E-2</v>
      </c>
    </row>
    <row r="186" spans="1:12" x14ac:dyDescent="0.75">
      <c r="A186" s="19" t="s">
        <v>247</v>
      </c>
      <c r="B186">
        <f t="shared" si="4"/>
        <v>2760</v>
      </c>
      <c r="C186">
        <v>0.60732299999999995</v>
      </c>
      <c r="D186">
        <v>1.062832</v>
      </c>
      <c r="F186" s="19" t="s">
        <v>453</v>
      </c>
      <c r="G186">
        <f t="shared" si="5"/>
        <v>920</v>
      </c>
      <c r="H186">
        <v>0.10646700000000001</v>
      </c>
      <c r="K186">
        <v>8.6096792767268684E-2</v>
      </c>
      <c r="L186">
        <v>9.8151776787395173E-3</v>
      </c>
    </row>
    <row r="187" spans="1:12" x14ac:dyDescent="0.75">
      <c r="A187" s="19" t="s">
        <v>248</v>
      </c>
      <c r="B187">
        <f t="shared" si="4"/>
        <v>2775</v>
      </c>
      <c r="C187">
        <v>0.59331800000000001</v>
      </c>
      <c r="D187">
        <v>1.0432729999999999</v>
      </c>
      <c r="F187" s="19" t="s">
        <v>454</v>
      </c>
      <c r="G187">
        <f t="shared" si="5"/>
        <v>925</v>
      </c>
      <c r="H187">
        <v>0.110698</v>
      </c>
      <c r="K187">
        <v>0.11799421694271137</v>
      </c>
      <c r="L187">
        <v>9.5764177104443165E-3</v>
      </c>
    </row>
    <row r="188" spans="1:12" x14ac:dyDescent="0.75">
      <c r="A188" s="19" t="s">
        <v>249</v>
      </c>
      <c r="B188">
        <f t="shared" si="4"/>
        <v>2790</v>
      </c>
      <c r="C188">
        <v>0.58218999999999999</v>
      </c>
      <c r="D188">
        <v>1.0468930000000001</v>
      </c>
      <c r="F188" s="19" t="s">
        <v>125</v>
      </c>
      <c r="G188">
        <f t="shared" si="5"/>
        <v>930</v>
      </c>
      <c r="H188">
        <v>0.113441</v>
      </c>
      <c r="K188">
        <v>0.10135929745102873</v>
      </c>
      <c r="L188">
        <v>9.1116656612421614E-3</v>
      </c>
    </row>
    <row r="189" spans="1:12" x14ac:dyDescent="0.75">
      <c r="A189" s="19" t="s">
        <v>250</v>
      </c>
      <c r="B189">
        <f t="shared" si="4"/>
        <v>2805</v>
      </c>
      <c r="C189">
        <v>0.57650900000000005</v>
      </c>
      <c r="D189">
        <v>1.035866</v>
      </c>
      <c r="F189" s="19" t="s">
        <v>455</v>
      </c>
      <c r="G189">
        <f t="shared" si="5"/>
        <v>935</v>
      </c>
      <c r="H189">
        <v>0.115229</v>
      </c>
      <c r="K189">
        <v>0.117174007631</v>
      </c>
      <c r="L189">
        <v>9.0674059890483924E-3</v>
      </c>
    </row>
    <row r="190" spans="1:12" x14ac:dyDescent="0.75">
      <c r="A190" s="19" t="s">
        <v>251</v>
      </c>
      <c r="B190">
        <f t="shared" si="4"/>
        <v>2820</v>
      </c>
      <c r="C190">
        <v>0.56650800000000001</v>
      </c>
      <c r="D190">
        <v>1.036316</v>
      </c>
      <c r="F190" s="19" t="s">
        <v>456</v>
      </c>
      <c r="G190">
        <f t="shared" si="5"/>
        <v>940</v>
      </c>
      <c r="H190">
        <v>0.116608</v>
      </c>
      <c r="K190">
        <v>0.11229216841932894</v>
      </c>
      <c r="L190">
        <v>8.6952010384124812E-3</v>
      </c>
    </row>
    <row r="191" spans="1:12" x14ac:dyDescent="0.75">
      <c r="A191" s="19" t="s">
        <v>252</v>
      </c>
      <c r="B191">
        <f t="shared" si="4"/>
        <v>2835</v>
      </c>
      <c r="C191">
        <v>0.55529799999999996</v>
      </c>
      <c r="D191">
        <v>1.029474</v>
      </c>
      <c r="F191" s="19" t="s">
        <v>126</v>
      </c>
      <c r="G191">
        <f t="shared" si="5"/>
        <v>945</v>
      </c>
      <c r="H191">
        <v>0.12089800000000001</v>
      </c>
      <c r="K191">
        <v>0.11392777342110447</v>
      </c>
      <c r="L191">
        <v>8.3923191320282014E-3</v>
      </c>
    </row>
    <row r="192" spans="1:12" x14ac:dyDescent="0.75">
      <c r="A192" s="19" t="s">
        <v>253</v>
      </c>
      <c r="B192">
        <f t="shared" si="4"/>
        <v>2850</v>
      </c>
      <c r="C192">
        <v>0.55936699999999995</v>
      </c>
      <c r="D192">
        <v>1.017161</v>
      </c>
      <c r="F192" s="19" t="s">
        <v>457</v>
      </c>
      <c r="G192">
        <f t="shared" si="5"/>
        <v>950</v>
      </c>
      <c r="H192">
        <v>0.129415</v>
      </c>
      <c r="K192">
        <v>0.14183606382228015</v>
      </c>
      <c r="L192">
        <v>8.7156417936301335E-3</v>
      </c>
    </row>
    <row r="193" spans="1:12" x14ac:dyDescent="0.75">
      <c r="A193" s="19" t="s">
        <v>254</v>
      </c>
      <c r="B193">
        <f t="shared" si="4"/>
        <v>2865</v>
      </c>
      <c r="C193">
        <v>0.56116699999999997</v>
      </c>
      <c r="D193">
        <v>1.0162070000000001</v>
      </c>
      <c r="F193" s="19" t="s">
        <v>458</v>
      </c>
      <c r="G193">
        <f t="shared" si="5"/>
        <v>955</v>
      </c>
      <c r="H193">
        <v>0.143036</v>
      </c>
      <c r="K193">
        <v>0.15083607114425762</v>
      </c>
      <c r="L193">
        <v>8.7910408658199851E-3</v>
      </c>
    </row>
    <row r="194" spans="1:12" x14ac:dyDescent="0.75">
      <c r="A194" s="19" t="s">
        <v>255</v>
      </c>
      <c r="B194">
        <f t="shared" si="4"/>
        <v>2880</v>
      </c>
      <c r="C194">
        <v>0.54686199999999996</v>
      </c>
      <c r="D194">
        <v>1.010443</v>
      </c>
      <c r="F194" s="19" t="s">
        <v>127</v>
      </c>
      <c r="G194">
        <f t="shared" si="5"/>
        <v>960</v>
      </c>
      <c r="H194">
        <v>0.158086</v>
      </c>
      <c r="K194">
        <v>0.1669046961874979</v>
      </c>
      <c r="L194">
        <v>8.3710049223554052E-3</v>
      </c>
    </row>
    <row r="195" spans="1:12" x14ac:dyDescent="0.75">
      <c r="A195" s="19" t="s">
        <v>256</v>
      </c>
      <c r="B195">
        <f t="shared" si="4"/>
        <v>2895</v>
      </c>
      <c r="C195">
        <v>0.52631600000000001</v>
      </c>
      <c r="D195">
        <v>1.0037970000000001</v>
      </c>
      <c r="F195" s="19" t="s">
        <v>459</v>
      </c>
      <c r="G195">
        <f t="shared" si="5"/>
        <v>965</v>
      </c>
      <c r="H195">
        <v>0.175264</v>
      </c>
      <c r="K195">
        <v>0.20019607014339541</v>
      </c>
      <c r="L195">
        <v>7.7546552016129798E-3</v>
      </c>
    </row>
    <row r="196" spans="1:12" x14ac:dyDescent="0.75">
      <c r="A196" s="19" t="s">
        <v>257</v>
      </c>
      <c r="B196">
        <f t="shared" ref="B196:B259" si="6">B195+15</f>
        <v>2910</v>
      </c>
      <c r="C196">
        <v>0.50942600000000005</v>
      </c>
      <c r="D196">
        <v>1.006885</v>
      </c>
      <c r="F196" s="19" t="s">
        <v>460</v>
      </c>
      <c r="G196">
        <f t="shared" si="5"/>
        <v>970</v>
      </c>
      <c r="H196">
        <v>0.19631199999999999</v>
      </c>
      <c r="K196">
        <v>0.21036514722249119</v>
      </c>
      <c r="L196">
        <v>7.1144701697984647E-3</v>
      </c>
    </row>
    <row r="197" spans="1:12" x14ac:dyDescent="0.75">
      <c r="A197" s="19" t="s">
        <v>258</v>
      </c>
      <c r="B197">
        <f t="shared" si="6"/>
        <v>2925</v>
      </c>
      <c r="C197">
        <v>0.51571699999999998</v>
      </c>
      <c r="D197">
        <v>1.001676</v>
      </c>
      <c r="F197" s="19" t="s">
        <v>128</v>
      </c>
      <c r="G197">
        <f t="shared" ref="G197:G260" si="7">G196+5</f>
        <v>975</v>
      </c>
      <c r="H197">
        <v>0.216917</v>
      </c>
      <c r="K197">
        <v>0.23559538771314442</v>
      </c>
      <c r="L197">
        <v>7.4201192703005339E-3</v>
      </c>
    </row>
    <row r="198" spans="1:12" x14ac:dyDescent="0.75">
      <c r="A198" s="19" t="s">
        <v>259</v>
      </c>
      <c r="B198">
        <f t="shared" si="6"/>
        <v>2940</v>
      </c>
      <c r="C198">
        <v>0.48391800000000001</v>
      </c>
      <c r="D198">
        <v>0.999641</v>
      </c>
      <c r="F198" s="19" t="s">
        <v>461</v>
      </c>
      <c r="G198">
        <f t="shared" si="7"/>
        <v>980</v>
      </c>
      <c r="H198">
        <v>0.23815500000000001</v>
      </c>
      <c r="K198">
        <v>0.26130203992841783</v>
      </c>
      <c r="L198">
        <v>6.3350708037963714E-3</v>
      </c>
    </row>
    <row r="199" spans="1:12" x14ac:dyDescent="0.75">
      <c r="A199" s="19" t="s">
        <v>260</v>
      </c>
      <c r="B199">
        <f t="shared" si="6"/>
        <v>2955</v>
      </c>
      <c r="C199">
        <v>0.48029100000000002</v>
      </c>
      <c r="D199">
        <v>1.006189</v>
      </c>
      <c r="F199" s="19" t="s">
        <v>462</v>
      </c>
      <c r="G199">
        <f t="shared" si="7"/>
        <v>985</v>
      </c>
      <c r="H199">
        <v>0.25306600000000001</v>
      </c>
      <c r="K199">
        <v>0.24479137996453118</v>
      </c>
      <c r="L199">
        <v>6.069701272137103E-3</v>
      </c>
    </row>
    <row r="200" spans="1:12" x14ac:dyDescent="0.75">
      <c r="A200" s="19" t="s">
        <v>261</v>
      </c>
      <c r="B200">
        <f t="shared" si="6"/>
        <v>2970</v>
      </c>
      <c r="C200">
        <v>0.48926599999999998</v>
      </c>
      <c r="D200">
        <v>0.98875800000000003</v>
      </c>
      <c r="F200" s="19" t="s">
        <v>129</v>
      </c>
      <c r="G200">
        <f t="shared" si="7"/>
        <v>990</v>
      </c>
      <c r="H200">
        <v>0.26671600000000001</v>
      </c>
      <c r="K200">
        <v>0.27004825382472436</v>
      </c>
      <c r="L200">
        <v>6.7157767198260058E-3</v>
      </c>
    </row>
    <row r="201" spans="1:12" x14ac:dyDescent="0.75">
      <c r="A201" s="19" t="s">
        <v>262</v>
      </c>
      <c r="B201">
        <f t="shared" si="6"/>
        <v>2985</v>
      </c>
      <c r="C201">
        <v>0.44958100000000001</v>
      </c>
      <c r="D201">
        <v>0.985904</v>
      </c>
      <c r="F201" s="19" t="s">
        <v>463</v>
      </c>
      <c r="G201">
        <f t="shared" si="7"/>
        <v>995</v>
      </c>
      <c r="H201">
        <v>0.27363799999999999</v>
      </c>
      <c r="K201">
        <v>0.27981345997587787</v>
      </c>
      <c r="L201">
        <v>5.3753569204935195E-3</v>
      </c>
    </row>
    <row r="202" spans="1:12" x14ac:dyDescent="0.75">
      <c r="A202" s="19" t="s">
        <v>263</v>
      </c>
      <c r="B202">
        <f t="shared" si="6"/>
        <v>3000</v>
      </c>
      <c r="C202">
        <v>0.47054699999999999</v>
      </c>
      <c r="D202">
        <v>0.98419900000000005</v>
      </c>
      <c r="F202" s="19" t="s">
        <v>464</v>
      </c>
      <c r="G202">
        <f t="shared" si="7"/>
        <v>1000</v>
      </c>
      <c r="H202">
        <v>0.28195799999999999</v>
      </c>
      <c r="K202">
        <v>0.27757474108678892</v>
      </c>
      <c r="L202">
        <v>6.1511883052511752E-3</v>
      </c>
    </row>
    <row r="203" spans="1:12" x14ac:dyDescent="0.75">
      <c r="A203" s="19" t="s">
        <v>264</v>
      </c>
      <c r="B203">
        <f t="shared" si="6"/>
        <v>3015</v>
      </c>
      <c r="C203">
        <v>0.46153100000000002</v>
      </c>
      <c r="D203">
        <v>0.97810399999999997</v>
      </c>
      <c r="F203" s="19" t="s">
        <v>130</v>
      </c>
      <c r="G203">
        <f t="shared" si="7"/>
        <v>1005</v>
      </c>
      <c r="H203">
        <v>0.28524100000000002</v>
      </c>
      <c r="K203">
        <v>0.29199381770581107</v>
      </c>
      <c r="L203">
        <v>5.9510233562010961E-3</v>
      </c>
    </row>
    <row r="204" spans="1:12" x14ac:dyDescent="0.75">
      <c r="A204" s="19" t="s">
        <v>265</v>
      </c>
      <c r="B204">
        <f t="shared" si="6"/>
        <v>3030</v>
      </c>
      <c r="C204">
        <v>0.43</v>
      </c>
      <c r="D204">
        <v>0.981769</v>
      </c>
      <c r="F204" s="19" t="s">
        <v>465</v>
      </c>
      <c r="G204">
        <f t="shared" si="7"/>
        <v>1010</v>
      </c>
      <c r="H204">
        <v>0.28738399999999997</v>
      </c>
      <c r="K204">
        <v>0.27631050360218223</v>
      </c>
      <c r="L204">
        <v>4.7452144600529725E-3</v>
      </c>
    </row>
    <row r="205" spans="1:12" x14ac:dyDescent="0.75">
      <c r="A205" s="19" t="s">
        <v>266</v>
      </c>
      <c r="B205">
        <f t="shared" si="6"/>
        <v>3045</v>
      </c>
      <c r="C205">
        <v>0.445137</v>
      </c>
      <c r="D205">
        <v>0.97189099999999995</v>
      </c>
      <c r="F205" s="19" t="s">
        <v>466</v>
      </c>
      <c r="G205">
        <f t="shared" si="7"/>
        <v>1015</v>
      </c>
      <c r="H205">
        <v>0.28873500000000002</v>
      </c>
      <c r="K205">
        <v>0.29526893933827775</v>
      </c>
      <c r="L205">
        <v>5.5046269931344578E-3</v>
      </c>
    </row>
    <row r="206" spans="1:12" x14ac:dyDescent="0.75">
      <c r="A206" s="19" t="s">
        <v>267</v>
      </c>
      <c r="B206">
        <f t="shared" si="6"/>
        <v>3060</v>
      </c>
      <c r="C206">
        <v>0.409165</v>
      </c>
      <c r="D206">
        <v>0.97486600000000001</v>
      </c>
      <c r="F206" s="19" t="s">
        <v>131</v>
      </c>
      <c r="G206">
        <f t="shared" si="7"/>
        <v>1020</v>
      </c>
      <c r="H206">
        <v>0.29152699999999998</v>
      </c>
      <c r="K206">
        <v>0.26892999209687557</v>
      </c>
      <c r="L206">
        <v>4.1215092808798036E-3</v>
      </c>
    </row>
    <row r="207" spans="1:12" x14ac:dyDescent="0.75">
      <c r="A207" s="19" t="s">
        <v>268</v>
      </c>
      <c r="B207">
        <f t="shared" si="6"/>
        <v>3075</v>
      </c>
      <c r="C207">
        <v>0.40618799999999999</v>
      </c>
      <c r="D207">
        <v>0.95684000000000002</v>
      </c>
      <c r="F207" s="19" t="s">
        <v>467</v>
      </c>
      <c r="G207">
        <f t="shared" si="7"/>
        <v>1025</v>
      </c>
      <c r="H207">
        <v>0.291603</v>
      </c>
      <c r="K207">
        <v>0.28964192750549989</v>
      </c>
      <c r="L207">
        <v>4.4634325219720973E-3</v>
      </c>
    </row>
    <row r="208" spans="1:12" x14ac:dyDescent="0.75">
      <c r="A208" s="19" t="s">
        <v>269</v>
      </c>
      <c r="B208">
        <f t="shared" si="6"/>
        <v>3090</v>
      </c>
      <c r="C208">
        <v>0.402833</v>
      </c>
      <c r="D208">
        <v>0.952565</v>
      </c>
      <c r="F208" s="19" t="s">
        <v>468</v>
      </c>
      <c r="G208">
        <f t="shared" si="7"/>
        <v>1030</v>
      </c>
      <c r="H208">
        <v>0.29501899999999998</v>
      </c>
      <c r="K208">
        <v>0.29182461660278669</v>
      </c>
      <c r="L208">
        <v>4.4410881399284336E-3</v>
      </c>
    </row>
    <row r="209" spans="1:12" x14ac:dyDescent="0.75">
      <c r="A209" s="19" t="s">
        <v>270</v>
      </c>
      <c r="B209">
        <f t="shared" si="6"/>
        <v>3105</v>
      </c>
      <c r="C209">
        <v>0.37221900000000002</v>
      </c>
      <c r="D209">
        <v>0.95039899999999999</v>
      </c>
      <c r="F209" s="19" t="s">
        <v>132</v>
      </c>
      <c r="G209">
        <f t="shared" si="7"/>
        <v>1035</v>
      </c>
      <c r="H209">
        <v>0.29454900000000001</v>
      </c>
      <c r="K209">
        <v>0.28835415940118891</v>
      </c>
      <c r="L209">
        <v>3.3633404569185649E-3</v>
      </c>
    </row>
    <row r="210" spans="1:12" x14ac:dyDescent="0.75">
      <c r="A210" s="19" t="s">
        <v>271</v>
      </c>
      <c r="B210">
        <f t="shared" si="6"/>
        <v>3120</v>
      </c>
      <c r="C210">
        <v>0.38433099999999998</v>
      </c>
      <c r="D210">
        <v>0.945384</v>
      </c>
      <c r="F210" s="19" t="s">
        <v>469</v>
      </c>
      <c r="G210">
        <f t="shared" si="7"/>
        <v>1040</v>
      </c>
      <c r="H210">
        <v>0.29466199999999998</v>
      </c>
      <c r="K210">
        <v>0.29601658866165781</v>
      </c>
      <c r="L210">
        <v>3.9547061148957124E-3</v>
      </c>
    </row>
    <row r="211" spans="1:12" x14ac:dyDescent="0.75">
      <c r="A211" s="19" t="s">
        <v>272</v>
      </c>
      <c r="B211">
        <f t="shared" si="6"/>
        <v>3135</v>
      </c>
      <c r="C211">
        <v>0.34891899999999998</v>
      </c>
      <c r="D211">
        <v>0.94655</v>
      </c>
      <c r="F211" s="19" t="s">
        <v>470</v>
      </c>
      <c r="G211">
        <f t="shared" si="7"/>
        <v>1045</v>
      </c>
      <c r="H211">
        <v>0.29454999999999998</v>
      </c>
      <c r="K211">
        <v>0.28844201487572213</v>
      </c>
      <c r="L211">
        <v>2.4827775305895825E-3</v>
      </c>
    </row>
    <row r="212" spans="1:12" x14ac:dyDescent="0.75">
      <c r="A212" s="19" t="s">
        <v>273</v>
      </c>
      <c r="B212">
        <f t="shared" si="6"/>
        <v>3150</v>
      </c>
      <c r="C212">
        <v>0.31426199999999999</v>
      </c>
      <c r="D212">
        <v>0.94087500000000002</v>
      </c>
      <c r="F212" s="19" t="s">
        <v>133</v>
      </c>
      <c r="G212">
        <f t="shared" si="7"/>
        <v>1050</v>
      </c>
      <c r="H212">
        <v>0.29558000000000001</v>
      </c>
      <c r="K212">
        <v>0.29530660003090237</v>
      </c>
      <c r="L212">
        <v>5.7169523247801437E-4</v>
      </c>
    </row>
    <row r="213" spans="1:12" x14ac:dyDescent="0.75">
      <c r="A213" s="19" t="s">
        <v>274</v>
      </c>
      <c r="B213">
        <f t="shared" si="6"/>
        <v>3165</v>
      </c>
      <c r="C213">
        <v>0.34198699999999999</v>
      </c>
      <c r="D213">
        <v>0.94140100000000004</v>
      </c>
      <c r="F213" s="19" t="s">
        <v>471</v>
      </c>
      <c r="G213">
        <f t="shared" si="7"/>
        <v>1055</v>
      </c>
      <c r="H213">
        <v>0.29464499999999999</v>
      </c>
      <c r="K213">
        <v>0.28626871981269547</v>
      </c>
      <c r="L213">
        <v>2.3586505448691376E-3</v>
      </c>
    </row>
    <row r="214" spans="1:12" x14ac:dyDescent="0.75">
      <c r="A214" s="19" t="s">
        <v>275</v>
      </c>
      <c r="B214">
        <f t="shared" si="6"/>
        <v>3180</v>
      </c>
      <c r="C214">
        <v>0.37496699999999999</v>
      </c>
      <c r="D214">
        <v>0.93562400000000001</v>
      </c>
      <c r="F214" s="19" t="s">
        <v>472</v>
      </c>
      <c r="G214">
        <f t="shared" si="7"/>
        <v>1060</v>
      </c>
      <c r="H214">
        <v>0.29353499999999999</v>
      </c>
      <c r="K214">
        <v>0.29165345014828437</v>
      </c>
      <c r="L214">
        <v>3.8563225400133892E-3</v>
      </c>
    </row>
    <row r="215" spans="1:12" x14ac:dyDescent="0.75">
      <c r="A215" s="19" t="s">
        <v>276</v>
      </c>
      <c r="B215">
        <f t="shared" si="6"/>
        <v>3195</v>
      </c>
      <c r="C215">
        <v>0.324822</v>
      </c>
      <c r="D215">
        <v>0.93491199999999997</v>
      </c>
      <c r="F215" s="19" t="s">
        <v>134</v>
      </c>
      <c r="G215">
        <f t="shared" si="7"/>
        <v>1065</v>
      </c>
      <c r="H215">
        <v>0.292549</v>
      </c>
      <c r="K215">
        <v>0.28069946641114668</v>
      </c>
      <c r="L215">
        <v>1.7422619204619132E-3</v>
      </c>
    </row>
    <row r="216" spans="1:12" x14ac:dyDescent="0.75">
      <c r="A216" s="19" t="s">
        <v>277</v>
      </c>
      <c r="B216">
        <f t="shared" si="6"/>
        <v>3210</v>
      </c>
      <c r="C216">
        <v>0.35556900000000002</v>
      </c>
      <c r="D216">
        <v>0.92624799999999996</v>
      </c>
      <c r="F216" s="19" t="s">
        <v>473</v>
      </c>
      <c r="G216">
        <f t="shared" si="7"/>
        <v>1070</v>
      </c>
      <c r="H216">
        <v>0.291597</v>
      </c>
      <c r="K216">
        <v>0.29310160392365786</v>
      </c>
      <c r="L216">
        <v>3.4025476420642747E-3</v>
      </c>
    </row>
    <row r="217" spans="1:12" x14ac:dyDescent="0.75">
      <c r="A217" s="19" t="s">
        <v>278</v>
      </c>
      <c r="B217">
        <f t="shared" si="6"/>
        <v>3225</v>
      </c>
      <c r="C217">
        <v>0.36006500000000002</v>
      </c>
      <c r="D217">
        <v>0.92831399999999997</v>
      </c>
      <c r="F217" s="19" t="s">
        <v>474</v>
      </c>
      <c r="G217">
        <f t="shared" si="7"/>
        <v>1075</v>
      </c>
      <c r="H217">
        <v>0.29050300000000001</v>
      </c>
      <c r="K217">
        <v>0.29940104536282447</v>
      </c>
      <c r="L217">
        <v>3.5102121761194575E-3</v>
      </c>
    </row>
    <row r="218" spans="1:12" x14ac:dyDescent="0.75">
      <c r="A218" s="19" t="s">
        <v>279</v>
      </c>
      <c r="B218">
        <f t="shared" si="6"/>
        <v>3240</v>
      </c>
      <c r="C218">
        <v>0.279034</v>
      </c>
      <c r="D218">
        <v>0.936755</v>
      </c>
      <c r="F218" s="19" t="s">
        <v>135</v>
      </c>
      <c r="G218">
        <f t="shared" si="7"/>
        <v>1080</v>
      </c>
      <c r="H218">
        <v>0.28878399999999999</v>
      </c>
      <c r="K218">
        <v>0.27347469903903326</v>
      </c>
      <c r="L218">
        <v>2.445798462357195E-3</v>
      </c>
    </row>
    <row r="219" spans="1:12" x14ac:dyDescent="0.75">
      <c r="A219" s="19" t="s">
        <v>280</v>
      </c>
      <c r="B219">
        <f t="shared" si="6"/>
        <v>3255</v>
      </c>
      <c r="C219">
        <v>0.30537700000000001</v>
      </c>
      <c r="D219">
        <v>0.92686999999999997</v>
      </c>
      <c r="F219" s="19" t="s">
        <v>475</v>
      </c>
      <c r="G219">
        <f t="shared" si="7"/>
        <v>1085</v>
      </c>
      <c r="H219">
        <v>0.285908</v>
      </c>
      <c r="K219">
        <v>0.28956492569518449</v>
      </c>
      <c r="L219">
        <v>8.1260776886381595E-4</v>
      </c>
    </row>
    <row r="220" spans="1:12" x14ac:dyDescent="0.75">
      <c r="A220" s="19" t="s">
        <v>281</v>
      </c>
      <c r="B220">
        <f t="shared" si="6"/>
        <v>3270</v>
      </c>
      <c r="C220">
        <v>0.30995899999999998</v>
      </c>
      <c r="D220">
        <v>0.93061300000000002</v>
      </c>
      <c r="F220" s="19" t="s">
        <v>476</v>
      </c>
      <c r="G220">
        <f t="shared" si="7"/>
        <v>1090</v>
      </c>
      <c r="H220">
        <v>0.28485700000000003</v>
      </c>
      <c r="K220">
        <v>0.27162367248504449</v>
      </c>
      <c r="L220">
        <v>9.1611198736635084E-4</v>
      </c>
    </row>
    <row r="221" spans="1:12" x14ac:dyDescent="0.75">
      <c r="A221" s="19" t="s">
        <v>282</v>
      </c>
      <c r="B221">
        <f t="shared" si="6"/>
        <v>3285</v>
      </c>
      <c r="C221">
        <v>0.29263499999999998</v>
      </c>
      <c r="D221">
        <v>0.92178300000000002</v>
      </c>
      <c r="F221" s="19" t="s">
        <v>136</v>
      </c>
      <c r="G221">
        <f t="shared" si="7"/>
        <v>1095</v>
      </c>
      <c r="H221">
        <v>0.28272999999999998</v>
      </c>
      <c r="K221">
        <v>0.29520629348447769</v>
      </c>
      <c r="L221">
        <v>8.6144428335360593E-4</v>
      </c>
    </row>
    <row r="222" spans="1:12" x14ac:dyDescent="0.75">
      <c r="A222" s="19" t="s">
        <v>283</v>
      </c>
      <c r="B222">
        <f t="shared" si="6"/>
        <v>3300</v>
      </c>
      <c r="C222">
        <v>0.29692000000000002</v>
      </c>
      <c r="D222">
        <v>0.93384800000000001</v>
      </c>
      <c r="F222" s="19" t="s">
        <v>477</v>
      </c>
      <c r="G222">
        <f t="shared" si="7"/>
        <v>1100</v>
      </c>
      <c r="H222">
        <v>0.28003099999999997</v>
      </c>
      <c r="K222">
        <v>0.26159734763021558</v>
      </c>
      <c r="L222">
        <v>1.5019905417272264E-3</v>
      </c>
    </row>
    <row r="223" spans="1:12" x14ac:dyDescent="0.75">
      <c r="A223" s="19" t="s">
        <v>284</v>
      </c>
      <c r="B223">
        <f t="shared" si="6"/>
        <v>3315</v>
      </c>
      <c r="C223">
        <v>0.27466099999999999</v>
      </c>
      <c r="D223">
        <v>0.92263499999999998</v>
      </c>
      <c r="F223" s="19" t="s">
        <v>478</v>
      </c>
      <c r="G223">
        <f t="shared" si="7"/>
        <v>1105</v>
      </c>
      <c r="H223">
        <v>0.27570099999999997</v>
      </c>
      <c r="K223">
        <v>0.27442361903114665</v>
      </c>
      <c r="L223">
        <v>1.9847754149983445E-3</v>
      </c>
    </row>
    <row r="224" spans="1:12" x14ac:dyDescent="0.75">
      <c r="A224" s="19" t="s">
        <v>285</v>
      </c>
      <c r="B224">
        <f t="shared" si="6"/>
        <v>3330</v>
      </c>
      <c r="C224">
        <v>0.28272399999999998</v>
      </c>
      <c r="D224">
        <v>0.92297099999999999</v>
      </c>
      <c r="F224" s="19" t="s">
        <v>137</v>
      </c>
      <c r="G224">
        <f t="shared" si="7"/>
        <v>1110</v>
      </c>
      <c r="H224">
        <v>0.27400099999999999</v>
      </c>
      <c r="K224">
        <v>0.26848145770202886</v>
      </c>
      <c r="L224">
        <v>1.6345726473097205E-3</v>
      </c>
    </row>
    <row r="225" spans="1:12" x14ac:dyDescent="0.75">
      <c r="A225" s="19" t="s">
        <v>286</v>
      </c>
      <c r="B225">
        <f t="shared" si="6"/>
        <v>3345</v>
      </c>
      <c r="C225">
        <v>0.30124899999999999</v>
      </c>
      <c r="D225">
        <v>0.92139400000000005</v>
      </c>
      <c r="F225" s="19" t="s">
        <v>479</v>
      </c>
      <c r="G225">
        <f t="shared" si="7"/>
        <v>1115</v>
      </c>
      <c r="H225">
        <v>0.27046500000000001</v>
      </c>
      <c r="K225">
        <v>0.26920534084902664</v>
      </c>
      <c r="L225">
        <v>9.4153823173371751E-4</v>
      </c>
    </row>
    <row r="226" spans="1:12" x14ac:dyDescent="0.75">
      <c r="A226" s="19" t="s">
        <v>287</v>
      </c>
      <c r="B226">
        <f t="shared" si="6"/>
        <v>3360</v>
      </c>
      <c r="C226">
        <v>0.28956700000000002</v>
      </c>
      <c r="D226">
        <v>0.92419600000000002</v>
      </c>
      <c r="F226" s="19" t="s">
        <v>480</v>
      </c>
      <c r="G226">
        <f t="shared" si="7"/>
        <v>1120</v>
      </c>
      <c r="H226">
        <v>0.265681</v>
      </c>
      <c r="K226">
        <v>0.26433410116782668</v>
      </c>
      <c r="L226">
        <v>1.3133121675552029E-3</v>
      </c>
    </row>
    <row r="227" spans="1:12" x14ac:dyDescent="0.75">
      <c r="A227" s="19" t="s">
        <v>288</v>
      </c>
      <c r="B227">
        <f t="shared" si="6"/>
        <v>3375</v>
      </c>
      <c r="C227">
        <v>0.30884499999999998</v>
      </c>
      <c r="D227">
        <v>0.92465799999999998</v>
      </c>
      <c r="F227" s="19" t="s">
        <v>138</v>
      </c>
      <c r="G227">
        <f t="shared" si="7"/>
        <v>1125</v>
      </c>
      <c r="H227">
        <v>0.26375300000000002</v>
      </c>
      <c r="K227">
        <v>0.26385876363386912</v>
      </c>
      <c r="L227">
        <v>1.3156238438210388E-3</v>
      </c>
    </row>
    <row r="228" spans="1:12" x14ac:dyDescent="0.75">
      <c r="A228" s="19" t="s">
        <v>289</v>
      </c>
      <c r="B228">
        <f t="shared" si="6"/>
        <v>3390</v>
      </c>
      <c r="C228">
        <v>0.29813699999999999</v>
      </c>
      <c r="D228">
        <v>0.92696900000000004</v>
      </c>
      <c r="F228" s="19" t="s">
        <v>481</v>
      </c>
      <c r="G228">
        <f t="shared" si="7"/>
        <v>1130</v>
      </c>
      <c r="H228">
        <v>0.26095200000000002</v>
      </c>
      <c r="K228">
        <v>0.25489277257475323</v>
      </c>
      <c r="L228">
        <v>8.4185624939002847E-4</v>
      </c>
    </row>
    <row r="229" spans="1:12" x14ac:dyDescent="0.75">
      <c r="A229" s="19" t="s">
        <v>290</v>
      </c>
      <c r="B229">
        <f t="shared" si="6"/>
        <v>3405</v>
      </c>
      <c r="C229">
        <v>0.30221599999999998</v>
      </c>
      <c r="D229">
        <v>0.92613800000000002</v>
      </c>
      <c r="F229" s="19" t="s">
        <v>482</v>
      </c>
      <c r="G229">
        <f t="shared" si="7"/>
        <v>1135</v>
      </c>
      <c r="H229">
        <v>0.255938</v>
      </c>
      <c r="K229">
        <v>0.25580050429748219</v>
      </c>
      <c r="L229">
        <v>4.4812889470641324E-4</v>
      </c>
    </row>
    <row r="230" spans="1:12" x14ac:dyDescent="0.75">
      <c r="A230" s="19" t="s">
        <v>291</v>
      </c>
      <c r="B230">
        <f t="shared" si="6"/>
        <v>3420</v>
      </c>
      <c r="C230">
        <v>0.27892800000000001</v>
      </c>
      <c r="D230">
        <v>0.928095</v>
      </c>
      <c r="F230" s="19" t="s">
        <v>139</v>
      </c>
      <c r="G230">
        <f t="shared" si="7"/>
        <v>1140</v>
      </c>
      <c r="H230">
        <v>0.25333899999999998</v>
      </c>
      <c r="K230">
        <v>0.24359485589770877</v>
      </c>
      <c r="L230">
        <v>2.0678652065215771E-3</v>
      </c>
    </row>
    <row r="231" spans="1:12" x14ac:dyDescent="0.75">
      <c r="A231" s="19" t="s">
        <v>292</v>
      </c>
      <c r="B231">
        <f t="shared" si="6"/>
        <v>3435</v>
      </c>
      <c r="C231">
        <v>0.28961999999999999</v>
      </c>
      <c r="D231">
        <v>0.92169400000000001</v>
      </c>
      <c r="F231" s="19" t="s">
        <v>483</v>
      </c>
      <c r="G231">
        <f t="shared" si="7"/>
        <v>1145</v>
      </c>
      <c r="H231">
        <v>0.25164599999999998</v>
      </c>
      <c r="K231">
        <v>0.25360352052344681</v>
      </c>
      <c r="L231">
        <v>1.1204822355358496E-3</v>
      </c>
    </row>
    <row r="232" spans="1:12" x14ac:dyDescent="0.75">
      <c r="A232" s="19" t="s">
        <v>293</v>
      </c>
      <c r="B232">
        <f t="shared" si="6"/>
        <v>3450</v>
      </c>
      <c r="C232">
        <v>0.35462300000000002</v>
      </c>
      <c r="D232">
        <v>0.92801500000000003</v>
      </c>
      <c r="F232" s="19" t="s">
        <v>484</v>
      </c>
      <c r="G232">
        <f t="shared" si="7"/>
        <v>1150</v>
      </c>
      <c r="H232">
        <v>0.24565300000000001</v>
      </c>
      <c r="K232">
        <v>0.23868904701862881</v>
      </c>
      <c r="L232">
        <v>3.3229795700251332E-3</v>
      </c>
    </row>
    <row r="233" spans="1:12" x14ac:dyDescent="0.75">
      <c r="A233" s="19" t="s">
        <v>294</v>
      </c>
      <c r="B233">
        <f t="shared" si="6"/>
        <v>3465</v>
      </c>
      <c r="C233">
        <v>0.287491</v>
      </c>
      <c r="D233">
        <v>0.92580799999999996</v>
      </c>
      <c r="F233" s="19" t="s">
        <v>140</v>
      </c>
      <c r="G233">
        <f t="shared" si="7"/>
        <v>1155</v>
      </c>
      <c r="H233">
        <v>0.24146500000000001</v>
      </c>
      <c r="K233">
        <v>0.23202290087425545</v>
      </c>
      <c r="L233">
        <v>1.545072356193098E-3</v>
      </c>
    </row>
    <row r="234" spans="1:12" x14ac:dyDescent="0.75">
      <c r="A234" s="19" t="s">
        <v>295</v>
      </c>
      <c r="B234">
        <f t="shared" si="6"/>
        <v>3480</v>
      </c>
      <c r="C234">
        <v>0.27859</v>
      </c>
      <c r="D234">
        <v>0.92127300000000001</v>
      </c>
      <c r="F234" s="19" t="s">
        <v>485</v>
      </c>
      <c r="G234">
        <f t="shared" si="7"/>
        <v>1160</v>
      </c>
      <c r="H234">
        <v>0.23772699999999999</v>
      </c>
      <c r="K234">
        <v>0.23599532331317788</v>
      </c>
      <c r="L234">
        <v>1.7454967226779472E-3</v>
      </c>
    </row>
    <row r="235" spans="1:12" x14ac:dyDescent="0.75">
      <c r="A235" s="19" t="s">
        <v>296</v>
      </c>
      <c r="B235">
        <f t="shared" si="6"/>
        <v>3495</v>
      </c>
      <c r="C235">
        <v>0.22842799999999999</v>
      </c>
      <c r="D235">
        <v>0.92330299999999998</v>
      </c>
      <c r="F235" s="19" t="s">
        <v>486</v>
      </c>
      <c r="G235">
        <f t="shared" si="7"/>
        <v>1165</v>
      </c>
      <c r="H235">
        <v>0.23344200000000001</v>
      </c>
      <c r="K235">
        <v>0.23537541083791122</v>
      </c>
      <c r="L235">
        <v>3.268779074830403E-3</v>
      </c>
    </row>
    <row r="236" spans="1:12" x14ac:dyDescent="0.75">
      <c r="A236" s="19" t="s">
        <v>297</v>
      </c>
      <c r="B236">
        <f t="shared" si="6"/>
        <v>3510</v>
      </c>
      <c r="C236">
        <v>0.24996699999999999</v>
      </c>
      <c r="D236">
        <v>0.92656300000000003</v>
      </c>
      <c r="F236" s="19" t="s">
        <v>141</v>
      </c>
      <c r="G236">
        <f t="shared" si="7"/>
        <v>1170</v>
      </c>
      <c r="H236">
        <v>0.23127500000000001</v>
      </c>
      <c r="K236">
        <v>0.21935773808074213</v>
      </c>
      <c r="L236">
        <v>2.9045898248156129E-3</v>
      </c>
    </row>
    <row r="237" spans="1:12" x14ac:dyDescent="0.75">
      <c r="A237" s="19" t="s">
        <v>298</v>
      </c>
      <c r="B237">
        <f t="shared" si="6"/>
        <v>3525</v>
      </c>
      <c r="C237">
        <v>0.27911599999999998</v>
      </c>
      <c r="D237">
        <v>0.92107700000000003</v>
      </c>
      <c r="F237" s="19" t="s">
        <v>487</v>
      </c>
      <c r="G237">
        <f t="shared" si="7"/>
        <v>1175</v>
      </c>
      <c r="H237">
        <v>0.22625799999999999</v>
      </c>
      <c r="K237">
        <v>0.23438064246493562</v>
      </c>
      <c r="L237">
        <v>1.7100007085200661E-3</v>
      </c>
    </row>
    <row r="238" spans="1:12" x14ac:dyDescent="0.75">
      <c r="A238" s="19" t="s">
        <v>299</v>
      </c>
      <c r="B238">
        <f t="shared" si="6"/>
        <v>3540</v>
      </c>
      <c r="C238">
        <v>0.29786400000000002</v>
      </c>
      <c r="D238">
        <v>0.93196800000000002</v>
      </c>
      <c r="F238" s="19" t="s">
        <v>488</v>
      </c>
      <c r="G238">
        <f t="shared" si="7"/>
        <v>1180</v>
      </c>
      <c r="H238">
        <v>0.22068199999999999</v>
      </c>
      <c r="K238">
        <v>0.20187114383016661</v>
      </c>
      <c r="L238">
        <v>1.3092039672856534E-3</v>
      </c>
    </row>
    <row r="239" spans="1:12" x14ac:dyDescent="0.75">
      <c r="A239" s="19" t="s">
        <v>300</v>
      </c>
      <c r="B239">
        <f t="shared" si="6"/>
        <v>3555</v>
      </c>
      <c r="C239">
        <v>0.27691500000000002</v>
      </c>
      <c r="D239">
        <v>0.92079299999999997</v>
      </c>
      <c r="F239" s="19" t="s">
        <v>142</v>
      </c>
      <c r="G239">
        <f t="shared" si="7"/>
        <v>1185</v>
      </c>
      <c r="H239">
        <v>0.21592700000000001</v>
      </c>
      <c r="K239">
        <v>0.20593066443086891</v>
      </c>
      <c r="L239">
        <v>1.7980411460779776E-3</v>
      </c>
    </row>
    <row r="240" spans="1:12" x14ac:dyDescent="0.75">
      <c r="A240" s="19" t="s">
        <v>301</v>
      </c>
      <c r="B240">
        <f t="shared" si="6"/>
        <v>3570</v>
      </c>
      <c r="C240">
        <v>0.24778500000000001</v>
      </c>
      <c r="D240">
        <v>0.91725400000000001</v>
      </c>
      <c r="F240" s="19" t="s">
        <v>489</v>
      </c>
      <c r="G240">
        <f t="shared" si="7"/>
        <v>1190</v>
      </c>
      <c r="H240">
        <v>0.21038200000000001</v>
      </c>
      <c r="K240">
        <v>0.21129178587192662</v>
      </c>
      <c r="L240">
        <v>2.6411214095042332E-3</v>
      </c>
    </row>
    <row r="241" spans="1:12" x14ac:dyDescent="0.75">
      <c r="A241" s="19" t="s">
        <v>302</v>
      </c>
      <c r="B241">
        <f t="shared" si="6"/>
        <v>3585</v>
      </c>
      <c r="C241">
        <v>0.28715499999999999</v>
      </c>
      <c r="D241">
        <v>0.92271099999999995</v>
      </c>
      <c r="F241" s="19" t="s">
        <v>490</v>
      </c>
      <c r="G241">
        <f t="shared" si="7"/>
        <v>1195</v>
      </c>
      <c r="H241">
        <v>0.204428</v>
      </c>
      <c r="K241">
        <v>0.18826846560169341</v>
      </c>
      <c r="L241">
        <v>1.3670712680209245E-3</v>
      </c>
    </row>
    <row r="242" spans="1:12" x14ac:dyDescent="0.75">
      <c r="A242" s="19" t="s">
        <v>303</v>
      </c>
      <c r="B242">
        <f t="shared" si="6"/>
        <v>3600</v>
      </c>
      <c r="C242">
        <v>0.26797300000000002</v>
      </c>
      <c r="D242">
        <v>0.91321300000000005</v>
      </c>
      <c r="F242" s="19" t="s">
        <v>143</v>
      </c>
      <c r="G242">
        <f t="shared" si="7"/>
        <v>1200</v>
      </c>
      <c r="H242">
        <v>0.200215</v>
      </c>
      <c r="K242">
        <v>0.20228617982893099</v>
      </c>
      <c r="L242">
        <v>1.814215226491074E-3</v>
      </c>
    </row>
    <row r="243" spans="1:12" x14ac:dyDescent="0.75">
      <c r="A243" s="19" t="s">
        <v>304</v>
      </c>
      <c r="B243">
        <f t="shared" si="6"/>
        <v>3615</v>
      </c>
      <c r="C243">
        <v>0.28705399999999998</v>
      </c>
      <c r="D243">
        <v>0.91936200000000001</v>
      </c>
      <c r="F243" s="19" t="s">
        <v>491</v>
      </c>
      <c r="G243">
        <f t="shared" si="7"/>
        <v>1205</v>
      </c>
      <c r="H243">
        <v>0.194552</v>
      </c>
      <c r="K243">
        <v>0.18668181203963774</v>
      </c>
      <c r="L243">
        <v>1.1301925424483117E-3</v>
      </c>
    </row>
    <row r="244" spans="1:12" x14ac:dyDescent="0.75">
      <c r="A244" s="19" t="s">
        <v>305</v>
      </c>
      <c r="B244">
        <f t="shared" si="6"/>
        <v>3630</v>
      </c>
      <c r="C244">
        <v>0.31958399999999998</v>
      </c>
      <c r="D244">
        <v>0.91718900000000003</v>
      </c>
      <c r="F244" s="19" t="s">
        <v>492</v>
      </c>
      <c r="G244">
        <f t="shared" si="7"/>
        <v>1210</v>
      </c>
      <c r="H244">
        <v>0.189415</v>
      </c>
      <c r="K244">
        <v>0.18808075600286892</v>
      </c>
      <c r="L244">
        <v>2.2715747012127668E-3</v>
      </c>
    </row>
    <row r="245" spans="1:12" x14ac:dyDescent="0.75">
      <c r="A245" s="19" t="s">
        <v>306</v>
      </c>
      <c r="B245">
        <f t="shared" si="6"/>
        <v>3645</v>
      </c>
      <c r="C245">
        <v>0.22514100000000001</v>
      </c>
      <c r="D245">
        <v>0.91905000000000003</v>
      </c>
      <c r="F245" s="19" t="s">
        <v>144</v>
      </c>
      <c r="G245">
        <f t="shared" si="7"/>
        <v>1215</v>
      </c>
      <c r="H245">
        <v>0.18573999999999999</v>
      </c>
      <c r="K245">
        <v>0.17729461879937997</v>
      </c>
      <c r="L245">
        <v>3.2057078788371657E-3</v>
      </c>
    </row>
    <row r="246" spans="1:12" x14ac:dyDescent="0.75">
      <c r="A246" s="19" t="s">
        <v>307</v>
      </c>
      <c r="B246">
        <f t="shared" si="6"/>
        <v>3660</v>
      </c>
      <c r="C246">
        <v>0.24571699999999999</v>
      </c>
      <c r="D246">
        <v>0.91544099999999995</v>
      </c>
      <c r="F246" s="19" t="s">
        <v>493</v>
      </c>
      <c r="G246">
        <f t="shared" si="7"/>
        <v>1220</v>
      </c>
      <c r="H246">
        <v>0.181834</v>
      </c>
      <c r="K246">
        <v>0.17928279781885789</v>
      </c>
      <c r="L246">
        <v>2.6323982818967102E-3</v>
      </c>
    </row>
    <row r="247" spans="1:12" x14ac:dyDescent="0.75">
      <c r="A247" s="19" t="s">
        <v>308</v>
      </c>
      <c r="B247">
        <f t="shared" si="6"/>
        <v>3675</v>
      </c>
      <c r="C247">
        <v>0.30419400000000002</v>
      </c>
      <c r="D247">
        <v>0.91714700000000005</v>
      </c>
      <c r="F247" s="19" t="s">
        <v>494</v>
      </c>
      <c r="G247">
        <f t="shared" si="7"/>
        <v>1225</v>
      </c>
      <c r="H247">
        <v>0.17713699999999999</v>
      </c>
      <c r="K247">
        <v>0.17029902192903554</v>
      </c>
      <c r="L247">
        <v>1.4770021521331837E-3</v>
      </c>
    </row>
    <row r="248" spans="1:12" x14ac:dyDescent="0.75">
      <c r="A248" s="19" t="s">
        <v>309</v>
      </c>
      <c r="B248">
        <f t="shared" si="6"/>
        <v>3690</v>
      </c>
      <c r="C248">
        <v>0.28947499999999998</v>
      </c>
      <c r="D248">
        <v>0.91503299999999999</v>
      </c>
      <c r="F248" s="19" t="s">
        <v>145</v>
      </c>
      <c r="G248">
        <f t="shared" si="7"/>
        <v>1230</v>
      </c>
      <c r="H248">
        <v>0.172958</v>
      </c>
      <c r="K248">
        <v>0.16671923108623551</v>
      </c>
      <c r="L248">
        <v>3.1072181901144565E-4</v>
      </c>
    </row>
    <row r="249" spans="1:12" x14ac:dyDescent="0.75">
      <c r="A249" s="19" t="s">
        <v>310</v>
      </c>
      <c r="B249">
        <f t="shared" si="6"/>
        <v>3705</v>
      </c>
      <c r="C249">
        <v>0.295545</v>
      </c>
      <c r="D249">
        <v>0.91345900000000002</v>
      </c>
      <c r="F249" s="19" t="s">
        <v>495</v>
      </c>
      <c r="G249">
        <f t="shared" si="7"/>
        <v>1235</v>
      </c>
      <c r="H249">
        <v>0.16869899999999999</v>
      </c>
      <c r="K249">
        <v>0.17250698439207993</v>
      </c>
      <c r="L249">
        <v>1.1126152274959194E-3</v>
      </c>
    </row>
    <row r="250" spans="1:12" x14ac:dyDescent="0.75">
      <c r="A250" s="19" t="s">
        <v>311</v>
      </c>
      <c r="B250">
        <f t="shared" si="6"/>
        <v>3720</v>
      </c>
      <c r="C250">
        <v>0.28238600000000003</v>
      </c>
      <c r="D250">
        <v>0.91961499999999996</v>
      </c>
      <c r="F250" s="19" t="s">
        <v>496</v>
      </c>
      <c r="G250">
        <f t="shared" si="7"/>
        <v>1240</v>
      </c>
      <c r="H250">
        <v>0.16476399999999999</v>
      </c>
      <c r="K250">
        <v>0.14779539861885557</v>
      </c>
      <c r="L250">
        <v>1.4540311380754852E-3</v>
      </c>
    </row>
    <row r="251" spans="1:12" x14ac:dyDescent="0.75">
      <c r="A251" s="19" t="s">
        <v>312</v>
      </c>
      <c r="B251">
        <f t="shared" si="6"/>
        <v>3735</v>
      </c>
      <c r="C251">
        <v>0.28305999999999998</v>
      </c>
      <c r="D251">
        <v>0.90905000000000002</v>
      </c>
      <c r="F251" s="19" t="s">
        <v>146</v>
      </c>
      <c r="G251">
        <f t="shared" si="7"/>
        <v>1245</v>
      </c>
      <c r="H251">
        <v>0.161084</v>
      </c>
      <c r="K251">
        <v>0.15972207769714011</v>
      </c>
      <c r="L251">
        <v>4.0585396839791618E-4</v>
      </c>
    </row>
    <row r="252" spans="1:12" x14ac:dyDescent="0.75">
      <c r="A252" s="19" t="s">
        <v>313</v>
      </c>
      <c r="B252">
        <f t="shared" si="6"/>
        <v>3750</v>
      </c>
      <c r="C252">
        <v>0.30393399999999998</v>
      </c>
      <c r="D252">
        <v>0.911273</v>
      </c>
      <c r="F252" s="19" t="s">
        <v>497</v>
      </c>
      <c r="G252">
        <f t="shared" si="7"/>
        <v>1250</v>
      </c>
      <c r="H252">
        <v>0.15692600000000001</v>
      </c>
      <c r="K252">
        <v>0.1559073004974332</v>
      </c>
      <c r="L252">
        <v>1.7682588541829147E-3</v>
      </c>
    </row>
    <row r="253" spans="1:12" x14ac:dyDescent="0.75">
      <c r="A253" s="19" t="s">
        <v>314</v>
      </c>
      <c r="B253">
        <f t="shared" si="6"/>
        <v>3765</v>
      </c>
      <c r="C253">
        <v>0.29347800000000002</v>
      </c>
      <c r="D253">
        <v>0.91326799999999997</v>
      </c>
      <c r="F253" s="19" t="s">
        <v>498</v>
      </c>
      <c r="G253">
        <f t="shared" si="7"/>
        <v>1255</v>
      </c>
      <c r="H253">
        <v>0.15339800000000001</v>
      </c>
      <c r="K253">
        <v>0.15295915523976902</v>
      </c>
      <c r="L253">
        <v>9.5116644794712279E-4</v>
      </c>
    </row>
    <row r="254" spans="1:12" x14ac:dyDescent="0.75">
      <c r="A254" s="19" t="s">
        <v>315</v>
      </c>
      <c r="B254">
        <f t="shared" si="6"/>
        <v>3780</v>
      </c>
      <c r="C254">
        <v>0.282613</v>
      </c>
      <c r="D254">
        <v>0.91508400000000001</v>
      </c>
      <c r="F254" s="19" t="s">
        <v>147</v>
      </c>
      <c r="G254">
        <f t="shared" si="7"/>
        <v>1260</v>
      </c>
      <c r="H254">
        <v>0.150675</v>
      </c>
      <c r="K254">
        <v>0.13624042532735553</v>
      </c>
      <c r="L254">
        <v>1.1271228263510058E-3</v>
      </c>
    </row>
    <row r="255" spans="1:12" x14ac:dyDescent="0.75">
      <c r="A255" s="19" t="s">
        <v>316</v>
      </c>
      <c r="B255">
        <f t="shared" si="6"/>
        <v>3795</v>
      </c>
      <c r="C255">
        <v>0.27947300000000003</v>
      </c>
      <c r="D255">
        <v>0.90609399999999996</v>
      </c>
      <c r="F255" s="19" t="s">
        <v>499</v>
      </c>
      <c r="G255">
        <f t="shared" si="7"/>
        <v>1265</v>
      </c>
      <c r="H255">
        <v>0.14754800000000001</v>
      </c>
      <c r="K255">
        <v>0.13506961864486877</v>
      </c>
      <c r="L255">
        <v>5.1402011995144658E-4</v>
      </c>
    </row>
    <row r="256" spans="1:12" x14ac:dyDescent="0.75">
      <c r="A256" s="19" t="s">
        <v>317</v>
      </c>
      <c r="B256">
        <f t="shared" si="6"/>
        <v>3810</v>
      </c>
      <c r="C256">
        <v>0.27265400000000001</v>
      </c>
      <c r="D256">
        <v>0.89985499999999996</v>
      </c>
      <c r="F256" s="19" t="s">
        <v>500</v>
      </c>
      <c r="G256">
        <f t="shared" si="7"/>
        <v>1270</v>
      </c>
      <c r="H256">
        <v>0.14291699999999999</v>
      </c>
      <c r="K256">
        <v>0.14208695444576674</v>
      </c>
      <c r="L256">
        <v>5.8659155834194562E-4</v>
      </c>
    </row>
    <row r="257" spans="1:12" x14ac:dyDescent="0.75">
      <c r="A257" s="19" t="s">
        <v>318</v>
      </c>
      <c r="B257">
        <f t="shared" si="6"/>
        <v>3825</v>
      </c>
      <c r="C257">
        <v>0.28433999999999998</v>
      </c>
      <c r="D257">
        <v>0.90110000000000001</v>
      </c>
      <c r="F257" s="19" t="s">
        <v>148</v>
      </c>
      <c r="G257">
        <f t="shared" si="7"/>
        <v>1275</v>
      </c>
      <c r="H257">
        <v>0.14052100000000001</v>
      </c>
      <c r="K257">
        <v>0.1293060505251068</v>
      </c>
      <c r="L257">
        <v>1.155151229899179E-3</v>
      </c>
    </row>
    <row r="258" spans="1:12" x14ac:dyDescent="0.75">
      <c r="A258" s="19" t="s">
        <v>319</v>
      </c>
      <c r="B258">
        <f t="shared" si="6"/>
        <v>3840</v>
      </c>
      <c r="C258">
        <v>0.286219</v>
      </c>
      <c r="D258">
        <v>0.89385800000000004</v>
      </c>
      <c r="F258" s="19" t="s">
        <v>501</v>
      </c>
      <c r="G258">
        <f t="shared" si="7"/>
        <v>1280</v>
      </c>
      <c r="H258">
        <v>0.13841500000000001</v>
      </c>
      <c r="K258">
        <v>0.13720398254140656</v>
      </c>
      <c r="L258">
        <v>1.6576224115248282E-3</v>
      </c>
    </row>
    <row r="259" spans="1:12" x14ac:dyDescent="0.75">
      <c r="A259" s="19" t="s">
        <v>320</v>
      </c>
      <c r="B259">
        <f t="shared" si="6"/>
        <v>3855</v>
      </c>
      <c r="C259">
        <v>0.189774</v>
      </c>
      <c r="D259">
        <v>0.894401</v>
      </c>
      <c r="F259" s="19" t="s">
        <v>502</v>
      </c>
      <c r="G259">
        <f t="shared" si="7"/>
        <v>1285</v>
      </c>
      <c r="H259">
        <v>0.136521</v>
      </c>
      <c r="K259">
        <v>0.12122268921143999</v>
      </c>
      <c r="L259">
        <v>3.1332085336921705E-3</v>
      </c>
    </row>
    <row r="260" spans="1:12" x14ac:dyDescent="0.75">
      <c r="A260" s="19" t="s">
        <v>321</v>
      </c>
      <c r="B260">
        <f t="shared" ref="B260:B265" si="8">B259+15</f>
        <v>3870</v>
      </c>
      <c r="C260">
        <v>0.32163900000000001</v>
      </c>
      <c r="D260">
        <v>0.88550899999999999</v>
      </c>
      <c r="F260" s="19" t="s">
        <v>149</v>
      </c>
      <c r="G260">
        <f t="shared" si="7"/>
        <v>1290</v>
      </c>
      <c r="H260">
        <v>0.132407</v>
      </c>
      <c r="K260">
        <v>0.12662907357261774</v>
      </c>
      <c r="L260">
        <v>3.2073695129180694E-3</v>
      </c>
    </row>
    <row r="261" spans="1:12" x14ac:dyDescent="0.75">
      <c r="A261" s="19" t="s">
        <v>322</v>
      </c>
      <c r="B261">
        <f t="shared" si="8"/>
        <v>3885</v>
      </c>
      <c r="C261">
        <v>0.17186199999999999</v>
      </c>
      <c r="D261">
        <v>0.882247</v>
      </c>
      <c r="F261" s="19" t="s">
        <v>503</v>
      </c>
      <c r="G261">
        <f t="shared" ref="G261:G324" si="9">G260+5</f>
        <v>1295</v>
      </c>
      <c r="H261">
        <v>0.13073199999999999</v>
      </c>
      <c r="K261">
        <v>0.12300219138958458</v>
      </c>
      <c r="L261">
        <v>3.0900400708062732E-3</v>
      </c>
    </row>
    <row r="262" spans="1:12" x14ac:dyDescent="0.75">
      <c r="A262" s="19" t="s">
        <v>323</v>
      </c>
      <c r="B262">
        <f t="shared" si="8"/>
        <v>3900</v>
      </c>
      <c r="C262">
        <v>0.243784</v>
      </c>
      <c r="D262">
        <v>0.87807000000000002</v>
      </c>
      <c r="F262" s="19" t="s">
        <v>504</v>
      </c>
      <c r="G262">
        <f t="shared" si="9"/>
        <v>1300</v>
      </c>
      <c r="H262">
        <v>0.12825600000000001</v>
      </c>
      <c r="K262">
        <v>0.1299315773696687</v>
      </c>
      <c r="L262">
        <v>1.1109076250363631E-3</v>
      </c>
    </row>
    <row r="263" spans="1:12" x14ac:dyDescent="0.75">
      <c r="A263" s="19" t="s">
        <v>324</v>
      </c>
      <c r="B263">
        <f t="shared" si="8"/>
        <v>3915</v>
      </c>
      <c r="C263">
        <v>0.257357</v>
      </c>
      <c r="D263">
        <v>0.88119099999999995</v>
      </c>
      <c r="F263" s="19" t="s">
        <v>150</v>
      </c>
      <c r="G263">
        <f t="shared" si="9"/>
        <v>1305</v>
      </c>
      <c r="H263">
        <v>0.12600600000000001</v>
      </c>
      <c r="K263">
        <v>0.12906923139525789</v>
      </c>
      <c r="L263">
        <v>4.0336270545098814E-4</v>
      </c>
    </row>
    <row r="264" spans="1:12" x14ac:dyDescent="0.75">
      <c r="A264" s="19" t="s">
        <v>325</v>
      </c>
      <c r="B264">
        <f t="shared" si="8"/>
        <v>3930</v>
      </c>
      <c r="C264">
        <v>0.27099899999999999</v>
      </c>
      <c r="D264">
        <v>0.88487700000000002</v>
      </c>
      <c r="F264" s="19" t="s">
        <v>505</v>
      </c>
      <c r="G264">
        <f t="shared" si="9"/>
        <v>1310</v>
      </c>
      <c r="H264">
        <v>0.124433</v>
      </c>
      <c r="K264">
        <v>0.12826147246359773</v>
      </c>
      <c r="L264">
        <v>1.2778547206752165E-3</v>
      </c>
    </row>
    <row r="265" spans="1:12" x14ac:dyDescent="0.75">
      <c r="A265" s="19" t="s">
        <v>326</v>
      </c>
      <c r="B265">
        <f t="shared" si="8"/>
        <v>3945</v>
      </c>
      <c r="C265">
        <v>0.248277</v>
      </c>
      <c r="D265">
        <v>0.88862600000000003</v>
      </c>
      <c r="F265" s="19" t="s">
        <v>506</v>
      </c>
      <c r="G265">
        <f t="shared" si="9"/>
        <v>1315</v>
      </c>
      <c r="H265">
        <v>0.123546</v>
      </c>
      <c r="K265">
        <v>0</v>
      </c>
      <c r="L265">
        <v>1.4675745948028764E-3</v>
      </c>
    </row>
    <row r="266" spans="1:12" x14ac:dyDescent="0.75">
      <c r="F266" s="19" t="s">
        <v>151</v>
      </c>
      <c r="G266">
        <f t="shared" si="9"/>
        <v>1320</v>
      </c>
      <c r="H266">
        <v>0.121868</v>
      </c>
    </row>
    <row r="267" spans="1:12" x14ac:dyDescent="0.75">
      <c r="F267" s="19" t="s">
        <v>507</v>
      </c>
      <c r="G267">
        <f t="shared" si="9"/>
        <v>1325</v>
      </c>
      <c r="H267">
        <v>0.119944</v>
      </c>
    </row>
    <row r="268" spans="1:12" x14ac:dyDescent="0.75">
      <c r="F268" s="19" t="s">
        <v>508</v>
      </c>
      <c r="G268">
        <f t="shared" si="9"/>
        <v>1330</v>
      </c>
      <c r="H268">
        <v>0.118505</v>
      </c>
    </row>
    <row r="269" spans="1:12" x14ac:dyDescent="0.75">
      <c r="F269" s="19" t="s">
        <v>152</v>
      </c>
      <c r="G269">
        <f t="shared" si="9"/>
        <v>1335</v>
      </c>
      <c r="H269">
        <v>0.117185</v>
      </c>
    </row>
    <row r="270" spans="1:12" x14ac:dyDescent="0.75">
      <c r="F270" s="19" t="s">
        <v>509</v>
      </c>
      <c r="G270">
        <f t="shared" si="9"/>
        <v>1340</v>
      </c>
      <c r="H270">
        <v>0.116983</v>
      </c>
    </row>
    <row r="271" spans="1:12" x14ac:dyDescent="0.75">
      <c r="F271" s="19" t="s">
        <v>510</v>
      </c>
      <c r="G271">
        <f t="shared" si="9"/>
        <v>1345</v>
      </c>
      <c r="H271">
        <v>0.115693</v>
      </c>
    </row>
    <row r="272" spans="1:12" x14ac:dyDescent="0.75">
      <c r="F272" s="19" t="s">
        <v>153</v>
      </c>
      <c r="G272">
        <f t="shared" si="9"/>
        <v>1350</v>
      </c>
      <c r="H272">
        <v>0.115398</v>
      </c>
    </row>
    <row r="273" spans="6:8" x14ac:dyDescent="0.75">
      <c r="F273" s="19" t="s">
        <v>511</v>
      </c>
      <c r="G273">
        <f t="shared" si="9"/>
        <v>1355</v>
      </c>
      <c r="H273">
        <v>0.113042</v>
      </c>
    </row>
    <row r="274" spans="6:8" x14ac:dyDescent="0.75">
      <c r="F274" s="19" t="s">
        <v>512</v>
      </c>
      <c r="G274">
        <f t="shared" si="9"/>
        <v>1360</v>
      </c>
      <c r="H274">
        <v>0.11129699999999999</v>
      </c>
    </row>
    <row r="275" spans="6:8" x14ac:dyDescent="0.75">
      <c r="F275" s="19" t="s">
        <v>154</v>
      </c>
      <c r="G275">
        <f t="shared" si="9"/>
        <v>1365</v>
      </c>
      <c r="H275">
        <v>0.110336</v>
      </c>
    </row>
    <row r="276" spans="6:8" x14ac:dyDescent="0.75">
      <c r="F276" s="19" t="s">
        <v>513</v>
      </c>
      <c r="G276">
        <f t="shared" si="9"/>
        <v>1370</v>
      </c>
      <c r="H276">
        <v>0.107763</v>
      </c>
    </row>
    <row r="277" spans="6:8" x14ac:dyDescent="0.75">
      <c r="F277" s="19" t="s">
        <v>514</v>
      </c>
      <c r="G277">
        <f t="shared" si="9"/>
        <v>1375</v>
      </c>
      <c r="H277">
        <v>0.107125</v>
      </c>
    </row>
    <row r="278" spans="6:8" x14ac:dyDescent="0.75">
      <c r="F278" s="19" t="s">
        <v>155</v>
      </c>
      <c r="G278">
        <f t="shared" si="9"/>
        <v>1380</v>
      </c>
      <c r="H278">
        <v>0.10620599999999999</v>
      </c>
    </row>
    <row r="279" spans="6:8" x14ac:dyDescent="0.75">
      <c r="F279" s="19" t="s">
        <v>515</v>
      </c>
      <c r="G279">
        <f t="shared" si="9"/>
        <v>1385</v>
      </c>
      <c r="H279">
        <v>0.104078</v>
      </c>
    </row>
    <row r="280" spans="6:8" x14ac:dyDescent="0.75">
      <c r="F280" s="19" t="s">
        <v>516</v>
      </c>
      <c r="G280">
        <f t="shared" si="9"/>
        <v>1390</v>
      </c>
      <c r="H280">
        <v>0.101256</v>
      </c>
    </row>
    <row r="281" spans="6:8" x14ac:dyDescent="0.75">
      <c r="F281" s="19" t="s">
        <v>156</v>
      </c>
      <c r="G281">
        <f t="shared" si="9"/>
        <v>1395</v>
      </c>
      <c r="H281">
        <v>9.7314999999999999E-2</v>
      </c>
    </row>
    <row r="282" spans="6:8" x14ac:dyDescent="0.75">
      <c r="F282" s="19" t="s">
        <v>517</v>
      </c>
      <c r="G282">
        <f t="shared" si="9"/>
        <v>1400</v>
      </c>
      <c r="H282">
        <v>9.6352999999999994E-2</v>
      </c>
    </row>
    <row r="283" spans="6:8" x14ac:dyDescent="0.75">
      <c r="F283" s="19" t="s">
        <v>518</v>
      </c>
      <c r="G283">
        <f t="shared" si="9"/>
        <v>1405</v>
      </c>
      <c r="H283">
        <v>9.4210000000000002E-2</v>
      </c>
    </row>
    <row r="284" spans="6:8" x14ac:dyDescent="0.75">
      <c r="F284" s="19" t="s">
        <v>157</v>
      </c>
      <c r="G284">
        <f t="shared" si="9"/>
        <v>1410</v>
      </c>
      <c r="H284">
        <v>9.1539999999999996E-2</v>
      </c>
    </row>
    <row r="285" spans="6:8" x14ac:dyDescent="0.75">
      <c r="F285" s="19" t="s">
        <v>519</v>
      </c>
      <c r="G285">
        <f t="shared" si="9"/>
        <v>1415</v>
      </c>
      <c r="H285">
        <v>8.9634000000000005E-2</v>
      </c>
    </row>
    <row r="286" spans="6:8" x14ac:dyDescent="0.75">
      <c r="F286" s="19" t="s">
        <v>520</v>
      </c>
      <c r="G286">
        <f t="shared" si="9"/>
        <v>1420</v>
      </c>
      <c r="H286">
        <v>8.7552000000000005E-2</v>
      </c>
    </row>
    <row r="287" spans="6:8" x14ac:dyDescent="0.75">
      <c r="F287" s="19" t="s">
        <v>158</v>
      </c>
      <c r="G287">
        <f t="shared" si="9"/>
        <v>1425</v>
      </c>
      <c r="H287">
        <v>8.5586999999999996E-2</v>
      </c>
    </row>
    <row r="288" spans="6:8" x14ac:dyDescent="0.75">
      <c r="F288" s="19" t="s">
        <v>521</v>
      </c>
      <c r="G288">
        <f t="shared" si="9"/>
        <v>1430</v>
      </c>
      <c r="H288">
        <v>8.3148E-2</v>
      </c>
    </row>
    <row r="289" spans="6:8" x14ac:dyDescent="0.75">
      <c r="F289" s="19" t="s">
        <v>522</v>
      </c>
      <c r="G289">
        <f t="shared" si="9"/>
        <v>1435</v>
      </c>
      <c r="H289">
        <v>8.0601999999999993E-2</v>
      </c>
    </row>
    <row r="290" spans="6:8" x14ac:dyDescent="0.75">
      <c r="F290" s="19" t="s">
        <v>159</v>
      </c>
      <c r="G290">
        <f t="shared" si="9"/>
        <v>1440</v>
      </c>
      <c r="H290">
        <v>7.7340000000000006E-2</v>
      </c>
    </row>
    <row r="291" spans="6:8" x14ac:dyDescent="0.75">
      <c r="F291" s="19" t="s">
        <v>523</v>
      </c>
      <c r="G291">
        <f t="shared" si="9"/>
        <v>1445</v>
      </c>
      <c r="H291">
        <v>7.5353000000000003E-2</v>
      </c>
    </row>
    <row r="292" spans="6:8" x14ac:dyDescent="0.75">
      <c r="F292" s="19" t="s">
        <v>524</v>
      </c>
      <c r="G292">
        <f t="shared" si="9"/>
        <v>1450</v>
      </c>
      <c r="H292">
        <v>7.3086999999999999E-2</v>
      </c>
    </row>
    <row r="293" spans="6:8" x14ac:dyDescent="0.75">
      <c r="F293" s="19" t="s">
        <v>160</v>
      </c>
      <c r="G293">
        <f t="shared" si="9"/>
        <v>1455</v>
      </c>
      <c r="H293">
        <v>7.1110999999999994E-2</v>
      </c>
    </row>
    <row r="294" spans="6:8" x14ac:dyDescent="0.75">
      <c r="F294" s="19" t="s">
        <v>525</v>
      </c>
      <c r="G294">
        <f t="shared" si="9"/>
        <v>1460</v>
      </c>
      <c r="H294">
        <v>6.8189E-2</v>
      </c>
    </row>
    <row r="295" spans="6:8" x14ac:dyDescent="0.75">
      <c r="F295" s="19" t="s">
        <v>526</v>
      </c>
      <c r="G295">
        <f t="shared" si="9"/>
        <v>1465</v>
      </c>
      <c r="H295">
        <v>6.5793000000000004E-2</v>
      </c>
    </row>
    <row r="296" spans="6:8" x14ac:dyDescent="0.75">
      <c r="F296" s="19" t="s">
        <v>161</v>
      </c>
      <c r="G296">
        <f t="shared" si="9"/>
        <v>1470</v>
      </c>
      <c r="H296">
        <v>6.3464999999999994E-2</v>
      </c>
    </row>
    <row r="297" spans="6:8" x14ac:dyDescent="0.75">
      <c r="F297" s="19" t="s">
        <v>527</v>
      </c>
      <c r="G297">
        <f t="shared" si="9"/>
        <v>1475</v>
      </c>
      <c r="H297">
        <v>6.0056999999999999E-2</v>
      </c>
    </row>
    <row r="298" spans="6:8" x14ac:dyDescent="0.75">
      <c r="F298" s="19" t="s">
        <v>528</v>
      </c>
      <c r="G298">
        <f t="shared" si="9"/>
        <v>1480</v>
      </c>
      <c r="H298">
        <v>5.9111999999999998E-2</v>
      </c>
    </row>
    <row r="299" spans="6:8" x14ac:dyDescent="0.75">
      <c r="F299" s="19" t="s">
        <v>162</v>
      </c>
      <c r="G299">
        <f t="shared" si="9"/>
        <v>1485</v>
      </c>
      <c r="H299">
        <v>5.5870000000000003E-2</v>
      </c>
    </row>
    <row r="300" spans="6:8" x14ac:dyDescent="0.75">
      <c r="F300" s="19" t="s">
        <v>529</v>
      </c>
      <c r="G300">
        <f t="shared" si="9"/>
        <v>1490</v>
      </c>
      <c r="H300">
        <v>5.3158999999999998E-2</v>
      </c>
    </row>
    <row r="301" spans="6:8" x14ac:dyDescent="0.75">
      <c r="F301" s="19" t="s">
        <v>530</v>
      </c>
      <c r="G301">
        <f t="shared" si="9"/>
        <v>1495</v>
      </c>
      <c r="H301">
        <v>5.0589000000000002E-2</v>
      </c>
    </row>
    <row r="302" spans="6:8" x14ac:dyDescent="0.75">
      <c r="F302" s="19" t="s">
        <v>163</v>
      </c>
      <c r="G302">
        <f t="shared" si="9"/>
        <v>1500</v>
      </c>
      <c r="H302">
        <v>4.7646000000000001E-2</v>
      </c>
    </row>
    <row r="303" spans="6:8" x14ac:dyDescent="0.75">
      <c r="F303" s="19" t="s">
        <v>531</v>
      </c>
      <c r="G303">
        <f t="shared" si="9"/>
        <v>1505</v>
      </c>
      <c r="H303">
        <v>4.3173000000000003E-2</v>
      </c>
    </row>
    <row r="304" spans="6:8" x14ac:dyDescent="0.75">
      <c r="F304" s="19" t="s">
        <v>532</v>
      </c>
      <c r="G304">
        <f t="shared" si="9"/>
        <v>1510</v>
      </c>
      <c r="H304">
        <v>4.0556000000000002E-2</v>
      </c>
    </row>
    <row r="305" spans="6:8" x14ac:dyDescent="0.75">
      <c r="F305" s="19" t="s">
        <v>164</v>
      </c>
      <c r="G305">
        <f t="shared" si="9"/>
        <v>1515</v>
      </c>
      <c r="H305">
        <v>3.7866999999999998E-2</v>
      </c>
    </row>
    <row r="306" spans="6:8" x14ac:dyDescent="0.75">
      <c r="F306" s="19" t="s">
        <v>533</v>
      </c>
      <c r="G306">
        <f t="shared" si="9"/>
        <v>1520</v>
      </c>
      <c r="H306">
        <v>3.5120999999999999E-2</v>
      </c>
    </row>
    <row r="307" spans="6:8" x14ac:dyDescent="0.75">
      <c r="F307" s="19" t="s">
        <v>534</v>
      </c>
      <c r="G307">
        <f t="shared" si="9"/>
        <v>1525</v>
      </c>
      <c r="H307">
        <v>3.3488999999999998E-2</v>
      </c>
    </row>
    <row r="308" spans="6:8" x14ac:dyDescent="0.75">
      <c r="F308" s="19" t="s">
        <v>165</v>
      </c>
      <c r="G308">
        <f t="shared" si="9"/>
        <v>1530</v>
      </c>
      <c r="H308">
        <v>3.1216000000000001E-2</v>
      </c>
    </row>
    <row r="309" spans="6:8" x14ac:dyDescent="0.75">
      <c r="F309" s="19" t="s">
        <v>535</v>
      </c>
      <c r="G309">
        <f t="shared" si="9"/>
        <v>1535</v>
      </c>
      <c r="H309">
        <v>2.9951999999999999E-2</v>
      </c>
    </row>
    <row r="310" spans="6:8" x14ac:dyDescent="0.75">
      <c r="F310" s="19" t="s">
        <v>536</v>
      </c>
      <c r="G310">
        <f t="shared" si="9"/>
        <v>1540</v>
      </c>
      <c r="H310">
        <v>2.8965999999999999E-2</v>
      </c>
    </row>
    <row r="311" spans="6:8" x14ac:dyDescent="0.75">
      <c r="F311" s="19" t="s">
        <v>166</v>
      </c>
      <c r="G311">
        <f t="shared" si="9"/>
        <v>1545</v>
      </c>
      <c r="H311">
        <v>2.8008000000000002E-2</v>
      </c>
    </row>
    <row r="312" spans="6:8" x14ac:dyDescent="0.75">
      <c r="F312" s="19" t="s">
        <v>537</v>
      </c>
      <c r="G312">
        <f t="shared" si="9"/>
        <v>1550</v>
      </c>
      <c r="H312">
        <v>2.7837000000000001E-2</v>
      </c>
    </row>
    <row r="313" spans="6:8" x14ac:dyDescent="0.75">
      <c r="F313" s="19" t="s">
        <v>538</v>
      </c>
      <c r="G313">
        <f t="shared" si="9"/>
        <v>1555</v>
      </c>
      <c r="H313">
        <v>2.7033999999999999E-2</v>
      </c>
    </row>
    <row r="314" spans="6:8" x14ac:dyDescent="0.75">
      <c r="F314" s="19" t="s">
        <v>167</v>
      </c>
      <c r="G314">
        <f t="shared" si="9"/>
        <v>1560</v>
      </c>
      <c r="H314">
        <v>2.9361000000000002E-2</v>
      </c>
    </row>
    <row r="315" spans="6:8" x14ac:dyDescent="0.75">
      <c r="F315" s="19" t="s">
        <v>539</v>
      </c>
      <c r="G315">
        <f t="shared" si="9"/>
        <v>1565</v>
      </c>
      <c r="H315">
        <v>3.3399999999999999E-2</v>
      </c>
    </row>
    <row r="316" spans="6:8" x14ac:dyDescent="0.75">
      <c r="F316" s="19" t="s">
        <v>540</v>
      </c>
      <c r="G316">
        <f t="shared" si="9"/>
        <v>1570</v>
      </c>
      <c r="H316">
        <v>3.9246999999999997E-2</v>
      </c>
    </row>
    <row r="317" spans="6:8" x14ac:dyDescent="0.75">
      <c r="F317" s="19" t="s">
        <v>168</v>
      </c>
      <c r="G317">
        <f t="shared" si="9"/>
        <v>1575</v>
      </c>
      <c r="H317">
        <v>4.6834000000000001E-2</v>
      </c>
    </row>
    <row r="318" spans="6:8" x14ac:dyDescent="0.75">
      <c r="F318" s="19" t="s">
        <v>541</v>
      </c>
      <c r="G318">
        <f t="shared" si="9"/>
        <v>1580</v>
      </c>
      <c r="H318">
        <v>5.0623000000000001E-2</v>
      </c>
    </row>
    <row r="319" spans="6:8" x14ac:dyDescent="0.75">
      <c r="F319" s="19" t="s">
        <v>542</v>
      </c>
      <c r="G319">
        <f t="shared" si="9"/>
        <v>1585</v>
      </c>
      <c r="H319">
        <v>5.4959000000000001E-2</v>
      </c>
    </row>
    <row r="320" spans="6:8" x14ac:dyDescent="0.75">
      <c r="F320" s="19" t="s">
        <v>169</v>
      </c>
      <c r="G320">
        <f t="shared" si="9"/>
        <v>1590</v>
      </c>
      <c r="H320">
        <v>6.5537999999999999E-2</v>
      </c>
    </row>
    <row r="321" spans="6:8" x14ac:dyDescent="0.75">
      <c r="F321" s="19" t="s">
        <v>543</v>
      </c>
      <c r="G321">
        <f t="shared" si="9"/>
        <v>1595</v>
      </c>
      <c r="H321">
        <v>7.1177000000000004E-2</v>
      </c>
    </row>
    <row r="322" spans="6:8" x14ac:dyDescent="0.75">
      <c r="F322" s="19" t="s">
        <v>544</v>
      </c>
      <c r="G322">
        <f t="shared" si="9"/>
        <v>1600</v>
      </c>
      <c r="H322">
        <v>7.6711000000000001E-2</v>
      </c>
    </row>
    <row r="323" spans="6:8" x14ac:dyDescent="0.75">
      <c r="F323" s="19" t="s">
        <v>170</v>
      </c>
      <c r="G323">
        <f t="shared" si="9"/>
        <v>1605</v>
      </c>
      <c r="H323">
        <v>8.1777000000000002E-2</v>
      </c>
    </row>
    <row r="324" spans="6:8" x14ac:dyDescent="0.75">
      <c r="F324" s="19" t="s">
        <v>545</v>
      </c>
      <c r="G324">
        <f t="shared" si="9"/>
        <v>1610</v>
      </c>
      <c r="H324">
        <v>8.6274000000000003E-2</v>
      </c>
    </row>
    <row r="325" spans="6:8" x14ac:dyDescent="0.75">
      <c r="F325" s="19" t="s">
        <v>546</v>
      </c>
      <c r="G325">
        <f t="shared" ref="G325:G388" si="10">G324+5</f>
        <v>1615</v>
      </c>
      <c r="H325">
        <v>8.8868000000000003E-2</v>
      </c>
    </row>
    <row r="326" spans="6:8" x14ac:dyDescent="0.75">
      <c r="F326" s="19" t="s">
        <v>171</v>
      </c>
      <c r="G326">
        <f t="shared" si="10"/>
        <v>1620</v>
      </c>
      <c r="H326">
        <v>9.2951000000000006E-2</v>
      </c>
    </row>
    <row r="327" spans="6:8" x14ac:dyDescent="0.75">
      <c r="F327" s="19" t="s">
        <v>547</v>
      </c>
      <c r="G327">
        <f t="shared" si="10"/>
        <v>1625</v>
      </c>
      <c r="H327">
        <v>9.5951999999999996E-2</v>
      </c>
    </row>
    <row r="328" spans="6:8" x14ac:dyDescent="0.75">
      <c r="F328" s="19" t="s">
        <v>548</v>
      </c>
      <c r="G328">
        <f t="shared" si="10"/>
        <v>1630</v>
      </c>
      <c r="H328">
        <v>0.10133200000000001</v>
      </c>
    </row>
    <row r="329" spans="6:8" x14ac:dyDescent="0.75">
      <c r="F329" s="19" t="s">
        <v>172</v>
      </c>
      <c r="G329">
        <f t="shared" si="10"/>
        <v>1635</v>
      </c>
      <c r="H329">
        <v>0.10484499999999999</v>
      </c>
    </row>
    <row r="330" spans="6:8" x14ac:dyDescent="0.75">
      <c r="F330" s="19" t="s">
        <v>549</v>
      </c>
      <c r="G330">
        <f t="shared" si="10"/>
        <v>1640</v>
      </c>
      <c r="H330">
        <v>0.106446</v>
      </c>
    </row>
    <row r="331" spans="6:8" x14ac:dyDescent="0.75">
      <c r="F331" s="19" t="s">
        <v>550</v>
      </c>
      <c r="G331">
        <f t="shared" si="10"/>
        <v>1645</v>
      </c>
      <c r="H331">
        <v>0.107281</v>
      </c>
    </row>
    <row r="332" spans="6:8" x14ac:dyDescent="0.75">
      <c r="F332" s="19" t="s">
        <v>173</v>
      </c>
      <c r="G332">
        <f t="shared" si="10"/>
        <v>1650</v>
      </c>
      <c r="H332">
        <v>0.10846799999999999</v>
      </c>
    </row>
    <row r="333" spans="6:8" x14ac:dyDescent="0.75">
      <c r="F333" s="19" t="s">
        <v>551</v>
      </c>
      <c r="G333">
        <f t="shared" si="10"/>
        <v>1655</v>
      </c>
      <c r="H333">
        <v>7.7965000000000007E-2</v>
      </c>
    </row>
    <row r="334" spans="6:8" x14ac:dyDescent="0.75">
      <c r="F334" s="19" t="s">
        <v>552</v>
      </c>
      <c r="G334">
        <f t="shared" si="10"/>
        <v>1660</v>
      </c>
      <c r="H334">
        <v>0.108422</v>
      </c>
    </row>
    <row r="335" spans="6:8" x14ac:dyDescent="0.75">
      <c r="F335" s="19" t="s">
        <v>174</v>
      </c>
      <c r="G335">
        <f t="shared" si="10"/>
        <v>1665</v>
      </c>
      <c r="H335">
        <v>0.107379</v>
      </c>
    </row>
    <row r="336" spans="6:8" x14ac:dyDescent="0.75">
      <c r="F336" s="19" t="s">
        <v>553</v>
      </c>
      <c r="G336">
        <f t="shared" si="10"/>
        <v>1670</v>
      </c>
      <c r="H336">
        <v>0.106374</v>
      </c>
    </row>
    <row r="337" spans="6:8" x14ac:dyDescent="0.75">
      <c r="F337" s="19" t="s">
        <v>554</v>
      </c>
      <c r="G337">
        <f t="shared" si="10"/>
        <v>1675</v>
      </c>
      <c r="H337">
        <v>0.107095</v>
      </c>
    </row>
    <row r="338" spans="6:8" x14ac:dyDescent="0.75">
      <c r="F338" s="19" t="s">
        <v>175</v>
      </c>
      <c r="G338">
        <f t="shared" si="10"/>
        <v>1680</v>
      </c>
      <c r="H338">
        <v>0.10709399999999999</v>
      </c>
    </row>
    <row r="339" spans="6:8" x14ac:dyDescent="0.75">
      <c r="F339" s="19" t="s">
        <v>555</v>
      </c>
      <c r="G339">
        <f t="shared" si="10"/>
        <v>1685</v>
      </c>
      <c r="H339">
        <v>0.10568</v>
      </c>
    </row>
    <row r="340" spans="6:8" x14ac:dyDescent="0.75">
      <c r="F340" s="19" t="s">
        <v>556</v>
      </c>
      <c r="G340">
        <f t="shared" si="10"/>
        <v>1690</v>
      </c>
      <c r="H340">
        <v>0.105106</v>
      </c>
    </row>
    <row r="341" spans="6:8" x14ac:dyDescent="0.75">
      <c r="F341" s="19" t="s">
        <v>176</v>
      </c>
      <c r="G341">
        <f t="shared" si="10"/>
        <v>1695</v>
      </c>
      <c r="H341">
        <v>0.104686</v>
      </c>
    </row>
    <row r="342" spans="6:8" x14ac:dyDescent="0.75">
      <c r="F342" s="19" t="s">
        <v>557</v>
      </c>
      <c r="G342">
        <f t="shared" si="10"/>
        <v>1700</v>
      </c>
      <c r="H342">
        <v>0.10267999999999999</v>
      </c>
    </row>
    <row r="343" spans="6:8" x14ac:dyDescent="0.75">
      <c r="F343" s="19" t="s">
        <v>558</v>
      </c>
      <c r="G343">
        <f t="shared" si="10"/>
        <v>1705</v>
      </c>
      <c r="H343">
        <v>0.101272</v>
      </c>
    </row>
    <row r="344" spans="6:8" x14ac:dyDescent="0.75">
      <c r="F344" s="19" t="s">
        <v>177</v>
      </c>
      <c r="G344">
        <f t="shared" si="10"/>
        <v>1710</v>
      </c>
      <c r="H344">
        <v>0.100144</v>
      </c>
    </row>
    <row r="345" spans="6:8" x14ac:dyDescent="0.75">
      <c r="F345" s="19" t="s">
        <v>559</v>
      </c>
      <c r="G345">
        <f t="shared" si="10"/>
        <v>1715</v>
      </c>
      <c r="H345">
        <v>9.8420999999999995E-2</v>
      </c>
    </row>
    <row r="346" spans="6:8" x14ac:dyDescent="0.75">
      <c r="F346" s="19" t="s">
        <v>560</v>
      </c>
      <c r="G346">
        <f t="shared" si="10"/>
        <v>1720</v>
      </c>
      <c r="H346">
        <v>9.8416000000000003E-2</v>
      </c>
    </row>
    <row r="347" spans="6:8" x14ac:dyDescent="0.75">
      <c r="F347" s="19" t="s">
        <v>178</v>
      </c>
      <c r="G347">
        <f t="shared" si="10"/>
        <v>1725</v>
      </c>
      <c r="H347">
        <v>9.6421999999999994E-2</v>
      </c>
    </row>
    <row r="348" spans="6:8" x14ac:dyDescent="0.75">
      <c r="F348" s="19" t="s">
        <v>561</v>
      </c>
      <c r="G348">
        <f t="shared" si="10"/>
        <v>1730</v>
      </c>
      <c r="H348">
        <v>9.5023999999999997E-2</v>
      </c>
    </row>
    <row r="349" spans="6:8" x14ac:dyDescent="0.75">
      <c r="F349" s="19" t="s">
        <v>562</v>
      </c>
      <c r="G349">
        <f t="shared" si="10"/>
        <v>1735</v>
      </c>
      <c r="H349">
        <v>9.35E-2</v>
      </c>
    </row>
    <row r="350" spans="6:8" x14ac:dyDescent="0.75">
      <c r="F350" s="19" t="s">
        <v>179</v>
      </c>
      <c r="G350">
        <f t="shared" si="10"/>
        <v>1740</v>
      </c>
      <c r="H350">
        <v>9.1881000000000004E-2</v>
      </c>
    </row>
    <row r="351" spans="6:8" x14ac:dyDescent="0.75">
      <c r="F351" s="19" t="s">
        <v>563</v>
      </c>
      <c r="G351">
        <f t="shared" si="10"/>
        <v>1745</v>
      </c>
      <c r="H351">
        <v>9.0102000000000002E-2</v>
      </c>
    </row>
    <row r="352" spans="6:8" x14ac:dyDescent="0.75">
      <c r="F352" s="19" t="s">
        <v>564</v>
      </c>
      <c r="G352">
        <f t="shared" si="10"/>
        <v>1750</v>
      </c>
      <c r="H352">
        <v>8.9369000000000004E-2</v>
      </c>
    </row>
    <row r="353" spans="6:8" x14ac:dyDescent="0.75">
      <c r="F353" s="19" t="s">
        <v>180</v>
      </c>
      <c r="G353">
        <f t="shared" si="10"/>
        <v>1755</v>
      </c>
      <c r="H353">
        <v>8.8360999999999995E-2</v>
      </c>
    </row>
    <row r="354" spans="6:8" x14ac:dyDescent="0.75">
      <c r="F354" s="19" t="s">
        <v>565</v>
      </c>
      <c r="G354">
        <f t="shared" si="10"/>
        <v>1760</v>
      </c>
      <c r="H354">
        <v>8.6631E-2</v>
      </c>
    </row>
    <row r="355" spans="6:8" x14ac:dyDescent="0.75">
      <c r="F355" s="19" t="s">
        <v>566</v>
      </c>
      <c r="G355">
        <f t="shared" si="10"/>
        <v>1765</v>
      </c>
      <c r="H355">
        <v>8.5163000000000003E-2</v>
      </c>
    </row>
    <row r="356" spans="6:8" x14ac:dyDescent="0.75">
      <c r="F356" s="19" t="s">
        <v>181</v>
      </c>
      <c r="G356">
        <f t="shared" si="10"/>
        <v>1770</v>
      </c>
      <c r="H356">
        <v>8.2061999999999996E-2</v>
      </c>
    </row>
    <row r="357" spans="6:8" x14ac:dyDescent="0.75">
      <c r="F357" s="19" t="s">
        <v>567</v>
      </c>
      <c r="G357">
        <f t="shared" si="10"/>
        <v>1775</v>
      </c>
      <c r="H357">
        <v>8.0101000000000006E-2</v>
      </c>
    </row>
    <row r="358" spans="6:8" x14ac:dyDescent="0.75">
      <c r="F358" s="19" t="s">
        <v>568</v>
      </c>
      <c r="G358">
        <f t="shared" si="10"/>
        <v>1780</v>
      </c>
      <c r="H358">
        <v>7.7286999999999995E-2</v>
      </c>
    </row>
    <row r="359" spans="6:8" x14ac:dyDescent="0.75">
      <c r="F359" s="19" t="s">
        <v>182</v>
      </c>
      <c r="G359">
        <f t="shared" si="10"/>
        <v>1785</v>
      </c>
      <c r="H359">
        <v>7.5320999999999999E-2</v>
      </c>
    </row>
    <row r="360" spans="6:8" x14ac:dyDescent="0.75">
      <c r="F360" s="19" t="s">
        <v>569</v>
      </c>
      <c r="G360">
        <f t="shared" si="10"/>
        <v>1790</v>
      </c>
      <c r="H360">
        <v>7.2598999999999997E-2</v>
      </c>
    </row>
    <row r="361" spans="6:8" x14ac:dyDescent="0.75">
      <c r="F361" s="19" t="s">
        <v>570</v>
      </c>
      <c r="G361">
        <f t="shared" si="10"/>
        <v>1795</v>
      </c>
      <c r="H361">
        <v>7.1428000000000005E-2</v>
      </c>
    </row>
    <row r="362" spans="6:8" x14ac:dyDescent="0.75">
      <c r="F362" s="19" t="s">
        <v>183</v>
      </c>
      <c r="G362">
        <f t="shared" si="10"/>
        <v>1800</v>
      </c>
      <c r="H362">
        <v>6.8012000000000003E-2</v>
      </c>
    </row>
    <row r="363" spans="6:8" x14ac:dyDescent="0.75">
      <c r="F363" s="19" t="s">
        <v>571</v>
      </c>
      <c r="G363">
        <f t="shared" si="10"/>
        <v>1805</v>
      </c>
      <c r="H363">
        <v>6.7127999999999993E-2</v>
      </c>
    </row>
    <row r="364" spans="6:8" x14ac:dyDescent="0.75">
      <c r="F364" s="19" t="s">
        <v>572</v>
      </c>
      <c r="G364">
        <f t="shared" si="10"/>
        <v>1810</v>
      </c>
      <c r="H364">
        <v>6.5132999999999996E-2</v>
      </c>
    </row>
    <row r="365" spans="6:8" x14ac:dyDescent="0.75">
      <c r="F365" s="19" t="s">
        <v>184</v>
      </c>
      <c r="G365">
        <f t="shared" si="10"/>
        <v>1815</v>
      </c>
      <c r="H365">
        <v>6.3499E-2</v>
      </c>
    </row>
    <row r="366" spans="6:8" x14ac:dyDescent="0.75">
      <c r="F366" s="19" t="s">
        <v>573</v>
      </c>
      <c r="G366">
        <f t="shared" si="10"/>
        <v>1820</v>
      </c>
      <c r="H366">
        <v>6.1029E-2</v>
      </c>
    </row>
    <row r="367" spans="6:8" x14ac:dyDescent="0.75">
      <c r="F367" s="19" t="s">
        <v>574</v>
      </c>
      <c r="G367">
        <f t="shared" si="10"/>
        <v>1825</v>
      </c>
      <c r="H367">
        <v>5.8971999999999997E-2</v>
      </c>
    </row>
    <row r="368" spans="6:8" x14ac:dyDescent="0.75">
      <c r="F368" s="19" t="s">
        <v>185</v>
      </c>
      <c r="G368">
        <f t="shared" si="10"/>
        <v>1830</v>
      </c>
      <c r="H368">
        <v>5.6251000000000002E-2</v>
      </c>
    </row>
    <row r="369" spans="6:8" x14ac:dyDescent="0.75">
      <c r="F369" s="19" t="s">
        <v>575</v>
      </c>
      <c r="G369">
        <f t="shared" si="10"/>
        <v>1835</v>
      </c>
      <c r="H369">
        <v>5.3831999999999998E-2</v>
      </c>
    </row>
    <row r="370" spans="6:8" x14ac:dyDescent="0.75">
      <c r="F370" s="19" t="s">
        <v>576</v>
      </c>
      <c r="G370">
        <f t="shared" si="10"/>
        <v>1840</v>
      </c>
      <c r="H370">
        <v>5.1730999999999999E-2</v>
      </c>
    </row>
    <row r="371" spans="6:8" x14ac:dyDescent="0.75">
      <c r="F371" s="19" t="s">
        <v>186</v>
      </c>
      <c r="G371">
        <f t="shared" si="10"/>
        <v>1845</v>
      </c>
      <c r="H371">
        <v>4.9646999999999997E-2</v>
      </c>
    </row>
    <row r="372" spans="6:8" x14ac:dyDescent="0.75">
      <c r="F372" s="19" t="s">
        <v>577</v>
      </c>
      <c r="G372">
        <f t="shared" si="10"/>
        <v>1850</v>
      </c>
      <c r="H372">
        <v>4.7310999999999999E-2</v>
      </c>
    </row>
    <row r="373" spans="6:8" x14ac:dyDescent="0.75">
      <c r="F373" s="19" t="s">
        <v>578</v>
      </c>
      <c r="G373">
        <f t="shared" si="10"/>
        <v>1855</v>
      </c>
      <c r="H373">
        <v>4.4198000000000001E-2</v>
      </c>
    </row>
    <row r="374" spans="6:8" x14ac:dyDescent="0.75">
      <c r="F374" s="19" t="s">
        <v>187</v>
      </c>
      <c r="G374">
        <f t="shared" si="10"/>
        <v>1860</v>
      </c>
      <c r="H374">
        <v>4.0590000000000001E-2</v>
      </c>
    </row>
    <row r="375" spans="6:8" x14ac:dyDescent="0.75">
      <c r="F375" s="19" t="s">
        <v>579</v>
      </c>
      <c r="G375">
        <f t="shared" si="10"/>
        <v>1865</v>
      </c>
      <c r="H375">
        <v>3.8101000000000003E-2</v>
      </c>
    </row>
    <row r="376" spans="6:8" x14ac:dyDescent="0.75">
      <c r="F376" s="19" t="s">
        <v>580</v>
      </c>
      <c r="G376">
        <f t="shared" si="10"/>
        <v>1870</v>
      </c>
      <c r="H376">
        <v>3.5314999999999999E-2</v>
      </c>
    </row>
    <row r="377" spans="6:8" x14ac:dyDescent="0.75">
      <c r="F377" s="19" t="s">
        <v>188</v>
      </c>
      <c r="G377">
        <f t="shared" si="10"/>
        <v>1875</v>
      </c>
      <c r="H377">
        <v>3.3355999999999997E-2</v>
      </c>
    </row>
    <row r="378" spans="6:8" x14ac:dyDescent="0.75">
      <c r="F378" s="19" t="s">
        <v>581</v>
      </c>
      <c r="G378">
        <f t="shared" si="10"/>
        <v>1880</v>
      </c>
      <c r="H378">
        <v>3.1526999999999999E-2</v>
      </c>
    </row>
    <row r="379" spans="6:8" x14ac:dyDescent="0.75">
      <c r="F379" s="19" t="s">
        <v>582</v>
      </c>
      <c r="G379">
        <f t="shared" si="10"/>
        <v>1885</v>
      </c>
      <c r="H379">
        <v>3.0315000000000002E-2</v>
      </c>
    </row>
    <row r="380" spans="6:8" x14ac:dyDescent="0.75">
      <c r="F380" s="19" t="s">
        <v>189</v>
      </c>
      <c r="G380">
        <f t="shared" si="10"/>
        <v>1890</v>
      </c>
      <c r="H380">
        <v>2.9009E-2</v>
      </c>
    </row>
    <row r="381" spans="6:8" x14ac:dyDescent="0.75">
      <c r="F381" s="19" t="s">
        <v>583</v>
      </c>
      <c r="G381">
        <f t="shared" si="10"/>
        <v>1895</v>
      </c>
      <c r="H381">
        <v>2.7359999999999999E-2</v>
      </c>
    </row>
    <row r="382" spans="6:8" x14ac:dyDescent="0.75">
      <c r="F382" s="19" t="s">
        <v>584</v>
      </c>
      <c r="G382">
        <f t="shared" si="10"/>
        <v>1900</v>
      </c>
      <c r="H382">
        <v>2.6925999999999999E-2</v>
      </c>
    </row>
    <row r="383" spans="6:8" x14ac:dyDescent="0.75">
      <c r="F383" s="19" t="s">
        <v>190</v>
      </c>
      <c r="G383">
        <f t="shared" si="10"/>
        <v>1905</v>
      </c>
      <c r="H383">
        <v>2.5836000000000001E-2</v>
      </c>
    </row>
    <row r="384" spans="6:8" x14ac:dyDescent="0.75">
      <c r="F384" s="19" t="s">
        <v>585</v>
      </c>
      <c r="G384">
        <f t="shared" si="10"/>
        <v>1910</v>
      </c>
      <c r="H384">
        <v>2.5017000000000001E-2</v>
      </c>
    </row>
    <row r="385" spans="6:8" x14ac:dyDescent="0.75">
      <c r="F385" s="19" t="s">
        <v>586</v>
      </c>
      <c r="G385">
        <f t="shared" si="10"/>
        <v>1915</v>
      </c>
      <c r="H385">
        <v>2.4725E-2</v>
      </c>
    </row>
    <row r="386" spans="6:8" x14ac:dyDescent="0.75">
      <c r="F386" s="19" t="s">
        <v>191</v>
      </c>
      <c r="G386">
        <f t="shared" si="10"/>
        <v>1920</v>
      </c>
      <c r="H386">
        <v>2.4017E-2</v>
      </c>
    </row>
    <row r="387" spans="6:8" x14ac:dyDescent="0.75">
      <c r="F387" s="19" t="s">
        <v>587</v>
      </c>
      <c r="G387">
        <f t="shared" si="10"/>
        <v>1925</v>
      </c>
      <c r="H387">
        <v>2.3418000000000001E-2</v>
      </c>
    </row>
    <row r="388" spans="6:8" x14ac:dyDescent="0.75">
      <c r="F388" s="19" t="s">
        <v>588</v>
      </c>
      <c r="G388">
        <f t="shared" si="10"/>
        <v>1930</v>
      </c>
      <c r="H388">
        <v>2.3182999999999999E-2</v>
      </c>
    </row>
    <row r="389" spans="6:8" x14ac:dyDescent="0.75">
      <c r="F389" s="19" t="s">
        <v>192</v>
      </c>
      <c r="G389">
        <f t="shared" ref="G389:G452" si="11">G388+5</f>
        <v>1935</v>
      </c>
      <c r="H389">
        <v>2.2419000000000001E-2</v>
      </c>
    </row>
    <row r="390" spans="6:8" x14ac:dyDescent="0.75">
      <c r="F390" s="19" t="s">
        <v>589</v>
      </c>
      <c r="G390">
        <f t="shared" si="11"/>
        <v>1940</v>
      </c>
      <c r="H390">
        <v>2.2081E-2</v>
      </c>
    </row>
    <row r="391" spans="6:8" x14ac:dyDescent="0.75">
      <c r="F391" s="19" t="s">
        <v>590</v>
      </c>
      <c r="G391">
        <f t="shared" si="11"/>
        <v>1945</v>
      </c>
      <c r="H391">
        <v>2.1870000000000001E-2</v>
      </c>
    </row>
    <row r="392" spans="6:8" x14ac:dyDescent="0.75">
      <c r="F392" s="19" t="s">
        <v>193</v>
      </c>
      <c r="G392">
        <f t="shared" si="11"/>
        <v>1950</v>
      </c>
      <c r="H392">
        <v>2.1072E-2</v>
      </c>
    </row>
    <row r="393" spans="6:8" x14ac:dyDescent="0.75">
      <c r="F393" s="19" t="s">
        <v>591</v>
      </c>
      <c r="G393">
        <f t="shared" si="11"/>
        <v>1955</v>
      </c>
      <c r="H393">
        <v>2.0382000000000001E-2</v>
      </c>
    </row>
    <row r="394" spans="6:8" x14ac:dyDescent="0.75">
      <c r="F394" s="19" t="s">
        <v>592</v>
      </c>
      <c r="G394">
        <f t="shared" si="11"/>
        <v>1960</v>
      </c>
      <c r="H394">
        <v>2.0643000000000002E-2</v>
      </c>
    </row>
    <row r="395" spans="6:8" x14ac:dyDescent="0.75">
      <c r="F395" s="19" t="s">
        <v>194</v>
      </c>
      <c r="G395">
        <f t="shared" si="11"/>
        <v>1965</v>
      </c>
      <c r="H395">
        <v>1.9946999999999999E-2</v>
      </c>
    </row>
    <row r="396" spans="6:8" x14ac:dyDescent="0.75">
      <c r="F396" s="19" t="s">
        <v>593</v>
      </c>
      <c r="G396">
        <f t="shared" si="11"/>
        <v>1970</v>
      </c>
      <c r="H396">
        <v>1.9559E-2</v>
      </c>
    </row>
    <row r="397" spans="6:8" x14ac:dyDescent="0.75">
      <c r="F397" s="19" t="s">
        <v>594</v>
      </c>
      <c r="G397">
        <f t="shared" si="11"/>
        <v>1975</v>
      </c>
      <c r="H397">
        <v>1.9463000000000001E-2</v>
      </c>
    </row>
    <row r="398" spans="6:8" x14ac:dyDescent="0.75">
      <c r="F398" s="19" t="s">
        <v>195</v>
      </c>
      <c r="G398">
        <f t="shared" si="11"/>
        <v>1980</v>
      </c>
      <c r="H398">
        <v>1.8845000000000001E-2</v>
      </c>
    </row>
    <row r="399" spans="6:8" x14ac:dyDescent="0.75">
      <c r="F399" s="19" t="s">
        <v>595</v>
      </c>
      <c r="G399">
        <f t="shared" si="11"/>
        <v>1985</v>
      </c>
      <c r="H399">
        <v>1.8537000000000001E-2</v>
      </c>
    </row>
    <row r="400" spans="6:8" x14ac:dyDescent="0.75">
      <c r="F400" s="19" t="s">
        <v>596</v>
      </c>
      <c r="G400">
        <f t="shared" si="11"/>
        <v>1990</v>
      </c>
      <c r="H400">
        <v>1.8495999999999999E-2</v>
      </c>
    </row>
    <row r="401" spans="6:8" x14ac:dyDescent="0.75">
      <c r="F401" s="19" t="s">
        <v>196</v>
      </c>
      <c r="G401">
        <f t="shared" si="11"/>
        <v>1995</v>
      </c>
      <c r="H401">
        <v>1.8096999999999999E-2</v>
      </c>
    </row>
    <row r="402" spans="6:8" x14ac:dyDescent="0.75">
      <c r="F402" s="19" t="s">
        <v>597</v>
      </c>
      <c r="G402">
        <f t="shared" si="11"/>
        <v>2000</v>
      </c>
      <c r="H402">
        <v>1.8142999999999999E-2</v>
      </c>
    </row>
    <row r="403" spans="6:8" x14ac:dyDescent="0.75">
      <c r="F403" s="19" t="s">
        <v>598</v>
      </c>
      <c r="G403">
        <f t="shared" si="11"/>
        <v>2005</v>
      </c>
      <c r="H403">
        <v>1.8190000000000001E-2</v>
      </c>
    </row>
    <row r="404" spans="6:8" x14ac:dyDescent="0.75">
      <c r="F404" s="19" t="s">
        <v>197</v>
      </c>
      <c r="G404">
        <f t="shared" si="11"/>
        <v>2010</v>
      </c>
      <c r="H404">
        <v>1.804E-2</v>
      </c>
    </row>
    <row r="405" spans="6:8" x14ac:dyDescent="0.75">
      <c r="F405" s="19" t="s">
        <v>599</v>
      </c>
      <c r="G405">
        <f t="shared" si="11"/>
        <v>2015</v>
      </c>
      <c r="H405">
        <v>1.8186999999999998E-2</v>
      </c>
    </row>
    <row r="406" spans="6:8" x14ac:dyDescent="0.75">
      <c r="F406" s="19" t="s">
        <v>600</v>
      </c>
      <c r="G406">
        <f t="shared" si="11"/>
        <v>2020</v>
      </c>
      <c r="H406">
        <v>1.8374999999999999E-2</v>
      </c>
    </row>
    <row r="407" spans="6:8" x14ac:dyDescent="0.75">
      <c r="F407" s="19" t="s">
        <v>198</v>
      </c>
      <c r="G407">
        <f t="shared" si="11"/>
        <v>2025</v>
      </c>
      <c r="H407">
        <v>1.8331E-2</v>
      </c>
    </row>
    <row r="408" spans="6:8" x14ac:dyDescent="0.75">
      <c r="F408" s="19" t="s">
        <v>601</v>
      </c>
      <c r="G408">
        <f t="shared" si="11"/>
        <v>2030</v>
      </c>
      <c r="H408">
        <v>1.8839999999999999E-2</v>
      </c>
    </row>
    <row r="409" spans="6:8" x14ac:dyDescent="0.75">
      <c r="F409" s="19" t="s">
        <v>602</v>
      </c>
      <c r="G409">
        <f t="shared" si="11"/>
        <v>2035</v>
      </c>
      <c r="H409">
        <v>1.8908000000000001E-2</v>
      </c>
    </row>
    <row r="410" spans="6:8" x14ac:dyDescent="0.75">
      <c r="F410" s="19" t="s">
        <v>199</v>
      </c>
      <c r="G410">
        <f t="shared" si="11"/>
        <v>2040</v>
      </c>
      <c r="H410">
        <v>1.8915999999999999E-2</v>
      </c>
    </row>
    <row r="411" spans="6:8" x14ac:dyDescent="0.75">
      <c r="F411" s="19" t="s">
        <v>603</v>
      </c>
      <c r="G411">
        <f t="shared" si="11"/>
        <v>2045</v>
      </c>
      <c r="H411">
        <v>1.9306E-2</v>
      </c>
    </row>
    <row r="412" spans="6:8" x14ac:dyDescent="0.75">
      <c r="F412" s="19" t="s">
        <v>604</v>
      </c>
      <c r="G412">
        <f t="shared" si="11"/>
        <v>2050</v>
      </c>
      <c r="H412">
        <v>1.9404000000000001E-2</v>
      </c>
    </row>
    <row r="413" spans="6:8" x14ac:dyDescent="0.75">
      <c r="F413" s="19" t="s">
        <v>200</v>
      </c>
      <c r="G413">
        <f t="shared" si="11"/>
        <v>2055</v>
      </c>
      <c r="H413">
        <v>1.9553000000000001E-2</v>
      </c>
    </row>
    <row r="414" spans="6:8" x14ac:dyDescent="0.75">
      <c r="F414" s="19" t="s">
        <v>605</v>
      </c>
      <c r="G414">
        <f t="shared" si="11"/>
        <v>2060</v>
      </c>
      <c r="H414">
        <v>2.1364999999999999E-2</v>
      </c>
    </row>
    <row r="415" spans="6:8" x14ac:dyDescent="0.75">
      <c r="F415" s="19" t="s">
        <v>606</v>
      </c>
      <c r="G415">
        <f t="shared" si="11"/>
        <v>2065</v>
      </c>
      <c r="H415">
        <v>2.4756E-2</v>
      </c>
    </row>
    <row r="416" spans="6:8" x14ac:dyDescent="0.75">
      <c r="F416" s="19" t="s">
        <v>201</v>
      </c>
      <c r="G416">
        <f t="shared" si="11"/>
        <v>2070</v>
      </c>
      <c r="H416">
        <v>3.091E-2</v>
      </c>
    </row>
    <row r="417" spans="6:8" x14ac:dyDescent="0.75">
      <c r="F417" s="19" t="s">
        <v>607</v>
      </c>
      <c r="G417">
        <f t="shared" si="11"/>
        <v>2075</v>
      </c>
      <c r="H417">
        <v>4.0490999999999999E-2</v>
      </c>
    </row>
    <row r="418" spans="6:8" x14ac:dyDescent="0.75">
      <c r="F418" s="19" t="s">
        <v>608</v>
      </c>
      <c r="G418">
        <f t="shared" si="11"/>
        <v>2080</v>
      </c>
      <c r="H418">
        <v>5.0916999999999997E-2</v>
      </c>
    </row>
    <row r="419" spans="6:8" x14ac:dyDescent="0.75">
      <c r="F419" s="19" t="s">
        <v>202</v>
      </c>
      <c r="G419">
        <f t="shared" si="11"/>
        <v>2085</v>
      </c>
      <c r="H419">
        <v>6.1323000000000003E-2</v>
      </c>
    </row>
    <row r="420" spans="6:8" x14ac:dyDescent="0.75">
      <c r="F420" s="19" t="s">
        <v>609</v>
      </c>
      <c r="G420">
        <f t="shared" si="11"/>
        <v>2090</v>
      </c>
      <c r="H420">
        <v>7.0024000000000003E-2</v>
      </c>
    </row>
    <row r="421" spans="6:8" x14ac:dyDescent="0.75">
      <c r="F421" s="19" t="s">
        <v>610</v>
      </c>
      <c r="G421">
        <f t="shared" si="11"/>
        <v>2095</v>
      </c>
      <c r="H421">
        <v>7.8398999999999996E-2</v>
      </c>
    </row>
    <row r="422" spans="6:8" x14ac:dyDescent="0.75">
      <c r="F422" s="19" t="s">
        <v>203</v>
      </c>
      <c r="G422">
        <f t="shared" si="11"/>
        <v>2100</v>
      </c>
      <c r="H422">
        <v>8.5731000000000002E-2</v>
      </c>
    </row>
    <row r="423" spans="6:8" x14ac:dyDescent="0.75">
      <c r="F423" s="19" t="s">
        <v>611</v>
      </c>
      <c r="G423">
        <f t="shared" si="11"/>
        <v>2105</v>
      </c>
      <c r="H423">
        <v>9.0894000000000003E-2</v>
      </c>
    </row>
    <row r="424" spans="6:8" x14ac:dyDescent="0.75">
      <c r="F424" s="19" t="s">
        <v>612</v>
      </c>
      <c r="G424">
        <f t="shared" si="11"/>
        <v>2110</v>
      </c>
      <c r="H424">
        <v>9.4535999999999995E-2</v>
      </c>
    </row>
    <row r="425" spans="6:8" x14ac:dyDescent="0.75">
      <c r="F425" s="19" t="s">
        <v>204</v>
      </c>
      <c r="G425">
        <f t="shared" si="11"/>
        <v>2115</v>
      </c>
      <c r="H425">
        <v>9.8216999999999999E-2</v>
      </c>
    </row>
    <row r="426" spans="6:8" x14ac:dyDescent="0.75">
      <c r="F426" s="19" t="s">
        <v>613</v>
      </c>
      <c r="G426">
        <f t="shared" si="11"/>
        <v>2120</v>
      </c>
      <c r="H426">
        <v>0.100221</v>
      </c>
    </row>
    <row r="427" spans="6:8" x14ac:dyDescent="0.75">
      <c r="F427" s="19" t="s">
        <v>614</v>
      </c>
      <c r="G427">
        <f t="shared" si="11"/>
        <v>2125</v>
      </c>
      <c r="H427">
        <v>0.101812</v>
      </c>
    </row>
    <row r="428" spans="6:8" x14ac:dyDescent="0.75">
      <c r="F428" s="19" t="s">
        <v>205</v>
      </c>
      <c r="G428">
        <f t="shared" si="11"/>
        <v>2130</v>
      </c>
      <c r="H428">
        <v>0.10290100000000001</v>
      </c>
    </row>
    <row r="429" spans="6:8" x14ac:dyDescent="0.75">
      <c r="F429" s="19" t="s">
        <v>615</v>
      </c>
      <c r="G429">
        <f t="shared" si="11"/>
        <v>2135</v>
      </c>
      <c r="H429">
        <v>0.10351399999999999</v>
      </c>
    </row>
    <row r="430" spans="6:8" x14ac:dyDescent="0.75">
      <c r="F430" s="19" t="s">
        <v>616</v>
      </c>
      <c r="G430">
        <f t="shared" si="11"/>
        <v>2140</v>
      </c>
      <c r="H430">
        <v>0.103851</v>
      </c>
    </row>
    <row r="431" spans="6:8" x14ac:dyDescent="0.75">
      <c r="F431" s="19" t="s">
        <v>206</v>
      </c>
      <c r="G431">
        <f t="shared" si="11"/>
        <v>2145</v>
      </c>
      <c r="H431">
        <v>0.10485700000000001</v>
      </c>
    </row>
    <row r="432" spans="6:8" x14ac:dyDescent="0.75">
      <c r="F432" s="19" t="s">
        <v>617</v>
      </c>
      <c r="G432">
        <f t="shared" si="11"/>
        <v>2150</v>
      </c>
      <c r="H432">
        <v>0.103946</v>
      </c>
    </row>
    <row r="433" spans="6:8" x14ac:dyDescent="0.75">
      <c r="F433" s="19" t="s">
        <v>618</v>
      </c>
      <c r="G433">
        <f t="shared" si="11"/>
        <v>2155</v>
      </c>
      <c r="H433">
        <v>0.103866</v>
      </c>
    </row>
    <row r="434" spans="6:8" x14ac:dyDescent="0.75">
      <c r="F434" s="19" t="s">
        <v>207</v>
      </c>
      <c r="G434">
        <f t="shared" si="11"/>
        <v>2160</v>
      </c>
      <c r="H434">
        <v>0.102629</v>
      </c>
    </row>
    <row r="435" spans="6:8" x14ac:dyDescent="0.75">
      <c r="F435" s="19" t="s">
        <v>619</v>
      </c>
      <c r="G435">
        <f t="shared" si="11"/>
        <v>2165</v>
      </c>
      <c r="H435">
        <v>0.10126</v>
      </c>
    </row>
    <row r="436" spans="6:8" x14ac:dyDescent="0.75">
      <c r="F436" s="19" t="s">
        <v>620</v>
      </c>
      <c r="G436">
        <f t="shared" si="11"/>
        <v>2170</v>
      </c>
      <c r="H436">
        <v>9.9987999999999994E-2</v>
      </c>
    </row>
    <row r="437" spans="6:8" x14ac:dyDescent="0.75">
      <c r="F437" s="19" t="s">
        <v>208</v>
      </c>
      <c r="G437">
        <f t="shared" si="11"/>
        <v>2175</v>
      </c>
      <c r="H437">
        <v>9.8499000000000003E-2</v>
      </c>
    </row>
    <row r="438" spans="6:8" x14ac:dyDescent="0.75">
      <c r="F438" s="19" t="s">
        <v>621</v>
      </c>
      <c r="G438">
        <f t="shared" si="11"/>
        <v>2180</v>
      </c>
      <c r="H438">
        <v>9.7834000000000004E-2</v>
      </c>
    </row>
    <row r="439" spans="6:8" x14ac:dyDescent="0.75">
      <c r="F439" s="19" t="s">
        <v>622</v>
      </c>
      <c r="G439">
        <f t="shared" si="11"/>
        <v>2185</v>
      </c>
      <c r="H439">
        <v>9.5899999999999999E-2</v>
      </c>
    </row>
    <row r="440" spans="6:8" x14ac:dyDescent="0.75">
      <c r="F440" s="19" t="s">
        <v>209</v>
      </c>
      <c r="G440">
        <f t="shared" si="11"/>
        <v>2190</v>
      </c>
      <c r="H440">
        <v>9.4628000000000004E-2</v>
      </c>
    </row>
    <row r="441" spans="6:8" x14ac:dyDescent="0.75">
      <c r="F441" s="19" t="s">
        <v>623</v>
      </c>
      <c r="G441">
        <f t="shared" si="11"/>
        <v>2195</v>
      </c>
      <c r="H441">
        <v>9.3988000000000002E-2</v>
      </c>
    </row>
    <row r="442" spans="6:8" x14ac:dyDescent="0.75">
      <c r="F442" s="19" t="s">
        <v>624</v>
      </c>
      <c r="G442">
        <f t="shared" si="11"/>
        <v>2200</v>
      </c>
      <c r="H442">
        <v>9.1845999999999997E-2</v>
      </c>
    </row>
    <row r="443" spans="6:8" x14ac:dyDescent="0.75">
      <c r="F443" s="19" t="s">
        <v>210</v>
      </c>
      <c r="G443">
        <f t="shared" si="11"/>
        <v>2205</v>
      </c>
      <c r="H443">
        <v>8.9233999999999994E-2</v>
      </c>
    </row>
    <row r="444" spans="6:8" x14ac:dyDescent="0.75">
      <c r="F444" s="19" t="s">
        <v>625</v>
      </c>
      <c r="G444">
        <f t="shared" si="11"/>
        <v>2210</v>
      </c>
      <c r="H444">
        <v>8.7442000000000006E-2</v>
      </c>
    </row>
    <row r="445" spans="6:8" x14ac:dyDescent="0.75">
      <c r="F445" s="19" t="s">
        <v>626</v>
      </c>
      <c r="G445">
        <f t="shared" si="11"/>
        <v>2215</v>
      </c>
      <c r="H445">
        <v>8.4689E-2</v>
      </c>
    </row>
    <row r="446" spans="6:8" x14ac:dyDescent="0.75">
      <c r="F446" s="19" t="s">
        <v>211</v>
      </c>
      <c r="G446">
        <f t="shared" si="11"/>
        <v>2220</v>
      </c>
      <c r="H446">
        <v>8.2899E-2</v>
      </c>
    </row>
    <row r="447" spans="6:8" x14ac:dyDescent="0.75">
      <c r="F447" s="19" t="s">
        <v>627</v>
      </c>
      <c r="G447">
        <f t="shared" si="11"/>
        <v>2225</v>
      </c>
      <c r="H447">
        <v>8.1419000000000005E-2</v>
      </c>
    </row>
    <row r="448" spans="6:8" x14ac:dyDescent="0.75">
      <c r="F448" s="19" t="s">
        <v>628</v>
      </c>
      <c r="G448">
        <f t="shared" si="11"/>
        <v>2230</v>
      </c>
      <c r="H448">
        <v>7.9148999999999997E-2</v>
      </c>
    </row>
    <row r="449" spans="6:8" x14ac:dyDescent="0.75">
      <c r="F449" s="19" t="s">
        <v>212</v>
      </c>
      <c r="G449">
        <f t="shared" si="11"/>
        <v>2235</v>
      </c>
      <c r="H449">
        <v>7.8869999999999996E-2</v>
      </c>
    </row>
    <row r="450" spans="6:8" x14ac:dyDescent="0.75">
      <c r="F450" s="19" t="s">
        <v>629</v>
      </c>
      <c r="G450">
        <f t="shared" si="11"/>
        <v>2240</v>
      </c>
      <c r="H450">
        <v>7.6810000000000003E-2</v>
      </c>
    </row>
    <row r="451" spans="6:8" x14ac:dyDescent="0.75">
      <c r="F451" s="19" t="s">
        <v>630</v>
      </c>
      <c r="G451">
        <f t="shared" si="11"/>
        <v>2245</v>
      </c>
      <c r="H451">
        <v>7.4673000000000003E-2</v>
      </c>
    </row>
    <row r="452" spans="6:8" x14ac:dyDescent="0.75">
      <c r="F452" s="19" t="s">
        <v>213</v>
      </c>
      <c r="G452">
        <f t="shared" si="11"/>
        <v>2250</v>
      </c>
      <c r="H452">
        <v>7.3658000000000001E-2</v>
      </c>
    </row>
    <row r="453" spans="6:8" x14ac:dyDescent="0.75">
      <c r="F453" s="19" t="s">
        <v>631</v>
      </c>
      <c r="G453">
        <f t="shared" ref="G453:G516" si="12">G452+5</f>
        <v>2255</v>
      </c>
      <c r="H453">
        <v>7.2311E-2</v>
      </c>
    </row>
    <row r="454" spans="6:8" x14ac:dyDescent="0.75">
      <c r="F454" s="19" t="s">
        <v>632</v>
      </c>
      <c r="G454">
        <f t="shared" si="12"/>
        <v>2260</v>
      </c>
      <c r="H454">
        <v>6.8820000000000006E-2</v>
      </c>
    </row>
    <row r="455" spans="6:8" x14ac:dyDescent="0.75">
      <c r="F455" s="19" t="s">
        <v>214</v>
      </c>
      <c r="G455">
        <f t="shared" si="12"/>
        <v>2265</v>
      </c>
      <c r="H455">
        <v>6.6116999999999995E-2</v>
      </c>
    </row>
    <row r="456" spans="6:8" x14ac:dyDescent="0.75">
      <c r="F456" s="19" t="s">
        <v>633</v>
      </c>
      <c r="G456">
        <f t="shared" si="12"/>
        <v>2270</v>
      </c>
      <c r="H456">
        <v>6.4152000000000001E-2</v>
      </c>
    </row>
    <row r="457" spans="6:8" x14ac:dyDescent="0.75">
      <c r="F457" s="19" t="s">
        <v>634</v>
      </c>
      <c r="G457">
        <f t="shared" si="12"/>
        <v>2275</v>
      </c>
      <c r="H457">
        <v>6.1961000000000002E-2</v>
      </c>
    </row>
    <row r="458" spans="6:8" x14ac:dyDescent="0.75">
      <c r="F458" s="19" t="s">
        <v>215</v>
      </c>
      <c r="G458">
        <f t="shared" si="12"/>
        <v>2280</v>
      </c>
      <c r="H458">
        <v>5.9759E-2</v>
      </c>
    </row>
    <row r="459" spans="6:8" x14ac:dyDescent="0.75">
      <c r="F459" s="19" t="s">
        <v>635</v>
      </c>
      <c r="G459">
        <f t="shared" si="12"/>
        <v>2285</v>
      </c>
      <c r="H459">
        <v>5.7298000000000002E-2</v>
      </c>
    </row>
    <row r="460" spans="6:8" x14ac:dyDescent="0.75">
      <c r="F460" s="19" t="s">
        <v>636</v>
      </c>
      <c r="G460">
        <f t="shared" si="12"/>
        <v>2290</v>
      </c>
      <c r="H460">
        <v>5.5735E-2</v>
      </c>
    </row>
    <row r="461" spans="6:8" x14ac:dyDescent="0.75">
      <c r="F461" s="19" t="s">
        <v>216</v>
      </c>
      <c r="G461">
        <f t="shared" si="12"/>
        <v>2295</v>
      </c>
      <c r="H461">
        <v>5.3247999999999997E-2</v>
      </c>
    </row>
    <row r="462" spans="6:8" x14ac:dyDescent="0.75">
      <c r="F462" s="19" t="s">
        <v>637</v>
      </c>
      <c r="G462">
        <f t="shared" si="12"/>
        <v>2300</v>
      </c>
      <c r="H462">
        <v>5.1461E-2</v>
      </c>
    </row>
    <row r="463" spans="6:8" x14ac:dyDescent="0.75">
      <c r="F463" s="19" t="s">
        <v>638</v>
      </c>
      <c r="G463">
        <f t="shared" si="12"/>
        <v>2305</v>
      </c>
      <c r="H463">
        <v>4.8850999999999999E-2</v>
      </c>
    </row>
    <row r="464" spans="6:8" x14ac:dyDescent="0.75">
      <c r="F464" s="19" t="s">
        <v>217</v>
      </c>
      <c r="G464">
        <f t="shared" si="12"/>
        <v>2310</v>
      </c>
      <c r="H464">
        <v>4.6404000000000001E-2</v>
      </c>
    </row>
    <row r="465" spans="6:8" x14ac:dyDescent="0.75">
      <c r="F465" s="19" t="s">
        <v>639</v>
      </c>
      <c r="G465">
        <f t="shared" si="12"/>
        <v>2315</v>
      </c>
      <c r="H465">
        <v>4.3874999999999997E-2</v>
      </c>
    </row>
    <row r="466" spans="6:8" x14ac:dyDescent="0.75">
      <c r="F466" s="19" t="s">
        <v>640</v>
      </c>
      <c r="G466">
        <f t="shared" si="12"/>
        <v>2320</v>
      </c>
      <c r="H466">
        <v>4.1241E-2</v>
      </c>
    </row>
    <row r="467" spans="6:8" x14ac:dyDescent="0.75">
      <c r="F467" s="19" t="s">
        <v>218</v>
      </c>
      <c r="G467">
        <f t="shared" si="12"/>
        <v>2325</v>
      </c>
      <c r="H467">
        <v>3.7666999999999999E-2</v>
      </c>
    </row>
    <row r="468" spans="6:8" x14ac:dyDescent="0.75">
      <c r="F468" s="19" t="s">
        <v>641</v>
      </c>
      <c r="G468">
        <f t="shared" si="12"/>
        <v>2330</v>
      </c>
      <c r="H468">
        <v>3.5168999999999999E-2</v>
      </c>
    </row>
    <row r="469" spans="6:8" x14ac:dyDescent="0.75">
      <c r="F469" s="19" t="s">
        <v>642</v>
      </c>
      <c r="G469">
        <f t="shared" si="12"/>
        <v>2335</v>
      </c>
      <c r="H469">
        <v>3.3526E-2</v>
      </c>
    </row>
    <row r="470" spans="6:8" x14ac:dyDescent="0.75">
      <c r="F470" s="19" t="s">
        <v>219</v>
      </c>
      <c r="G470">
        <f t="shared" si="12"/>
        <v>2340</v>
      </c>
      <c r="H470">
        <v>3.134E-2</v>
      </c>
    </row>
    <row r="471" spans="6:8" x14ac:dyDescent="0.75">
      <c r="F471" s="19" t="s">
        <v>643</v>
      </c>
      <c r="G471">
        <f t="shared" si="12"/>
        <v>2345</v>
      </c>
      <c r="H471">
        <v>3.0341E-2</v>
      </c>
    </row>
    <row r="472" spans="6:8" x14ac:dyDescent="0.75">
      <c r="F472" s="19" t="s">
        <v>644</v>
      </c>
      <c r="G472">
        <f t="shared" si="12"/>
        <v>2350</v>
      </c>
      <c r="H472">
        <v>2.8896000000000002E-2</v>
      </c>
    </row>
    <row r="473" spans="6:8" x14ac:dyDescent="0.75">
      <c r="F473" s="19" t="s">
        <v>220</v>
      </c>
      <c r="G473">
        <f t="shared" si="12"/>
        <v>2355</v>
      </c>
      <c r="H473">
        <v>2.7732E-2</v>
      </c>
    </row>
    <row r="474" spans="6:8" x14ac:dyDescent="0.75">
      <c r="F474" s="19" t="s">
        <v>645</v>
      </c>
      <c r="G474">
        <f t="shared" si="12"/>
        <v>2360</v>
      </c>
      <c r="H474">
        <v>2.7174E-2</v>
      </c>
    </row>
    <row r="475" spans="6:8" x14ac:dyDescent="0.75">
      <c r="F475" s="19" t="s">
        <v>646</v>
      </c>
      <c r="G475">
        <f t="shared" si="12"/>
        <v>2365</v>
      </c>
      <c r="H475">
        <v>2.6322999999999999E-2</v>
      </c>
    </row>
    <row r="476" spans="6:8" x14ac:dyDescent="0.75">
      <c r="F476" s="19" t="s">
        <v>221</v>
      </c>
      <c r="G476">
        <f t="shared" si="12"/>
        <v>2370</v>
      </c>
      <c r="H476">
        <v>2.5562999999999999E-2</v>
      </c>
    </row>
    <row r="477" spans="6:8" x14ac:dyDescent="0.75">
      <c r="F477" s="19" t="s">
        <v>647</v>
      </c>
      <c r="G477">
        <f t="shared" si="12"/>
        <v>2375</v>
      </c>
      <c r="H477">
        <v>2.5131000000000001E-2</v>
      </c>
    </row>
    <row r="478" spans="6:8" x14ac:dyDescent="0.75">
      <c r="F478" s="19" t="s">
        <v>648</v>
      </c>
      <c r="G478">
        <f t="shared" si="12"/>
        <v>2380</v>
      </c>
      <c r="H478">
        <v>2.4323999999999998E-2</v>
      </c>
    </row>
    <row r="479" spans="6:8" x14ac:dyDescent="0.75">
      <c r="F479" s="19" t="s">
        <v>222</v>
      </c>
      <c r="G479">
        <f t="shared" si="12"/>
        <v>2385</v>
      </c>
      <c r="H479">
        <v>2.3445000000000001E-2</v>
      </c>
    </row>
    <row r="480" spans="6:8" x14ac:dyDescent="0.75">
      <c r="F480" s="19" t="s">
        <v>649</v>
      </c>
      <c r="G480">
        <f t="shared" si="12"/>
        <v>2390</v>
      </c>
      <c r="H480">
        <v>2.3220999999999999E-2</v>
      </c>
    </row>
    <row r="481" spans="6:8" x14ac:dyDescent="0.75">
      <c r="F481" s="19" t="s">
        <v>650</v>
      </c>
      <c r="G481">
        <f t="shared" si="12"/>
        <v>2395</v>
      </c>
      <c r="H481">
        <v>2.2512000000000001E-2</v>
      </c>
    </row>
    <row r="482" spans="6:8" x14ac:dyDescent="0.75">
      <c r="F482" s="19" t="s">
        <v>223</v>
      </c>
      <c r="G482">
        <f t="shared" si="12"/>
        <v>2400</v>
      </c>
      <c r="H482">
        <v>2.1779E-2</v>
      </c>
    </row>
    <row r="483" spans="6:8" x14ac:dyDescent="0.75">
      <c r="F483" s="19" t="s">
        <v>651</v>
      </c>
      <c r="G483">
        <f t="shared" si="12"/>
        <v>2405</v>
      </c>
      <c r="H483">
        <v>2.1631000000000001E-2</v>
      </c>
    </row>
    <row r="484" spans="6:8" x14ac:dyDescent="0.75">
      <c r="F484" s="19" t="s">
        <v>652</v>
      </c>
      <c r="G484">
        <f t="shared" si="12"/>
        <v>2410</v>
      </c>
      <c r="H484">
        <v>2.1092E-2</v>
      </c>
    </row>
    <row r="485" spans="6:8" x14ac:dyDescent="0.75">
      <c r="F485" s="19" t="s">
        <v>224</v>
      </c>
      <c r="G485">
        <f t="shared" si="12"/>
        <v>2415</v>
      </c>
      <c r="H485">
        <v>2.0494999999999999E-2</v>
      </c>
    </row>
    <row r="486" spans="6:8" x14ac:dyDescent="0.75">
      <c r="F486" s="19" t="s">
        <v>653</v>
      </c>
      <c r="G486">
        <f t="shared" si="12"/>
        <v>2420</v>
      </c>
      <c r="H486">
        <v>1.9899E-2</v>
      </c>
    </row>
    <row r="487" spans="6:8" x14ac:dyDescent="0.75">
      <c r="F487" s="19" t="s">
        <v>654</v>
      </c>
      <c r="G487">
        <f t="shared" si="12"/>
        <v>2425</v>
      </c>
      <c r="H487">
        <v>1.9671999999999999E-2</v>
      </c>
    </row>
    <row r="488" spans="6:8" x14ac:dyDescent="0.75">
      <c r="F488" s="19" t="s">
        <v>225</v>
      </c>
      <c r="G488">
        <f t="shared" si="12"/>
        <v>2430</v>
      </c>
      <c r="H488">
        <v>1.8943999999999999E-2</v>
      </c>
    </row>
    <row r="489" spans="6:8" x14ac:dyDescent="0.75">
      <c r="F489" s="19" t="s">
        <v>655</v>
      </c>
      <c r="G489">
        <f t="shared" si="12"/>
        <v>2435</v>
      </c>
      <c r="H489">
        <v>1.8780999999999999E-2</v>
      </c>
    </row>
    <row r="490" spans="6:8" x14ac:dyDescent="0.75">
      <c r="F490" s="19" t="s">
        <v>656</v>
      </c>
      <c r="G490">
        <f t="shared" si="12"/>
        <v>2440</v>
      </c>
      <c r="H490">
        <v>1.8459E-2</v>
      </c>
    </row>
    <row r="491" spans="6:8" x14ac:dyDescent="0.75">
      <c r="F491" s="19" t="s">
        <v>226</v>
      </c>
      <c r="G491">
        <f t="shared" si="12"/>
        <v>2445</v>
      </c>
      <c r="H491">
        <v>1.7738E-2</v>
      </c>
    </row>
    <row r="492" spans="6:8" x14ac:dyDescent="0.75">
      <c r="F492" s="19" t="s">
        <v>657</v>
      </c>
      <c r="G492">
        <f t="shared" si="12"/>
        <v>2450</v>
      </c>
      <c r="H492">
        <v>1.7940999999999999E-2</v>
      </c>
    </row>
    <row r="493" spans="6:8" x14ac:dyDescent="0.75">
      <c r="F493" s="19" t="s">
        <v>658</v>
      </c>
      <c r="G493">
        <f t="shared" si="12"/>
        <v>2455</v>
      </c>
      <c r="H493">
        <v>1.7451000000000001E-2</v>
      </c>
    </row>
    <row r="494" spans="6:8" x14ac:dyDescent="0.75">
      <c r="F494" s="19" t="s">
        <v>227</v>
      </c>
      <c r="G494">
        <f t="shared" si="12"/>
        <v>2460</v>
      </c>
      <c r="H494">
        <v>1.7236000000000001E-2</v>
      </c>
    </row>
    <row r="495" spans="6:8" x14ac:dyDescent="0.75">
      <c r="F495" s="19" t="s">
        <v>659</v>
      </c>
      <c r="G495">
        <f t="shared" si="12"/>
        <v>2465</v>
      </c>
      <c r="H495">
        <v>1.7330999999999999E-2</v>
      </c>
    </row>
    <row r="496" spans="6:8" x14ac:dyDescent="0.75">
      <c r="F496" s="19" t="s">
        <v>660</v>
      </c>
      <c r="G496">
        <f t="shared" si="12"/>
        <v>2470</v>
      </c>
      <c r="H496">
        <v>1.7264000000000002E-2</v>
      </c>
    </row>
    <row r="497" spans="6:8" x14ac:dyDescent="0.75">
      <c r="F497" s="19" t="s">
        <v>228</v>
      </c>
      <c r="G497">
        <f t="shared" si="12"/>
        <v>2475</v>
      </c>
      <c r="H497">
        <v>1.6785999999999999E-2</v>
      </c>
    </row>
    <row r="498" spans="6:8" x14ac:dyDescent="0.75">
      <c r="F498" s="19" t="s">
        <v>661</v>
      </c>
      <c r="G498">
        <f t="shared" si="12"/>
        <v>2480</v>
      </c>
      <c r="H498">
        <v>1.6577999999999999E-2</v>
      </c>
    </row>
    <row r="499" spans="6:8" x14ac:dyDescent="0.75">
      <c r="F499" s="19" t="s">
        <v>662</v>
      </c>
      <c r="G499">
        <f t="shared" si="12"/>
        <v>2485</v>
      </c>
      <c r="H499">
        <v>1.6584999999999999E-2</v>
      </c>
    </row>
    <row r="500" spans="6:8" x14ac:dyDescent="0.75">
      <c r="F500" s="19" t="s">
        <v>229</v>
      </c>
      <c r="G500">
        <f t="shared" si="12"/>
        <v>2490</v>
      </c>
      <c r="H500">
        <v>1.6236E-2</v>
      </c>
    </row>
    <row r="501" spans="6:8" x14ac:dyDescent="0.75">
      <c r="F501" s="19" t="s">
        <v>663</v>
      </c>
      <c r="G501">
        <f t="shared" si="12"/>
        <v>2495</v>
      </c>
      <c r="H501">
        <v>1.6305E-2</v>
      </c>
    </row>
    <row r="502" spans="6:8" x14ac:dyDescent="0.75">
      <c r="F502" s="19" t="s">
        <v>664</v>
      </c>
      <c r="G502">
        <f t="shared" si="12"/>
        <v>2500</v>
      </c>
      <c r="H502">
        <v>1.627E-2</v>
      </c>
    </row>
    <row r="503" spans="6:8" x14ac:dyDescent="0.75">
      <c r="F503" s="19" t="s">
        <v>230</v>
      </c>
      <c r="G503">
        <f t="shared" si="12"/>
        <v>2505</v>
      </c>
      <c r="H503">
        <v>1.5845000000000001E-2</v>
      </c>
    </row>
    <row r="504" spans="6:8" x14ac:dyDescent="0.75">
      <c r="F504" s="19" t="s">
        <v>665</v>
      </c>
      <c r="G504">
        <f t="shared" si="12"/>
        <v>2510</v>
      </c>
      <c r="H504">
        <v>1.5993E-2</v>
      </c>
    </row>
    <row r="505" spans="6:8" x14ac:dyDescent="0.75">
      <c r="F505" s="19" t="s">
        <v>666</v>
      </c>
      <c r="G505">
        <f t="shared" si="12"/>
        <v>2515</v>
      </c>
      <c r="H505">
        <v>1.5613E-2</v>
      </c>
    </row>
    <row r="506" spans="6:8" x14ac:dyDescent="0.75">
      <c r="F506" s="19" t="s">
        <v>231</v>
      </c>
      <c r="G506">
        <f t="shared" si="12"/>
        <v>2520</v>
      </c>
      <c r="H506">
        <v>1.5401E-2</v>
      </c>
    </row>
    <row r="507" spans="6:8" x14ac:dyDescent="0.75">
      <c r="F507" s="19" t="s">
        <v>667</v>
      </c>
      <c r="G507">
        <f t="shared" si="12"/>
        <v>2525</v>
      </c>
      <c r="H507">
        <v>1.5506000000000001E-2</v>
      </c>
    </row>
    <row r="508" spans="6:8" x14ac:dyDescent="0.75">
      <c r="F508" s="19" t="s">
        <v>668</v>
      </c>
      <c r="G508">
        <f t="shared" si="12"/>
        <v>2530</v>
      </c>
      <c r="H508">
        <v>1.5322000000000001E-2</v>
      </c>
    </row>
    <row r="509" spans="6:8" x14ac:dyDescent="0.75">
      <c r="F509" s="19" t="s">
        <v>232</v>
      </c>
      <c r="G509">
        <f t="shared" si="12"/>
        <v>2535</v>
      </c>
      <c r="H509">
        <v>1.5054E-2</v>
      </c>
    </row>
    <row r="510" spans="6:8" x14ac:dyDescent="0.75">
      <c r="F510" s="19" t="s">
        <v>669</v>
      </c>
      <c r="G510">
        <f t="shared" si="12"/>
        <v>2540</v>
      </c>
      <c r="H510">
        <v>1.5178000000000001E-2</v>
      </c>
    </row>
    <row r="511" spans="6:8" x14ac:dyDescent="0.75">
      <c r="F511" s="19" t="s">
        <v>670</v>
      </c>
      <c r="G511">
        <f t="shared" si="12"/>
        <v>2545</v>
      </c>
      <c r="H511">
        <v>1.4844E-2</v>
      </c>
    </row>
    <row r="512" spans="6:8" x14ac:dyDescent="0.75">
      <c r="F512" s="19" t="s">
        <v>233</v>
      </c>
      <c r="G512">
        <f t="shared" si="12"/>
        <v>2550</v>
      </c>
      <c r="H512">
        <v>1.4999E-2</v>
      </c>
    </row>
    <row r="513" spans="6:8" x14ac:dyDescent="0.75">
      <c r="F513" s="19" t="s">
        <v>671</v>
      </c>
      <c r="G513">
        <f t="shared" si="12"/>
        <v>2555</v>
      </c>
      <c r="H513">
        <v>1.5004E-2</v>
      </c>
    </row>
    <row r="514" spans="6:8" x14ac:dyDescent="0.75">
      <c r="F514" s="19" t="s">
        <v>672</v>
      </c>
      <c r="G514">
        <f t="shared" si="12"/>
        <v>2560</v>
      </c>
      <c r="H514">
        <v>1.4697999999999999E-2</v>
      </c>
    </row>
    <row r="515" spans="6:8" x14ac:dyDescent="0.75">
      <c r="F515" s="19" t="s">
        <v>234</v>
      </c>
      <c r="G515">
        <f t="shared" si="12"/>
        <v>2565</v>
      </c>
      <c r="H515">
        <v>1.4357E-2</v>
      </c>
    </row>
    <row r="516" spans="6:8" x14ac:dyDescent="0.75">
      <c r="F516" s="19" t="s">
        <v>673</v>
      </c>
      <c r="G516">
        <f t="shared" si="12"/>
        <v>2570</v>
      </c>
      <c r="H516">
        <v>1.4430999999999999E-2</v>
      </c>
    </row>
    <row r="517" spans="6:8" x14ac:dyDescent="0.75">
      <c r="F517" s="19" t="s">
        <v>674</v>
      </c>
      <c r="G517">
        <f t="shared" ref="G517:G580" si="13">G516+5</f>
        <v>2575</v>
      </c>
      <c r="H517">
        <v>1.4463999999999999E-2</v>
      </c>
    </row>
    <row r="518" spans="6:8" x14ac:dyDescent="0.75">
      <c r="F518" s="19" t="s">
        <v>235</v>
      </c>
      <c r="G518">
        <f t="shared" si="13"/>
        <v>2580</v>
      </c>
      <c r="H518">
        <v>1.4099E-2</v>
      </c>
    </row>
    <row r="519" spans="6:8" x14ac:dyDescent="0.75">
      <c r="F519" s="19" t="s">
        <v>675</v>
      </c>
      <c r="G519">
        <f t="shared" si="13"/>
        <v>2585</v>
      </c>
      <c r="H519">
        <v>1.4180999999999999E-2</v>
      </c>
    </row>
    <row r="520" spans="6:8" x14ac:dyDescent="0.75">
      <c r="F520" s="19" t="s">
        <v>676</v>
      </c>
      <c r="G520">
        <f t="shared" si="13"/>
        <v>2590</v>
      </c>
      <c r="H520">
        <v>1.4024E-2</v>
      </c>
    </row>
    <row r="521" spans="6:8" x14ac:dyDescent="0.75">
      <c r="F521" s="19" t="s">
        <v>236</v>
      </c>
      <c r="G521">
        <f t="shared" si="13"/>
        <v>2595</v>
      </c>
      <c r="H521">
        <v>1.3622E-2</v>
      </c>
    </row>
    <row r="522" spans="6:8" x14ac:dyDescent="0.75">
      <c r="F522" s="19" t="s">
        <v>677</v>
      </c>
      <c r="G522">
        <f t="shared" si="13"/>
        <v>2600</v>
      </c>
      <c r="H522">
        <v>1.3798E-2</v>
      </c>
    </row>
    <row r="523" spans="6:8" x14ac:dyDescent="0.75">
      <c r="F523" s="19" t="s">
        <v>678</v>
      </c>
      <c r="G523">
        <f t="shared" si="13"/>
        <v>2605</v>
      </c>
      <c r="H523">
        <v>1.3871E-2</v>
      </c>
    </row>
    <row r="524" spans="6:8" x14ac:dyDescent="0.75">
      <c r="F524" s="19" t="s">
        <v>237</v>
      </c>
      <c r="G524">
        <f t="shared" si="13"/>
        <v>2610</v>
      </c>
      <c r="H524">
        <v>1.3487000000000001E-2</v>
      </c>
    </row>
    <row r="525" spans="6:8" x14ac:dyDescent="0.75">
      <c r="F525" s="19" t="s">
        <v>679</v>
      </c>
      <c r="G525">
        <f t="shared" si="13"/>
        <v>2615</v>
      </c>
      <c r="H525">
        <v>1.3396E-2</v>
      </c>
    </row>
    <row r="526" spans="6:8" x14ac:dyDescent="0.75">
      <c r="F526" s="19" t="s">
        <v>680</v>
      </c>
      <c r="G526">
        <f t="shared" si="13"/>
        <v>2620</v>
      </c>
      <c r="H526">
        <v>1.3612000000000001E-2</v>
      </c>
    </row>
    <row r="527" spans="6:8" x14ac:dyDescent="0.75">
      <c r="F527" s="19" t="s">
        <v>238</v>
      </c>
      <c r="G527">
        <f t="shared" si="13"/>
        <v>2625</v>
      </c>
      <c r="H527">
        <v>1.3136999999999999E-2</v>
      </c>
    </row>
    <row r="528" spans="6:8" x14ac:dyDescent="0.75">
      <c r="F528" s="19" t="s">
        <v>681</v>
      </c>
      <c r="G528">
        <f t="shared" si="13"/>
        <v>2630</v>
      </c>
      <c r="H528">
        <v>1.3259999999999999E-2</v>
      </c>
    </row>
    <row r="529" spans="6:8" x14ac:dyDescent="0.75">
      <c r="F529" s="19" t="s">
        <v>682</v>
      </c>
      <c r="G529">
        <f t="shared" si="13"/>
        <v>2635</v>
      </c>
      <c r="H529">
        <v>1.3245E-2</v>
      </c>
    </row>
    <row r="530" spans="6:8" x14ac:dyDescent="0.75">
      <c r="F530" s="19" t="s">
        <v>239</v>
      </c>
      <c r="G530">
        <f t="shared" si="13"/>
        <v>2640</v>
      </c>
      <c r="H530">
        <v>1.2789E-2</v>
      </c>
    </row>
    <row r="531" spans="6:8" x14ac:dyDescent="0.75">
      <c r="F531" s="19" t="s">
        <v>683</v>
      </c>
      <c r="G531">
        <f t="shared" si="13"/>
        <v>2645</v>
      </c>
      <c r="H531">
        <v>1.2833000000000001E-2</v>
      </c>
    </row>
    <row r="532" spans="6:8" x14ac:dyDescent="0.75">
      <c r="F532" s="19" t="s">
        <v>684</v>
      </c>
      <c r="G532">
        <f t="shared" si="13"/>
        <v>2650</v>
      </c>
      <c r="H532">
        <v>1.2429000000000001E-2</v>
      </c>
    </row>
    <row r="533" spans="6:8" x14ac:dyDescent="0.75">
      <c r="F533" s="19" t="s">
        <v>240</v>
      </c>
      <c r="G533">
        <f t="shared" si="13"/>
        <v>2655</v>
      </c>
      <c r="H533">
        <v>1.2415000000000001E-2</v>
      </c>
    </row>
    <row r="534" spans="6:8" x14ac:dyDescent="0.75">
      <c r="F534" s="19" t="s">
        <v>685</v>
      </c>
      <c r="G534">
        <f t="shared" si="13"/>
        <v>2660</v>
      </c>
      <c r="H534">
        <v>1.2485E-2</v>
      </c>
    </row>
    <row r="535" spans="6:8" x14ac:dyDescent="0.75">
      <c r="F535" s="19" t="s">
        <v>686</v>
      </c>
      <c r="G535">
        <f t="shared" si="13"/>
        <v>2665</v>
      </c>
      <c r="H535">
        <v>1.2111E-2</v>
      </c>
    </row>
    <row r="536" spans="6:8" x14ac:dyDescent="0.75">
      <c r="F536" s="19" t="s">
        <v>241</v>
      </c>
      <c r="G536">
        <f t="shared" si="13"/>
        <v>2670</v>
      </c>
      <c r="H536">
        <v>1.2201E-2</v>
      </c>
    </row>
    <row r="537" spans="6:8" x14ac:dyDescent="0.75">
      <c r="F537" s="19" t="s">
        <v>687</v>
      </c>
      <c r="G537">
        <f t="shared" si="13"/>
        <v>2675</v>
      </c>
      <c r="H537">
        <v>1.2208E-2</v>
      </c>
    </row>
    <row r="538" spans="6:8" x14ac:dyDescent="0.75">
      <c r="F538" s="19" t="s">
        <v>688</v>
      </c>
      <c r="G538">
        <f t="shared" si="13"/>
        <v>2680</v>
      </c>
      <c r="H538">
        <v>1.2030000000000001E-2</v>
      </c>
    </row>
    <row r="539" spans="6:8" x14ac:dyDescent="0.75">
      <c r="F539" s="19" t="s">
        <v>242</v>
      </c>
      <c r="G539">
        <f t="shared" si="13"/>
        <v>2685</v>
      </c>
      <c r="H539">
        <v>1.1799E-2</v>
      </c>
    </row>
    <row r="540" spans="6:8" x14ac:dyDescent="0.75">
      <c r="F540" s="19" t="s">
        <v>689</v>
      </c>
      <c r="G540">
        <f t="shared" si="13"/>
        <v>2690</v>
      </c>
      <c r="H540">
        <v>1.1601E-2</v>
      </c>
    </row>
    <row r="541" spans="6:8" x14ac:dyDescent="0.75">
      <c r="F541" s="19" t="s">
        <v>690</v>
      </c>
      <c r="G541">
        <f t="shared" si="13"/>
        <v>2695</v>
      </c>
      <c r="H541">
        <v>1.1358E-2</v>
      </c>
    </row>
    <row r="542" spans="6:8" x14ac:dyDescent="0.75">
      <c r="F542" s="19" t="s">
        <v>243</v>
      </c>
      <c r="G542">
        <f t="shared" si="13"/>
        <v>2700</v>
      </c>
      <c r="H542">
        <v>1.1634E-2</v>
      </c>
    </row>
    <row r="543" spans="6:8" x14ac:dyDescent="0.75">
      <c r="F543" s="19" t="s">
        <v>691</v>
      </c>
      <c r="G543">
        <f t="shared" si="13"/>
        <v>2705</v>
      </c>
      <c r="H543">
        <v>1.1474E-2</v>
      </c>
    </row>
    <row r="544" spans="6:8" x14ac:dyDescent="0.75">
      <c r="F544" s="19" t="s">
        <v>692</v>
      </c>
      <c r="G544">
        <f t="shared" si="13"/>
        <v>2710</v>
      </c>
      <c r="H544">
        <v>1.1206000000000001E-2</v>
      </c>
    </row>
    <row r="545" spans="6:8" x14ac:dyDescent="0.75">
      <c r="F545" s="19" t="s">
        <v>244</v>
      </c>
      <c r="G545">
        <f t="shared" si="13"/>
        <v>2715</v>
      </c>
      <c r="H545">
        <v>1.1266999999999999E-2</v>
      </c>
    </row>
    <row r="546" spans="6:8" x14ac:dyDescent="0.75">
      <c r="F546" s="19" t="s">
        <v>693</v>
      </c>
      <c r="G546">
        <f t="shared" si="13"/>
        <v>2720</v>
      </c>
      <c r="H546">
        <v>1.1179E-2</v>
      </c>
    </row>
    <row r="547" spans="6:8" x14ac:dyDescent="0.75">
      <c r="F547" s="19" t="s">
        <v>694</v>
      </c>
      <c r="G547">
        <f t="shared" si="13"/>
        <v>2725</v>
      </c>
      <c r="H547">
        <v>1.0881999999999999E-2</v>
      </c>
    </row>
    <row r="548" spans="6:8" x14ac:dyDescent="0.75">
      <c r="F548" s="19" t="s">
        <v>245</v>
      </c>
      <c r="G548">
        <f t="shared" si="13"/>
        <v>2730</v>
      </c>
      <c r="H548">
        <v>1.1065E-2</v>
      </c>
    </row>
    <row r="549" spans="6:8" x14ac:dyDescent="0.75">
      <c r="F549" s="19" t="s">
        <v>695</v>
      </c>
      <c r="G549">
        <f t="shared" si="13"/>
        <v>2735</v>
      </c>
      <c r="H549">
        <v>1.1010000000000001E-2</v>
      </c>
    </row>
    <row r="550" spans="6:8" x14ac:dyDescent="0.75">
      <c r="F550" s="19" t="s">
        <v>696</v>
      </c>
      <c r="G550">
        <f t="shared" si="13"/>
        <v>2740</v>
      </c>
      <c r="H550">
        <v>1.0788000000000001E-2</v>
      </c>
    </row>
    <row r="551" spans="6:8" x14ac:dyDescent="0.75">
      <c r="F551" s="19" t="s">
        <v>246</v>
      </c>
      <c r="G551">
        <f t="shared" si="13"/>
        <v>2745</v>
      </c>
      <c r="H551">
        <v>1.078E-2</v>
      </c>
    </row>
    <row r="552" spans="6:8" x14ac:dyDescent="0.75">
      <c r="F552" s="19" t="s">
        <v>697</v>
      </c>
      <c r="G552">
        <f t="shared" si="13"/>
        <v>2750</v>
      </c>
      <c r="H552">
        <v>1.0628E-2</v>
      </c>
    </row>
    <row r="553" spans="6:8" x14ac:dyDescent="0.75">
      <c r="F553" s="19" t="s">
        <v>698</v>
      </c>
      <c r="G553">
        <f t="shared" si="13"/>
        <v>2755</v>
      </c>
      <c r="H553">
        <v>1.0495000000000001E-2</v>
      </c>
    </row>
    <row r="554" spans="6:8" x14ac:dyDescent="0.75">
      <c r="F554" s="19" t="s">
        <v>247</v>
      </c>
      <c r="G554">
        <f t="shared" si="13"/>
        <v>2760</v>
      </c>
      <c r="H554">
        <v>1.0567999999999999E-2</v>
      </c>
    </row>
    <row r="555" spans="6:8" x14ac:dyDescent="0.75">
      <c r="F555" s="19" t="s">
        <v>699</v>
      </c>
      <c r="G555">
        <f t="shared" si="13"/>
        <v>2765</v>
      </c>
      <c r="H555">
        <v>1.0423999999999999E-2</v>
      </c>
    </row>
    <row r="556" spans="6:8" x14ac:dyDescent="0.75">
      <c r="F556" s="19" t="s">
        <v>700</v>
      </c>
      <c r="G556">
        <f t="shared" si="13"/>
        <v>2770</v>
      </c>
      <c r="H556">
        <v>1.0369E-2</v>
      </c>
    </row>
    <row r="557" spans="6:8" x14ac:dyDescent="0.75">
      <c r="F557" s="19" t="s">
        <v>248</v>
      </c>
      <c r="G557">
        <f t="shared" si="13"/>
        <v>2775</v>
      </c>
      <c r="H557">
        <v>1.0204E-2</v>
      </c>
    </row>
    <row r="558" spans="6:8" x14ac:dyDescent="0.75">
      <c r="F558" s="19" t="s">
        <v>701</v>
      </c>
      <c r="G558">
        <f t="shared" si="13"/>
        <v>2780</v>
      </c>
      <c r="H558">
        <v>1.0165E-2</v>
      </c>
    </row>
    <row r="559" spans="6:8" x14ac:dyDescent="0.75">
      <c r="F559" s="19" t="s">
        <v>702</v>
      </c>
      <c r="G559">
        <f t="shared" si="13"/>
        <v>2785</v>
      </c>
      <c r="H559">
        <v>1.001E-2</v>
      </c>
    </row>
    <row r="560" spans="6:8" x14ac:dyDescent="0.75">
      <c r="F560" s="19" t="s">
        <v>249</v>
      </c>
      <c r="G560">
        <f t="shared" si="13"/>
        <v>2790</v>
      </c>
      <c r="H560">
        <v>1.0155000000000001E-2</v>
      </c>
    </row>
    <row r="561" spans="6:8" x14ac:dyDescent="0.75">
      <c r="F561" s="19" t="s">
        <v>703</v>
      </c>
      <c r="G561">
        <f t="shared" si="13"/>
        <v>2795</v>
      </c>
      <c r="H561">
        <v>1.0175999999999999E-2</v>
      </c>
    </row>
    <row r="562" spans="6:8" x14ac:dyDescent="0.75">
      <c r="F562" s="19" t="s">
        <v>704</v>
      </c>
      <c r="G562">
        <f t="shared" si="13"/>
        <v>2800</v>
      </c>
      <c r="H562">
        <v>9.9330000000000009E-3</v>
      </c>
    </row>
    <row r="563" spans="6:8" x14ac:dyDescent="0.75">
      <c r="F563" s="19" t="s">
        <v>250</v>
      </c>
      <c r="G563">
        <f t="shared" si="13"/>
        <v>2805</v>
      </c>
      <c r="H563">
        <v>9.8589999999999997E-3</v>
      </c>
    </row>
    <row r="564" spans="6:8" x14ac:dyDescent="0.75">
      <c r="F564" s="19" t="s">
        <v>705</v>
      </c>
      <c r="G564">
        <f t="shared" si="13"/>
        <v>2810</v>
      </c>
      <c r="H564">
        <v>1.0024E-2</v>
      </c>
    </row>
    <row r="565" spans="6:8" x14ac:dyDescent="0.75">
      <c r="F565" s="19" t="s">
        <v>706</v>
      </c>
      <c r="G565">
        <f t="shared" si="13"/>
        <v>2815</v>
      </c>
      <c r="H565">
        <v>9.6769999999999998E-3</v>
      </c>
    </row>
    <row r="566" spans="6:8" x14ac:dyDescent="0.75">
      <c r="F566" s="19" t="s">
        <v>251</v>
      </c>
      <c r="G566">
        <f t="shared" si="13"/>
        <v>2820</v>
      </c>
      <c r="H566">
        <v>9.8689999999999993E-3</v>
      </c>
    </row>
    <row r="567" spans="6:8" x14ac:dyDescent="0.75">
      <c r="F567" s="19" t="s">
        <v>707</v>
      </c>
      <c r="G567">
        <f t="shared" si="13"/>
        <v>2825</v>
      </c>
      <c r="H567">
        <v>9.868E-3</v>
      </c>
    </row>
    <row r="568" spans="6:8" x14ac:dyDescent="0.75">
      <c r="F568" s="19" t="s">
        <v>708</v>
      </c>
      <c r="G568">
        <f t="shared" si="13"/>
        <v>2830</v>
      </c>
      <c r="H568">
        <v>9.7359999999999999E-3</v>
      </c>
    </row>
    <row r="569" spans="6:8" x14ac:dyDescent="0.75">
      <c r="F569" s="19" t="s">
        <v>252</v>
      </c>
      <c r="G569">
        <f t="shared" si="13"/>
        <v>2835</v>
      </c>
      <c r="H569">
        <v>9.3900000000000008E-3</v>
      </c>
    </row>
    <row r="570" spans="6:8" x14ac:dyDescent="0.75">
      <c r="F570" s="19" t="s">
        <v>709</v>
      </c>
      <c r="G570">
        <f t="shared" si="13"/>
        <v>2840</v>
      </c>
      <c r="H570">
        <v>9.5969999999999996E-3</v>
      </c>
    </row>
    <row r="571" spans="6:8" x14ac:dyDescent="0.75">
      <c r="F571" s="19" t="s">
        <v>710</v>
      </c>
      <c r="G571">
        <f t="shared" si="13"/>
        <v>2845</v>
      </c>
      <c r="H571">
        <v>9.3600000000000003E-3</v>
      </c>
    </row>
    <row r="572" spans="6:8" x14ac:dyDescent="0.75">
      <c r="F572" s="19" t="s">
        <v>253</v>
      </c>
      <c r="G572">
        <f t="shared" si="13"/>
        <v>2850</v>
      </c>
      <c r="H572">
        <v>9.4079999999999997E-3</v>
      </c>
    </row>
    <row r="573" spans="6:8" x14ac:dyDescent="0.75">
      <c r="F573" s="19" t="s">
        <v>711</v>
      </c>
      <c r="G573">
        <f t="shared" si="13"/>
        <v>2855</v>
      </c>
      <c r="H573">
        <v>9.3830000000000007E-3</v>
      </c>
    </row>
    <row r="574" spans="6:8" x14ac:dyDescent="0.75">
      <c r="F574" s="19" t="s">
        <v>712</v>
      </c>
      <c r="G574">
        <f t="shared" si="13"/>
        <v>2860</v>
      </c>
      <c r="H574">
        <v>9.2390000000000007E-3</v>
      </c>
    </row>
    <row r="575" spans="6:8" x14ac:dyDescent="0.75">
      <c r="F575" s="19" t="s">
        <v>254</v>
      </c>
      <c r="G575">
        <f t="shared" si="13"/>
        <v>2865</v>
      </c>
      <c r="H575">
        <v>9.0340000000000004E-3</v>
      </c>
    </row>
    <row r="576" spans="6:8" x14ac:dyDescent="0.75">
      <c r="F576" s="19" t="s">
        <v>713</v>
      </c>
      <c r="G576">
        <f t="shared" si="13"/>
        <v>2870</v>
      </c>
      <c r="H576">
        <v>9.2599999999999991E-3</v>
      </c>
    </row>
    <row r="577" spans="6:8" x14ac:dyDescent="0.75">
      <c r="F577" s="19" t="s">
        <v>714</v>
      </c>
      <c r="G577">
        <f t="shared" si="13"/>
        <v>2875</v>
      </c>
      <c r="H577">
        <v>8.7969999999999993E-3</v>
      </c>
    </row>
    <row r="578" spans="6:8" x14ac:dyDescent="0.75">
      <c r="F578" s="19" t="s">
        <v>255</v>
      </c>
      <c r="G578">
        <f t="shared" si="13"/>
        <v>2880</v>
      </c>
      <c r="H578">
        <v>8.9689999999999995E-3</v>
      </c>
    </row>
    <row r="579" spans="6:8" x14ac:dyDescent="0.75">
      <c r="F579" s="19" t="s">
        <v>715</v>
      </c>
      <c r="G579">
        <f t="shared" si="13"/>
        <v>2885</v>
      </c>
      <c r="H579">
        <v>8.7869999999999997E-3</v>
      </c>
    </row>
    <row r="580" spans="6:8" x14ac:dyDescent="0.75">
      <c r="F580" s="19" t="s">
        <v>716</v>
      </c>
      <c r="G580">
        <f t="shared" si="13"/>
        <v>2890</v>
      </c>
      <c r="H580">
        <v>8.7399999999999995E-3</v>
      </c>
    </row>
    <row r="581" spans="6:8" x14ac:dyDescent="0.75">
      <c r="F581" s="19" t="s">
        <v>256</v>
      </c>
      <c r="G581">
        <f t="shared" ref="G581:G644" si="14">G580+5</f>
        <v>2895</v>
      </c>
      <c r="H581">
        <v>8.6339999999999993E-3</v>
      </c>
    </row>
    <row r="582" spans="6:8" x14ac:dyDescent="0.75">
      <c r="F582" s="19" t="s">
        <v>717</v>
      </c>
      <c r="G582">
        <f t="shared" si="14"/>
        <v>2900</v>
      </c>
      <c r="H582">
        <v>8.6829999999999997E-3</v>
      </c>
    </row>
    <row r="583" spans="6:8" x14ac:dyDescent="0.75">
      <c r="F583" s="19" t="s">
        <v>718</v>
      </c>
      <c r="G583">
        <f t="shared" si="14"/>
        <v>2905</v>
      </c>
      <c r="H583">
        <v>8.4550000000000007E-3</v>
      </c>
    </row>
    <row r="584" spans="6:8" x14ac:dyDescent="0.75">
      <c r="F584" s="19" t="s">
        <v>257</v>
      </c>
      <c r="G584">
        <f t="shared" si="14"/>
        <v>2910</v>
      </c>
      <c r="H584">
        <v>8.6009999999999993E-3</v>
      </c>
    </row>
    <row r="585" spans="6:8" x14ac:dyDescent="0.75">
      <c r="F585" s="19" t="s">
        <v>719</v>
      </c>
      <c r="G585">
        <f t="shared" si="14"/>
        <v>2915</v>
      </c>
      <c r="H585">
        <v>8.4469999999999996E-3</v>
      </c>
    </row>
    <row r="586" spans="6:8" x14ac:dyDescent="0.75">
      <c r="F586" s="19" t="s">
        <v>720</v>
      </c>
      <c r="G586">
        <f t="shared" si="14"/>
        <v>2920</v>
      </c>
      <c r="H586">
        <v>8.3280000000000003E-3</v>
      </c>
    </row>
    <row r="587" spans="6:8" x14ac:dyDescent="0.75">
      <c r="F587" s="19" t="s">
        <v>258</v>
      </c>
      <c r="G587">
        <f t="shared" si="14"/>
        <v>2925</v>
      </c>
      <c r="H587">
        <v>8.1390000000000004E-3</v>
      </c>
    </row>
    <row r="588" spans="6:8" x14ac:dyDescent="0.75">
      <c r="F588" s="19" t="s">
        <v>721</v>
      </c>
      <c r="G588">
        <f t="shared" si="14"/>
        <v>2930</v>
      </c>
      <c r="H588">
        <v>8.3359999999999997E-3</v>
      </c>
    </row>
    <row r="589" spans="6:8" x14ac:dyDescent="0.75">
      <c r="F589" s="19" t="s">
        <v>722</v>
      </c>
      <c r="G589">
        <f t="shared" si="14"/>
        <v>2935</v>
      </c>
      <c r="H589">
        <v>8.1130000000000004E-3</v>
      </c>
    </row>
    <row r="590" spans="6:8" x14ac:dyDescent="0.75">
      <c r="F590" s="19" t="s">
        <v>259</v>
      </c>
      <c r="G590">
        <f t="shared" si="14"/>
        <v>2940</v>
      </c>
      <c r="H590">
        <v>8.0420000000000005E-3</v>
      </c>
    </row>
    <row r="591" spans="6:8" x14ac:dyDescent="0.75">
      <c r="F591" s="19" t="s">
        <v>723</v>
      </c>
      <c r="G591">
        <f t="shared" si="14"/>
        <v>2945</v>
      </c>
      <c r="H591">
        <v>8.0400000000000003E-3</v>
      </c>
    </row>
    <row r="592" spans="6:8" x14ac:dyDescent="0.75">
      <c r="F592" s="19" t="s">
        <v>724</v>
      </c>
      <c r="G592">
        <f t="shared" si="14"/>
        <v>2950</v>
      </c>
      <c r="H592">
        <v>7.9249999999999998E-3</v>
      </c>
    </row>
    <row r="593" spans="6:8" x14ac:dyDescent="0.75">
      <c r="F593" s="19" t="s">
        <v>260</v>
      </c>
      <c r="G593">
        <f t="shared" si="14"/>
        <v>2955</v>
      </c>
      <c r="H593">
        <v>7.7889999999999999E-3</v>
      </c>
    </row>
    <row r="594" spans="6:8" x14ac:dyDescent="0.75">
      <c r="F594" s="19" t="s">
        <v>725</v>
      </c>
      <c r="G594">
        <f t="shared" si="14"/>
        <v>2960</v>
      </c>
      <c r="H594">
        <v>7.9570000000000005E-3</v>
      </c>
    </row>
    <row r="595" spans="6:8" x14ac:dyDescent="0.75">
      <c r="F595" s="19" t="s">
        <v>726</v>
      </c>
      <c r="G595">
        <f t="shared" si="14"/>
        <v>2965</v>
      </c>
      <c r="H595">
        <v>7.816E-3</v>
      </c>
    </row>
    <row r="596" spans="6:8" x14ac:dyDescent="0.75">
      <c r="F596" s="19" t="s">
        <v>261</v>
      </c>
      <c r="G596">
        <f t="shared" si="14"/>
        <v>2970</v>
      </c>
      <c r="H596">
        <v>7.6169999999999996E-3</v>
      </c>
    </row>
    <row r="597" spans="6:8" x14ac:dyDescent="0.75">
      <c r="F597" s="19" t="s">
        <v>727</v>
      </c>
      <c r="G597">
        <f t="shared" si="14"/>
        <v>2975</v>
      </c>
      <c r="H597">
        <v>7.7289999999999998E-3</v>
      </c>
    </row>
    <row r="598" spans="6:8" x14ac:dyDescent="0.75">
      <c r="F598" s="19" t="s">
        <v>728</v>
      </c>
      <c r="G598">
        <f t="shared" si="14"/>
        <v>2980</v>
      </c>
      <c r="H598">
        <v>7.5449999999999996E-3</v>
      </c>
    </row>
    <row r="599" spans="6:8" x14ac:dyDescent="0.75">
      <c r="F599" s="19" t="s">
        <v>262</v>
      </c>
      <c r="G599">
        <f t="shared" si="14"/>
        <v>2985</v>
      </c>
      <c r="H599">
        <v>7.4869999999999997E-3</v>
      </c>
    </row>
    <row r="600" spans="6:8" x14ac:dyDescent="0.75">
      <c r="F600" s="19" t="s">
        <v>729</v>
      </c>
      <c r="G600">
        <f t="shared" si="14"/>
        <v>2990</v>
      </c>
      <c r="H600">
        <v>7.62E-3</v>
      </c>
    </row>
    <row r="601" spans="6:8" x14ac:dyDescent="0.75">
      <c r="F601" s="19" t="s">
        <v>730</v>
      </c>
      <c r="G601">
        <f t="shared" si="14"/>
        <v>2995</v>
      </c>
      <c r="H601">
        <v>7.4939999999999998E-3</v>
      </c>
    </row>
    <row r="602" spans="6:8" x14ac:dyDescent="0.75">
      <c r="F602" s="19" t="s">
        <v>263</v>
      </c>
      <c r="G602">
        <f t="shared" si="14"/>
        <v>3000</v>
      </c>
      <c r="H602">
        <v>7.3670000000000003E-3</v>
      </c>
    </row>
    <row r="603" spans="6:8" x14ac:dyDescent="0.75">
      <c r="F603" s="19" t="s">
        <v>731</v>
      </c>
      <c r="G603">
        <f t="shared" si="14"/>
        <v>3005</v>
      </c>
      <c r="H603">
        <v>7.4599999999999996E-3</v>
      </c>
    </row>
    <row r="604" spans="6:8" x14ac:dyDescent="0.75">
      <c r="F604" s="19" t="s">
        <v>732</v>
      </c>
      <c r="G604">
        <f t="shared" si="14"/>
        <v>3010</v>
      </c>
      <c r="H604">
        <v>7.3340000000000002E-3</v>
      </c>
    </row>
    <row r="605" spans="6:8" x14ac:dyDescent="0.75">
      <c r="F605" s="19" t="s">
        <v>264</v>
      </c>
      <c r="G605">
        <f t="shared" si="14"/>
        <v>3015</v>
      </c>
      <c r="H605">
        <v>7.1919999999999996E-3</v>
      </c>
    </row>
    <row r="606" spans="6:8" x14ac:dyDescent="0.75">
      <c r="F606" s="19" t="s">
        <v>733</v>
      </c>
      <c r="G606">
        <f t="shared" si="14"/>
        <v>3020</v>
      </c>
      <c r="H606">
        <v>7.3629999999999998E-3</v>
      </c>
    </row>
    <row r="607" spans="6:8" x14ac:dyDescent="0.75">
      <c r="F607" s="19" t="s">
        <v>734</v>
      </c>
      <c r="G607">
        <f t="shared" si="14"/>
        <v>3025</v>
      </c>
      <c r="H607">
        <v>7.1729999999999997E-3</v>
      </c>
    </row>
    <row r="608" spans="6:8" x14ac:dyDescent="0.75">
      <c r="F608" s="19" t="s">
        <v>265</v>
      </c>
      <c r="G608">
        <f t="shared" si="14"/>
        <v>3030</v>
      </c>
      <c r="H608">
        <v>7.2240000000000004E-3</v>
      </c>
    </row>
    <row r="609" spans="6:8" x14ac:dyDescent="0.75">
      <c r="F609" s="19" t="s">
        <v>735</v>
      </c>
      <c r="G609">
        <f t="shared" si="14"/>
        <v>3035</v>
      </c>
      <c r="H609">
        <v>7.326E-3</v>
      </c>
    </row>
    <row r="610" spans="6:8" x14ac:dyDescent="0.75">
      <c r="F610" s="19" t="s">
        <v>736</v>
      </c>
      <c r="G610">
        <f t="shared" si="14"/>
        <v>3040</v>
      </c>
      <c r="H610">
        <v>7.1729999999999997E-3</v>
      </c>
    </row>
    <row r="611" spans="6:8" x14ac:dyDescent="0.75">
      <c r="F611" s="19" t="s">
        <v>266</v>
      </c>
      <c r="G611">
        <f t="shared" si="14"/>
        <v>3045</v>
      </c>
      <c r="H611">
        <v>6.9909999999999998E-3</v>
      </c>
    </row>
    <row r="612" spans="6:8" x14ac:dyDescent="0.75">
      <c r="F612" s="19" t="s">
        <v>737</v>
      </c>
      <c r="G612">
        <f t="shared" si="14"/>
        <v>3050</v>
      </c>
      <c r="H612">
        <v>7.2189999999999997E-3</v>
      </c>
    </row>
    <row r="613" spans="6:8" x14ac:dyDescent="0.75">
      <c r="F613" s="19" t="s">
        <v>738</v>
      </c>
      <c r="G613">
        <f t="shared" si="14"/>
        <v>3055</v>
      </c>
      <c r="H613">
        <v>7.0089999999999996E-3</v>
      </c>
    </row>
    <row r="614" spans="6:8" x14ac:dyDescent="0.75">
      <c r="F614" s="19" t="s">
        <v>267</v>
      </c>
      <c r="G614">
        <f t="shared" si="14"/>
        <v>3060</v>
      </c>
      <c r="H614">
        <v>6.9360000000000003E-3</v>
      </c>
    </row>
    <row r="615" spans="6:8" x14ac:dyDescent="0.75">
      <c r="F615" s="19" t="s">
        <v>739</v>
      </c>
      <c r="G615">
        <f t="shared" si="14"/>
        <v>3065</v>
      </c>
      <c r="H615">
        <v>6.9779999999999998E-3</v>
      </c>
    </row>
    <row r="616" spans="6:8" x14ac:dyDescent="0.75">
      <c r="F616" s="19" t="s">
        <v>740</v>
      </c>
      <c r="G616">
        <f t="shared" si="14"/>
        <v>3070</v>
      </c>
      <c r="H616">
        <v>6.8760000000000002E-3</v>
      </c>
    </row>
    <row r="617" spans="6:8" x14ac:dyDescent="0.75">
      <c r="F617" s="19" t="s">
        <v>268</v>
      </c>
      <c r="G617">
        <f t="shared" si="14"/>
        <v>3075</v>
      </c>
      <c r="H617">
        <v>6.8209999999999998E-3</v>
      </c>
    </row>
    <row r="618" spans="6:8" x14ac:dyDescent="0.75">
      <c r="F618" s="19" t="s">
        <v>741</v>
      </c>
      <c r="G618">
        <f t="shared" si="14"/>
        <v>3080</v>
      </c>
      <c r="H618">
        <v>6.9760000000000004E-3</v>
      </c>
    </row>
    <row r="619" spans="6:8" x14ac:dyDescent="0.75">
      <c r="F619" s="19" t="s">
        <v>742</v>
      </c>
      <c r="G619">
        <f t="shared" si="14"/>
        <v>3085</v>
      </c>
      <c r="H619">
        <v>6.7980000000000002E-3</v>
      </c>
    </row>
    <row r="620" spans="6:8" x14ac:dyDescent="0.75">
      <c r="F620" s="19" t="s">
        <v>269</v>
      </c>
      <c r="G620">
        <f t="shared" si="14"/>
        <v>3090</v>
      </c>
      <c r="H620">
        <v>6.5909999999999996E-3</v>
      </c>
    </row>
    <row r="621" spans="6:8" x14ac:dyDescent="0.75">
      <c r="F621" s="19" t="s">
        <v>743</v>
      </c>
      <c r="G621">
        <f t="shared" si="14"/>
        <v>3095</v>
      </c>
      <c r="H621">
        <v>6.7539999999999996E-3</v>
      </c>
    </row>
    <row r="622" spans="6:8" x14ac:dyDescent="0.75">
      <c r="F622" s="19" t="s">
        <v>744</v>
      </c>
      <c r="G622">
        <f t="shared" si="14"/>
        <v>3100</v>
      </c>
      <c r="H622">
        <v>6.6689999999999996E-3</v>
      </c>
    </row>
    <row r="623" spans="6:8" x14ac:dyDescent="0.75">
      <c r="F623" s="19" t="s">
        <v>270</v>
      </c>
      <c r="G623">
        <f t="shared" si="14"/>
        <v>3105</v>
      </c>
      <c r="H623">
        <v>6.45E-3</v>
      </c>
    </row>
    <row r="624" spans="6:8" x14ac:dyDescent="0.75">
      <c r="F624" s="19" t="s">
        <v>745</v>
      </c>
      <c r="G624">
        <f t="shared" si="14"/>
        <v>3110</v>
      </c>
      <c r="H624">
        <v>6.7340000000000004E-3</v>
      </c>
    </row>
    <row r="625" spans="6:8" x14ac:dyDescent="0.75">
      <c r="F625" s="19" t="s">
        <v>746</v>
      </c>
      <c r="G625">
        <f t="shared" si="14"/>
        <v>3115</v>
      </c>
      <c r="H625">
        <v>6.5519999999999997E-3</v>
      </c>
    </row>
    <row r="626" spans="6:8" x14ac:dyDescent="0.75">
      <c r="F626" s="19" t="s">
        <v>271</v>
      </c>
      <c r="G626">
        <f t="shared" si="14"/>
        <v>3120</v>
      </c>
      <c r="H626">
        <v>6.5820000000000002E-3</v>
      </c>
    </row>
    <row r="627" spans="6:8" x14ac:dyDescent="0.75">
      <c r="F627" s="19" t="s">
        <v>747</v>
      </c>
      <c r="G627">
        <f t="shared" si="14"/>
        <v>3125</v>
      </c>
      <c r="H627">
        <v>6.6559999999999996E-3</v>
      </c>
    </row>
    <row r="628" spans="6:8" x14ac:dyDescent="0.75">
      <c r="F628" s="19" t="s">
        <v>748</v>
      </c>
      <c r="G628">
        <f t="shared" si="14"/>
        <v>3130</v>
      </c>
      <c r="H628">
        <v>6.5820000000000002E-3</v>
      </c>
    </row>
    <row r="629" spans="6:8" x14ac:dyDescent="0.75">
      <c r="F629" s="19" t="s">
        <v>272</v>
      </c>
      <c r="G629">
        <f t="shared" si="14"/>
        <v>3135</v>
      </c>
      <c r="H629">
        <v>6.4310000000000001E-3</v>
      </c>
    </row>
    <row r="630" spans="6:8" x14ac:dyDescent="0.75">
      <c r="F630" s="19" t="s">
        <v>749</v>
      </c>
      <c r="G630">
        <f t="shared" si="14"/>
        <v>3140</v>
      </c>
      <c r="H630">
        <v>6.5970000000000004E-3</v>
      </c>
    </row>
    <row r="631" spans="6:8" x14ac:dyDescent="0.75">
      <c r="F631" s="19" t="s">
        <v>750</v>
      </c>
      <c r="G631">
        <f t="shared" si="14"/>
        <v>3145</v>
      </c>
      <c r="H631">
        <v>6.4009999999999996E-3</v>
      </c>
    </row>
    <row r="632" spans="6:8" x14ac:dyDescent="0.75">
      <c r="F632" s="19" t="s">
        <v>273</v>
      </c>
      <c r="G632">
        <f t="shared" si="14"/>
        <v>3150</v>
      </c>
      <c r="H632">
        <v>6.3940000000000004E-3</v>
      </c>
    </row>
    <row r="633" spans="6:8" x14ac:dyDescent="0.75">
      <c r="F633" s="19" t="s">
        <v>751</v>
      </c>
      <c r="G633">
        <f t="shared" si="14"/>
        <v>3155</v>
      </c>
      <c r="H633">
        <v>6.509E-3</v>
      </c>
    </row>
    <row r="634" spans="6:8" x14ac:dyDescent="0.75">
      <c r="F634" s="19" t="s">
        <v>752</v>
      </c>
      <c r="G634">
        <f t="shared" si="14"/>
        <v>3160</v>
      </c>
      <c r="H634">
        <v>6.3930000000000002E-3</v>
      </c>
    </row>
    <row r="635" spans="6:8" x14ac:dyDescent="0.75">
      <c r="F635" s="19" t="s">
        <v>274</v>
      </c>
      <c r="G635">
        <f t="shared" si="14"/>
        <v>3165</v>
      </c>
      <c r="H635">
        <v>6.43E-3</v>
      </c>
    </row>
    <row r="636" spans="6:8" x14ac:dyDescent="0.75">
      <c r="F636" s="19" t="s">
        <v>753</v>
      </c>
      <c r="G636">
        <f t="shared" si="14"/>
        <v>3170</v>
      </c>
      <c r="H636">
        <v>6.4339999999999996E-3</v>
      </c>
    </row>
    <row r="637" spans="6:8" x14ac:dyDescent="0.75">
      <c r="F637" s="19" t="s">
        <v>754</v>
      </c>
      <c r="G637">
        <f t="shared" si="14"/>
        <v>3175</v>
      </c>
      <c r="H637">
        <v>6.1879999999999999E-3</v>
      </c>
    </row>
    <row r="638" spans="6:8" x14ac:dyDescent="0.75">
      <c r="F638" s="19" t="s">
        <v>275</v>
      </c>
      <c r="G638">
        <f t="shared" si="14"/>
        <v>3180</v>
      </c>
      <c r="H638">
        <v>6.2090000000000001E-3</v>
      </c>
    </row>
    <row r="639" spans="6:8" x14ac:dyDescent="0.75">
      <c r="F639" s="19" t="s">
        <v>755</v>
      </c>
      <c r="G639">
        <f t="shared" si="14"/>
        <v>3185</v>
      </c>
      <c r="H639">
        <v>6.332E-3</v>
      </c>
    </row>
    <row r="640" spans="6:8" x14ac:dyDescent="0.75">
      <c r="F640" s="19" t="s">
        <v>756</v>
      </c>
      <c r="G640">
        <f t="shared" si="14"/>
        <v>3190</v>
      </c>
      <c r="H640">
        <v>6.1510000000000002E-3</v>
      </c>
    </row>
    <row r="641" spans="6:8" x14ac:dyDescent="0.75">
      <c r="F641" s="19" t="s">
        <v>276</v>
      </c>
      <c r="G641">
        <f t="shared" si="14"/>
        <v>3195</v>
      </c>
      <c r="H641">
        <v>6.1180000000000002E-3</v>
      </c>
    </row>
    <row r="642" spans="6:8" x14ac:dyDescent="0.75">
      <c r="F642" s="19" t="s">
        <v>757</v>
      </c>
      <c r="G642">
        <f t="shared" si="14"/>
        <v>3200</v>
      </c>
      <c r="H642">
        <v>6.2469999999999999E-3</v>
      </c>
    </row>
    <row r="643" spans="6:8" x14ac:dyDescent="0.75">
      <c r="F643" s="19" t="s">
        <v>758</v>
      </c>
      <c r="G643">
        <f t="shared" si="14"/>
        <v>3205</v>
      </c>
      <c r="H643">
        <v>6.0889999999999998E-3</v>
      </c>
    </row>
    <row r="644" spans="6:8" x14ac:dyDescent="0.75">
      <c r="F644" s="19" t="s">
        <v>277</v>
      </c>
      <c r="G644">
        <f t="shared" si="14"/>
        <v>3210</v>
      </c>
      <c r="H644">
        <v>6.0679999999999996E-3</v>
      </c>
    </row>
    <row r="645" spans="6:8" x14ac:dyDescent="0.75">
      <c r="F645" s="19" t="s">
        <v>759</v>
      </c>
      <c r="G645">
        <f t="shared" ref="G645:G708" si="15">G644+5</f>
        <v>3215</v>
      </c>
      <c r="H645">
        <v>6.2529999999999999E-3</v>
      </c>
    </row>
    <row r="646" spans="6:8" x14ac:dyDescent="0.75">
      <c r="F646" s="19" t="s">
        <v>760</v>
      </c>
      <c r="G646">
        <f t="shared" si="15"/>
        <v>3220</v>
      </c>
      <c r="H646">
        <v>6.1110000000000001E-3</v>
      </c>
    </row>
    <row r="647" spans="6:8" x14ac:dyDescent="0.75">
      <c r="F647" s="19" t="s">
        <v>278</v>
      </c>
      <c r="G647">
        <f t="shared" si="15"/>
        <v>3225</v>
      </c>
      <c r="H647">
        <v>6.1009999999999997E-3</v>
      </c>
    </row>
    <row r="648" spans="6:8" x14ac:dyDescent="0.75">
      <c r="F648" s="19" t="s">
        <v>761</v>
      </c>
      <c r="G648">
        <f t="shared" si="15"/>
        <v>3230</v>
      </c>
      <c r="H648">
        <v>6.1419999999999999E-3</v>
      </c>
    </row>
    <row r="649" spans="6:8" x14ac:dyDescent="0.75">
      <c r="F649" s="19" t="s">
        <v>762</v>
      </c>
      <c r="G649">
        <f t="shared" si="15"/>
        <v>3235</v>
      </c>
      <c r="H649">
        <v>6.0350000000000004E-3</v>
      </c>
    </row>
    <row r="650" spans="6:8" x14ac:dyDescent="0.75">
      <c r="F650" s="19" t="s">
        <v>279</v>
      </c>
      <c r="G650">
        <f t="shared" si="15"/>
        <v>3240</v>
      </c>
      <c r="H650">
        <v>5.9280000000000001E-3</v>
      </c>
    </row>
    <row r="651" spans="6:8" x14ac:dyDescent="0.75">
      <c r="F651" s="19" t="s">
        <v>763</v>
      </c>
      <c r="G651">
        <f t="shared" si="15"/>
        <v>3245</v>
      </c>
      <c r="H651">
        <v>6.1419999999999999E-3</v>
      </c>
    </row>
    <row r="652" spans="6:8" x14ac:dyDescent="0.75">
      <c r="F652" s="19" t="s">
        <v>764</v>
      </c>
      <c r="G652">
        <f t="shared" si="15"/>
        <v>3250</v>
      </c>
      <c r="H652">
        <v>5.9940000000000002E-3</v>
      </c>
    </row>
    <row r="653" spans="6:8" x14ac:dyDescent="0.75">
      <c r="F653" s="19" t="s">
        <v>280</v>
      </c>
      <c r="G653">
        <f t="shared" si="15"/>
        <v>3255</v>
      </c>
      <c r="H653">
        <v>5.9899999999999997E-3</v>
      </c>
    </row>
    <row r="654" spans="6:8" x14ac:dyDescent="0.75">
      <c r="F654" s="19" t="s">
        <v>765</v>
      </c>
      <c r="G654">
        <f t="shared" si="15"/>
        <v>3260</v>
      </c>
      <c r="H654">
        <v>6.1409999999999998E-3</v>
      </c>
    </row>
    <row r="655" spans="6:8" x14ac:dyDescent="0.75">
      <c r="F655" s="19" t="s">
        <v>766</v>
      </c>
      <c r="G655">
        <f t="shared" si="15"/>
        <v>3265</v>
      </c>
      <c r="H655">
        <v>5.8950000000000001E-3</v>
      </c>
    </row>
    <row r="656" spans="6:8" x14ac:dyDescent="0.75">
      <c r="F656" s="19" t="s">
        <v>281</v>
      </c>
      <c r="G656">
        <f t="shared" si="15"/>
        <v>3270</v>
      </c>
      <c r="H656">
        <v>6.0400000000000002E-3</v>
      </c>
    </row>
    <row r="657" spans="6:8" x14ac:dyDescent="0.75">
      <c r="F657" s="19" t="s">
        <v>767</v>
      </c>
      <c r="G657">
        <f t="shared" si="15"/>
        <v>3275</v>
      </c>
      <c r="H657">
        <v>5.9750000000000003E-3</v>
      </c>
    </row>
    <row r="658" spans="6:8" x14ac:dyDescent="0.75">
      <c r="F658" s="19" t="s">
        <v>768</v>
      </c>
      <c r="G658">
        <f t="shared" si="15"/>
        <v>3280</v>
      </c>
      <c r="H658">
        <v>5.9129999999999999E-3</v>
      </c>
    </row>
    <row r="659" spans="6:8" x14ac:dyDescent="0.75">
      <c r="F659" s="19" t="s">
        <v>282</v>
      </c>
      <c r="G659">
        <f t="shared" si="15"/>
        <v>3285</v>
      </c>
      <c r="H659">
        <v>5.9699999999999996E-3</v>
      </c>
    </row>
    <row r="660" spans="6:8" x14ac:dyDescent="0.75">
      <c r="F660" s="19" t="s">
        <v>769</v>
      </c>
      <c r="G660">
        <f t="shared" si="15"/>
        <v>3290</v>
      </c>
      <c r="H660">
        <v>5.9230000000000003E-3</v>
      </c>
    </row>
    <row r="661" spans="6:8" x14ac:dyDescent="0.75">
      <c r="F661" s="19" t="s">
        <v>770</v>
      </c>
      <c r="G661">
        <f t="shared" si="15"/>
        <v>3295</v>
      </c>
      <c r="H661">
        <v>6.0610000000000004E-3</v>
      </c>
    </row>
    <row r="662" spans="6:8" x14ac:dyDescent="0.75">
      <c r="F662" s="19" t="s">
        <v>283</v>
      </c>
      <c r="G662">
        <f t="shared" si="15"/>
        <v>3300</v>
      </c>
      <c r="H662">
        <v>5.9069999999999999E-3</v>
      </c>
    </row>
    <row r="663" spans="6:8" x14ac:dyDescent="0.75">
      <c r="F663" s="19" t="s">
        <v>771</v>
      </c>
      <c r="G663">
        <f t="shared" si="15"/>
        <v>3305</v>
      </c>
      <c r="H663">
        <v>5.888E-3</v>
      </c>
    </row>
    <row r="664" spans="6:8" x14ac:dyDescent="0.75">
      <c r="F664" s="19" t="s">
        <v>772</v>
      </c>
      <c r="G664">
        <f t="shared" si="15"/>
        <v>3310</v>
      </c>
      <c r="H664">
        <v>5.927E-3</v>
      </c>
    </row>
    <row r="665" spans="6:8" x14ac:dyDescent="0.75">
      <c r="F665" s="19" t="s">
        <v>284</v>
      </c>
      <c r="G665">
        <f t="shared" si="15"/>
        <v>3315</v>
      </c>
      <c r="H665">
        <v>5.744E-3</v>
      </c>
    </row>
    <row r="666" spans="6:8" x14ac:dyDescent="0.75">
      <c r="F666" s="19" t="s">
        <v>773</v>
      </c>
      <c r="G666">
        <f t="shared" si="15"/>
        <v>3320</v>
      </c>
      <c r="H666">
        <v>5.836E-3</v>
      </c>
    </row>
    <row r="667" spans="6:8" x14ac:dyDescent="0.75">
      <c r="F667" s="19" t="s">
        <v>774</v>
      </c>
      <c r="G667">
        <f t="shared" si="15"/>
        <v>3325</v>
      </c>
      <c r="H667">
        <v>5.9459999999999999E-3</v>
      </c>
    </row>
    <row r="668" spans="6:8" x14ac:dyDescent="0.75">
      <c r="F668" s="19" t="s">
        <v>285</v>
      </c>
      <c r="G668">
        <f t="shared" si="15"/>
        <v>3330</v>
      </c>
      <c r="H668">
        <v>5.7169999999999999E-3</v>
      </c>
    </row>
    <row r="669" spans="6:8" x14ac:dyDescent="0.75">
      <c r="F669" s="19" t="s">
        <v>775</v>
      </c>
      <c r="G669">
        <f t="shared" si="15"/>
        <v>3335</v>
      </c>
      <c r="H669">
        <v>5.7949999999999998E-3</v>
      </c>
    </row>
    <row r="670" spans="6:8" x14ac:dyDescent="0.75">
      <c r="F670" s="19" t="s">
        <v>776</v>
      </c>
      <c r="G670">
        <f t="shared" si="15"/>
        <v>3340</v>
      </c>
      <c r="H670">
        <v>5.901E-3</v>
      </c>
    </row>
    <row r="671" spans="6:8" x14ac:dyDescent="0.75">
      <c r="F671" s="19" t="s">
        <v>286</v>
      </c>
      <c r="G671">
        <f t="shared" si="15"/>
        <v>3345</v>
      </c>
      <c r="H671">
        <v>5.7619999999999998E-3</v>
      </c>
    </row>
    <row r="672" spans="6:8" x14ac:dyDescent="0.75">
      <c r="F672" s="19" t="s">
        <v>777</v>
      </c>
      <c r="G672">
        <f t="shared" si="15"/>
        <v>3350</v>
      </c>
      <c r="H672">
        <v>5.8190000000000004E-3</v>
      </c>
    </row>
    <row r="673" spans="6:8" x14ac:dyDescent="0.75">
      <c r="F673" s="19" t="s">
        <v>778</v>
      </c>
      <c r="G673">
        <f t="shared" si="15"/>
        <v>3355</v>
      </c>
      <c r="H673">
        <v>5.8840000000000003E-3</v>
      </c>
    </row>
    <row r="674" spans="6:8" x14ac:dyDescent="0.75">
      <c r="F674" s="19" t="s">
        <v>287</v>
      </c>
      <c r="G674">
        <f t="shared" si="15"/>
        <v>3360</v>
      </c>
      <c r="H674">
        <v>5.7889999999999999E-3</v>
      </c>
    </row>
    <row r="675" spans="6:8" x14ac:dyDescent="0.75">
      <c r="F675" s="19" t="s">
        <v>779</v>
      </c>
      <c r="G675">
        <f t="shared" si="15"/>
        <v>3365</v>
      </c>
      <c r="H675">
        <v>5.6740000000000002E-3</v>
      </c>
    </row>
    <row r="676" spans="6:8" x14ac:dyDescent="0.75">
      <c r="F676" s="19" t="s">
        <v>780</v>
      </c>
      <c r="G676">
        <f t="shared" si="15"/>
        <v>3370</v>
      </c>
      <c r="H676">
        <v>5.8120000000000003E-3</v>
      </c>
    </row>
    <row r="677" spans="6:8" x14ac:dyDescent="0.75">
      <c r="F677" s="19" t="s">
        <v>288</v>
      </c>
      <c r="G677">
        <f t="shared" si="15"/>
        <v>3375</v>
      </c>
      <c r="H677">
        <v>5.6319999999999999E-3</v>
      </c>
    </row>
    <row r="678" spans="6:8" x14ac:dyDescent="0.75">
      <c r="F678" s="19" t="s">
        <v>781</v>
      </c>
      <c r="G678">
        <f t="shared" si="15"/>
        <v>3380</v>
      </c>
      <c r="H678">
        <v>5.5979999999999997E-3</v>
      </c>
    </row>
    <row r="679" spans="6:8" x14ac:dyDescent="0.75">
      <c r="F679" s="19" t="s">
        <v>782</v>
      </c>
      <c r="G679">
        <f t="shared" si="15"/>
        <v>3385</v>
      </c>
      <c r="H679">
        <v>5.6889999999999996E-3</v>
      </c>
    </row>
    <row r="680" spans="6:8" x14ac:dyDescent="0.75">
      <c r="F680" s="19" t="s">
        <v>289</v>
      </c>
      <c r="G680">
        <f t="shared" si="15"/>
        <v>3390</v>
      </c>
      <c r="H680">
        <v>5.7959999999999999E-3</v>
      </c>
    </row>
    <row r="681" spans="6:8" x14ac:dyDescent="0.75">
      <c r="F681" s="19" t="s">
        <v>783</v>
      </c>
      <c r="G681">
        <f t="shared" si="15"/>
        <v>3395</v>
      </c>
      <c r="H681">
        <v>5.5960000000000003E-3</v>
      </c>
    </row>
    <row r="682" spans="6:8" x14ac:dyDescent="0.75">
      <c r="F682" s="19" t="s">
        <v>784</v>
      </c>
      <c r="G682">
        <f t="shared" si="15"/>
        <v>3400</v>
      </c>
      <c r="H682">
        <v>5.6950000000000004E-3</v>
      </c>
    </row>
    <row r="683" spans="6:8" x14ac:dyDescent="0.75">
      <c r="F683" s="19" t="s">
        <v>290</v>
      </c>
      <c r="G683">
        <f t="shared" si="15"/>
        <v>3405</v>
      </c>
      <c r="H683">
        <v>5.5440000000000003E-3</v>
      </c>
    </row>
    <row r="684" spans="6:8" x14ac:dyDescent="0.75">
      <c r="F684" s="19" t="s">
        <v>785</v>
      </c>
      <c r="G684">
        <f t="shared" si="15"/>
        <v>3410</v>
      </c>
      <c r="H684">
        <v>5.5890000000000002E-3</v>
      </c>
    </row>
    <row r="685" spans="6:8" x14ac:dyDescent="0.75">
      <c r="F685" s="19" t="s">
        <v>786</v>
      </c>
      <c r="G685">
        <f t="shared" si="15"/>
        <v>3415</v>
      </c>
      <c r="H685">
        <v>5.7250000000000001E-3</v>
      </c>
    </row>
    <row r="686" spans="6:8" x14ac:dyDescent="0.75">
      <c r="F686" s="19" t="s">
        <v>291</v>
      </c>
      <c r="G686">
        <f t="shared" si="15"/>
        <v>3420</v>
      </c>
      <c r="H686">
        <v>5.672E-3</v>
      </c>
    </row>
    <row r="687" spans="6:8" x14ac:dyDescent="0.75">
      <c r="F687" s="19" t="s">
        <v>787</v>
      </c>
      <c r="G687">
        <f t="shared" si="15"/>
        <v>3425</v>
      </c>
      <c r="H687">
        <v>5.5710000000000004E-3</v>
      </c>
    </row>
    <row r="688" spans="6:8" x14ac:dyDescent="0.75">
      <c r="F688" s="19" t="s">
        <v>788</v>
      </c>
      <c r="G688">
        <f t="shared" si="15"/>
        <v>3430</v>
      </c>
      <c r="H688">
        <v>5.672E-3</v>
      </c>
    </row>
    <row r="689" spans="6:8" x14ac:dyDescent="0.75">
      <c r="F689" s="19" t="s">
        <v>292</v>
      </c>
      <c r="G689">
        <f t="shared" si="15"/>
        <v>3435</v>
      </c>
      <c r="H689">
        <v>5.5269999999999998E-3</v>
      </c>
    </row>
    <row r="690" spans="6:8" x14ac:dyDescent="0.75">
      <c r="F690" s="19" t="s">
        <v>789</v>
      </c>
      <c r="G690">
        <f t="shared" si="15"/>
        <v>3440</v>
      </c>
      <c r="H690">
        <v>5.5030000000000001E-3</v>
      </c>
    </row>
    <row r="691" spans="6:8" x14ac:dyDescent="0.75">
      <c r="F691" s="19" t="s">
        <v>790</v>
      </c>
      <c r="G691">
        <f t="shared" si="15"/>
        <v>3445</v>
      </c>
      <c r="H691">
        <v>5.5979999999999997E-3</v>
      </c>
    </row>
    <row r="692" spans="6:8" x14ac:dyDescent="0.75">
      <c r="F692" s="19" t="s">
        <v>293</v>
      </c>
      <c r="G692">
        <f t="shared" si="15"/>
        <v>3450</v>
      </c>
      <c r="H692">
        <v>5.5110000000000003E-3</v>
      </c>
    </row>
    <row r="693" spans="6:8" x14ac:dyDescent="0.75">
      <c r="F693" s="19" t="s">
        <v>791</v>
      </c>
      <c r="G693">
        <f t="shared" si="15"/>
        <v>3455</v>
      </c>
      <c r="H693">
        <v>5.5100000000000001E-3</v>
      </c>
    </row>
    <row r="694" spans="6:8" x14ac:dyDescent="0.75">
      <c r="F694" s="19" t="s">
        <v>792</v>
      </c>
      <c r="G694">
        <f t="shared" si="15"/>
        <v>3460</v>
      </c>
      <c r="H694">
        <v>5.5830000000000003E-3</v>
      </c>
    </row>
    <row r="695" spans="6:8" x14ac:dyDescent="0.75">
      <c r="F695" s="19" t="s">
        <v>294</v>
      </c>
      <c r="G695">
        <f t="shared" si="15"/>
        <v>3465</v>
      </c>
      <c r="H695">
        <v>5.4440000000000001E-3</v>
      </c>
    </row>
    <row r="696" spans="6:8" x14ac:dyDescent="0.75">
      <c r="F696" s="19" t="s">
        <v>793</v>
      </c>
      <c r="G696">
        <f t="shared" si="15"/>
        <v>3470</v>
      </c>
      <c r="H696">
        <v>5.5380000000000004E-3</v>
      </c>
    </row>
    <row r="697" spans="6:8" x14ac:dyDescent="0.75">
      <c r="F697" s="19" t="s">
        <v>794</v>
      </c>
      <c r="G697">
        <f t="shared" si="15"/>
        <v>3475</v>
      </c>
      <c r="H697">
        <v>5.633E-3</v>
      </c>
    </row>
    <row r="698" spans="6:8" x14ac:dyDescent="0.75">
      <c r="F698" s="19" t="s">
        <v>295</v>
      </c>
      <c r="G698">
        <f t="shared" si="15"/>
        <v>3480</v>
      </c>
      <c r="H698">
        <v>5.45E-3</v>
      </c>
    </row>
    <row r="699" spans="6:8" x14ac:dyDescent="0.75">
      <c r="F699" s="19" t="s">
        <v>795</v>
      </c>
      <c r="G699">
        <f t="shared" si="15"/>
        <v>3485</v>
      </c>
      <c r="H699">
        <v>5.5630000000000002E-3</v>
      </c>
    </row>
    <row r="700" spans="6:8" x14ac:dyDescent="0.75">
      <c r="F700" s="19" t="s">
        <v>796</v>
      </c>
      <c r="G700">
        <f t="shared" si="15"/>
        <v>3490</v>
      </c>
      <c r="H700">
        <v>5.6030000000000003E-3</v>
      </c>
    </row>
    <row r="701" spans="6:8" x14ac:dyDescent="0.75">
      <c r="F701" s="19" t="s">
        <v>296</v>
      </c>
      <c r="G701">
        <f t="shared" si="15"/>
        <v>3495</v>
      </c>
      <c r="H701">
        <v>5.509E-3</v>
      </c>
    </row>
    <row r="702" spans="6:8" x14ac:dyDescent="0.75">
      <c r="F702" s="19" t="s">
        <v>797</v>
      </c>
      <c r="G702">
        <f t="shared" si="15"/>
        <v>3500</v>
      </c>
      <c r="H702">
        <v>5.5139999999999998E-3</v>
      </c>
    </row>
    <row r="703" spans="6:8" x14ac:dyDescent="0.75">
      <c r="F703" s="19" t="s">
        <v>798</v>
      </c>
      <c r="G703">
        <f t="shared" si="15"/>
        <v>3505</v>
      </c>
      <c r="H703">
        <v>5.5779999999999996E-3</v>
      </c>
    </row>
    <row r="704" spans="6:8" x14ac:dyDescent="0.75">
      <c r="F704" s="19" t="s">
        <v>297</v>
      </c>
      <c r="G704">
        <f t="shared" si="15"/>
        <v>3510</v>
      </c>
      <c r="H704">
        <v>5.4029999999999998E-3</v>
      </c>
    </row>
    <row r="705" spans="6:8" x14ac:dyDescent="0.75">
      <c r="F705" s="19" t="s">
        <v>799</v>
      </c>
      <c r="G705">
        <f t="shared" si="15"/>
        <v>3515</v>
      </c>
      <c r="H705">
        <v>5.4689999999999999E-3</v>
      </c>
    </row>
    <row r="706" spans="6:8" x14ac:dyDescent="0.75">
      <c r="F706" s="19" t="s">
        <v>800</v>
      </c>
      <c r="G706">
        <f t="shared" si="15"/>
        <v>3520</v>
      </c>
      <c r="H706">
        <v>5.5669999999999999E-3</v>
      </c>
    </row>
    <row r="707" spans="6:8" x14ac:dyDescent="0.75">
      <c r="F707" s="19" t="s">
        <v>298</v>
      </c>
      <c r="G707">
        <f t="shared" si="15"/>
        <v>3525</v>
      </c>
      <c r="H707">
        <v>5.391E-3</v>
      </c>
    </row>
    <row r="708" spans="6:8" x14ac:dyDescent="0.75">
      <c r="F708" s="19" t="s">
        <v>801</v>
      </c>
      <c r="G708">
        <f t="shared" si="15"/>
        <v>3530</v>
      </c>
      <c r="H708">
        <v>5.4050000000000001E-3</v>
      </c>
    </row>
    <row r="709" spans="6:8" x14ac:dyDescent="0.75">
      <c r="F709" s="19" t="s">
        <v>802</v>
      </c>
      <c r="G709">
        <f t="shared" ref="G709:G772" si="16">G708+5</f>
        <v>3535</v>
      </c>
      <c r="H709">
        <v>5.5310000000000003E-3</v>
      </c>
    </row>
    <row r="710" spans="6:8" x14ac:dyDescent="0.75">
      <c r="F710" s="19" t="s">
        <v>299</v>
      </c>
      <c r="G710">
        <f t="shared" si="16"/>
        <v>3540</v>
      </c>
      <c r="H710">
        <v>5.4359999999999999E-3</v>
      </c>
    </row>
    <row r="711" spans="6:8" x14ac:dyDescent="0.75">
      <c r="F711" s="19" t="s">
        <v>803</v>
      </c>
      <c r="G711">
        <f t="shared" si="16"/>
        <v>3545</v>
      </c>
      <c r="H711">
        <v>5.339E-3</v>
      </c>
    </row>
    <row r="712" spans="6:8" x14ac:dyDescent="0.75">
      <c r="F712" s="19" t="s">
        <v>804</v>
      </c>
      <c r="G712">
        <f t="shared" si="16"/>
        <v>3550</v>
      </c>
      <c r="H712">
        <v>5.509E-3</v>
      </c>
    </row>
    <row r="713" spans="6:8" x14ac:dyDescent="0.75">
      <c r="F713" s="19" t="s">
        <v>300</v>
      </c>
      <c r="G713">
        <f t="shared" si="16"/>
        <v>3555</v>
      </c>
      <c r="H713">
        <v>5.2719999999999998E-3</v>
      </c>
    </row>
    <row r="714" spans="6:8" x14ac:dyDescent="0.75">
      <c r="F714" s="19" t="s">
        <v>805</v>
      </c>
      <c r="G714">
        <f t="shared" si="16"/>
        <v>3560</v>
      </c>
      <c r="H714">
        <v>5.3639999999999998E-3</v>
      </c>
    </row>
    <row r="715" spans="6:8" x14ac:dyDescent="0.75">
      <c r="F715" s="19" t="s">
        <v>806</v>
      </c>
      <c r="G715">
        <f t="shared" si="16"/>
        <v>3565</v>
      </c>
      <c r="H715">
        <v>5.4429999999999999E-3</v>
      </c>
    </row>
    <row r="716" spans="6:8" x14ac:dyDescent="0.75">
      <c r="F716" s="19" t="s">
        <v>301</v>
      </c>
      <c r="G716">
        <f t="shared" si="16"/>
        <v>3570</v>
      </c>
      <c r="H716">
        <v>5.3140000000000001E-3</v>
      </c>
    </row>
    <row r="717" spans="6:8" x14ac:dyDescent="0.75">
      <c r="F717" s="19" t="s">
        <v>807</v>
      </c>
      <c r="G717">
        <f t="shared" si="16"/>
        <v>3575</v>
      </c>
      <c r="H717">
        <v>5.3509999999999999E-3</v>
      </c>
    </row>
    <row r="718" spans="6:8" x14ac:dyDescent="0.75">
      <c r="F718" s="19" t="s">
        <v>808</v>
      </c>
      <c r="G718">
        <f t="shared" si="16"/>
        <v>3580</v>
      </c>
      <c r="H718">
        <v>5.4079999999999996E-3</v>
      </c>
    </row>
    <row r="719" spans="6:8" x14ac:dyDescent="0.75">
      <c r="F719" s="19" t="s">
        <v>302</v>
      </c>
      <c r="G719">
        <f t="shared" si="16"/>
        <v>3585</v>
      </c>
      <c r="H719">
        <v>5.2209999999999999E-3</v>
      </c>
    </row>
    <row r="720" spans="6:8" x14ac:dyDescent="0.75">
      <c r="F720" s="19" t="s">
        <v>809</v>
      </c>
      <c r="G720">
        <f t="shared" si="16"/>
        <v>3590</v>
      </c>
      <c r="H720">
        <v>5.3010000000000002E-3</v>
      </c>
    </row>
    <row r="721" spans="6:8" x14ac:dyDescent="0.75">
      <c r="F721" s="19" t="s">
        <v>810</v>
      </c>
      <c r="G721">
        <f t="shared" si="16"/>
        <v>3595</v>
      </c>
      <c r="H721">
        <v>5.4270000000000004E-3</v>
      </c>
    </row>
    <row r="722" spans="6:8" x14ac:dyDescent="0.75">
      <c r="F722" s="19" t="s">
        <v>303</v>
      </c>
      <c r="G722">
        <f t="shared" si="16"/>
        <v>3600</v>
      </c>
      <c r="H722">
        <v>5.4050000000000001E-3</v>
      </c>
    </row>
    <row r="723" spans="6:8" x14ac:dyDescent="0.75">
      <c r="F723" s="19" t="s">
        <v>811</v>
      </c>
      <c r="G723">
        <f t="shared" si="16"/>
        <v>3605</v>
      </c>
      <c r="H723">
        <v>5.3189999999999999E-3</v>
      </c>
    </row>
    <row r="724" spans="6:8" x14ac:dyDescent="0.75">
      <c r="F724" s="19" t="s">
        <v>812</v>
      </c>
      <c r="G724">
        <f t="shared" si="16"/>
        <v>3610</v>
      </c>
      <c r="H724">
        <v>5.4299999999999999E-3</v>
      </c>
    </row>
    <row r="725" spans="6:8" x14ac:dyDescent="0.75">
      <c r="F725" s="19" t="s">
        <v>304</v>
      </c>
      <c r="G725">
        <f t="shared" si="16"/>
        <v>3615</v>
      </c>
      <c r="H725">
        <v>5.3569999999999998E-3</v>
      </c>
    </row>
    <row r="726" spans="6:8" x14ac:dyDescent="0.75">
      <c r="F726" s="19" t="s">
        <v>813</v>
      </c>
      <c r="G726">
        <f t="shared" si="16"/>
        <v>3620</v>
      </c>
      <c r="H726">
        <v>5.2119999999999996E-3</v>
      </c>
    </row>
    <row r="727" spans="6:8" x14ac:dyDescent="0.75">
      <c r="F727" s="19" t="s">
        <v>814</v>
      </c>
      <c r="G727">
        <f t="shared" si="16"/>
        <v>3625</v>
      </c>
      <c r="H727">
        <v>5.3290000000000004E-3</v>
      </c>
    </row>
    <row r="728" spans="6:8" x14ac:dyDescent="0.75">
      <c r="F728" s="19" t="s">
        <v>305</v>
      </c>
      <c r="G728">
        <f t="shared" si="16"/>
        <v>3630</v>
      </c>
      <c r="H728">
        <v>5.2570000000000004E-3</v>
      </c>
    </row>
    <row r="729" spans="6:8" x14ac:dyDescent="0.75">
      <c r="F729" s="19" t="s">
        <v>815</v>
      </c>
      <c r="G729">
        <f t="shared" si="16"/>
        <v>3635</v>
      </c>
      <c r="H729">
        <v>5.3189999999999999E-3</v>
      </c>
    </row>
    <row r="730" spans="6:8" x14ac:dyDescent="0.75">
      <c r="F730" s="19" t="s">
        <v>816</v>
      </c>
      <c r="G730">
        <f t="shared" si="16"/>
        <v>3640</v>
      </c>
      <c r="H730">
        <v>5.385E-3</v>
      </c>
    </row>
    <row r="731" spans="6:8" x14ac:dyDescent="0.75">
      <c r="F731" s="19" t="s">
        <v>306</v>
      </c>
      <c r="G731">
        <f t="shared" si="16"/>
        <v>3645</v>
      </c>
      <c r="H731">
        <v>5.3350000000000003E-3</v>
      </c>
    </row>
    <row r="732" spans="6:8" x14ac:dyDescent="0.75">
      <c r="F732" s="19" t="s">
        <v>817</v>
      </c>
      <c r="G732">
        <f t="shared" si="16"/>
        <v>3650</v>
      </c>
      <c r="H732">
        <v>5.2620000000000002E-3</v>
      </c>
    </row>
    <row r="733" spans="6:8" x14ac:dyDescent="0.75">
      <c r="F733" s="19" t="s">
        <v>818</v>
      </c>
      <c r="G733">
        <f t="shared" si="16"/>
        <v>3655</v>
      </c>
      <c r="H733">
        <v>5.3810000000000004E-3</v>
      </c>
    </row>
    <row r="734" spans="6:8" x14ac:dyDescent="0.75">
      <c r="F734" s="19" t="s">
        <v>307</v>
      </c>
      <c r="G734">
        <f t="shared" si="16"/>
        <v>3660</v>
      </c>
      <c r="H734">
        <v>5.1609999999999998E-3</v>
      </c>
    </row>
    <row r="735" spans="6:8" x14ac:dyDescent="0.75">
      <c r="F735" s="19" t="s">
        <v>819</v>
      </c>
      <c r="G735">
        <f t="shared" si="16"/>
        <v>3665</v>
      </c>
      <c r="H735">
        <v>5.2620000000000002E-3</v>
      </c>
    </row>
    <row r="736" spans="6:8" x14ac:dyDescent="0.75">
      <c r="F736" s="19" t="s">
        <v>820</v>
      </c>
      <c r="G736">
        <f t="shared" si="16"/>
        <v>3670</v>
      </c>
      <c r="H736">
        <v>5.2909999999999997E-3</v>
      </c>
    </row>
    <row r="737" spans="6:8" x14ac:dyDescent="0.75">
      <c r="F737" s="19" t="s">
        <v>308</v>
      </c>
      <c r="G737">
        <f t="shared" si="16"/>
        <v>3675</v>
      </c>
      <c r="H737">
        <v>5.2329999999999998E-3</v>
      </c>
    </row>
    <row r="738" spans="6:8" x14ac:dyDescent="0.75">
      <c r="F738" s="19" t="s">
        <v>821</v>
      </c>
      <c r="G738">
        <f t="shared" si="16"/>
        <v>3680</v>
      </c>
      <c r="H738">
        <v>5.1809999999999998E-3</v>
      </c>
    </row>
    <row r="739" spans="6:8" x14ac:dyDescent="0.75">
      <c r="F739" s="19" t="s">
        <v>822</v>
      </c>
      <c r="G739">
        <f t="shared" si="16"/>
        <v>3685</v>
      </c>
      <c r="H739">
        <v>5.3550000000000004E-3</v>
      </c>
    </row>
    <row r="740" spans="6:8" x14ac:dyDescent="0.75">
      <c r="F740" s="19" t="s">
        <v>309</v>
      </c>
      <c r="G740">
        <f t="shared" si="16"/>
        <v>3690</v>
      </c>
      <c r="H740">
        <v>5.2069999999999998E-3</v>
      </c>
    </row>
    <row r="741" spans="6:8" x14ac:dyDescent="0.75">
      <c r="F741" s="19" t="s">
        <v>823</v>
      </c>
      <c r="G741">
        <f t="shared" si="16"/>
        <v>3695</v>
      </c>
      <c r="H741">
        <v>5.2290000000000001E-3</v>
      </c>
    </row>
    <row r="742" spans="6:8" x14ac:dyDescent="0.75">
      <c r="F742" s="19" t="s">
        <v>824</v>
      </c>
      <c r="G742">
        <f t="shared" si="16"/>
        <v>3700</v>
      </c>
      <c r="H742">
        <v>5.2620000000000002E-3</v>
      </c>
    </row>
    <row r="743" spans="6:8" x14ac:dyDescent="0.75">
      <c r="F743" s="19" t="s">
        <v>310</v>
      </c>
      <c r="G743">
        <f t="shared" si="16"/>
        <v>3705</v>
      </c>
      <c r="H743">
        <v>5.1900000000000002E-3</v>
      </c>
    </row>
    <row r="744" spans="6:8" x14ac:dyDescent="0.75">
      <c r="F744" s="19" t="s">
        <v>825</v>
      </c>
      <c r="G744">
        <f t="shared" si="16"/>
        <v>3710</v>
      </c>
      <c r="H744">
        <v>5.1770000000000002E-3</v>
      </c>
    </row>
    <row r="745" spans="6:8" x14ac:dyDescent="0.75">
      <c r="F745" s="19" t="s">
        <v>826</v>
      </c>
      <c r="G745">
        <f t="shared" si="16"/>
        <v>3715</v>
      </c>
      <c r="H745">
        <v>5.3769999999999998E-3</v>
      </c>
    </row>
    <row r="746" spans="6:8" x14ac:dyDescent="0.75">
      <c r="F746" s="19" t="s">
        <v>311</v>
      </c>
      <c r="G746">
        <f t="shared" si="16"/>
        <v>3720</v>
      </c>
      <c r="H746">
        <v>5.1789999999999996E-3</v>
      </c>
    </row>
    <row r="747" spans="6:8" x14ac:dyDescent="0.75">
      <c r="F747" s="19" t="s">
        <v>827</v>
      </c>
      <c r="G747">
        <f t="shared" si="16"/>
        <v>3725</v>
      </c>
      <c r="H747">
        <v>5.195E-3</v>
      </c>
    </row>
    <row r="748" spans="6:8" x14ac:dyDescent="0.75">
      <c r="F748" s="19" t="s">
        <v>828</v>
      </c>
      <c r="G748">
        <f t="shared" si="16"/>
        <v>3730</v>
      </c>
      <c r="H748">
        <v>5.2599999999999999E-3</v>
      </c>
    </row>
    <row r="749" spans="6:8" x14ac:dyDescent="0.75">
      <c r="F749" s="19" t="s">
        <v>312</v>
      </c>
      <c r="G749">
        <f t="shared" si="16"/>
        <v>3735</v>
      </c>
      <c r="H749">
        <v>5.1630000000000001E-3</v>
      </c>
    </row>
    <row r="750" spans="6:8" x14ac:dyDescent="0.75">
      <c r="F750" s="19" t="s">
        <v>829</v>
      </c>
      <c r="G750">
        <f t="shared" si="16"/>
        <v>3740</v>
      </c>
      <c r="H750">
        <v>5.176E-3</v>
      </c>
    </row>
    <row r="751" spans="6:8" x14ac:dyDescent="0.75">
      <c r="F751" s="19" t="s">
        <v>830</v>
      </c>
      <c r="G751">
        <f t="shared" si="16"/>
        <v>3745</v>
      </c>
      <c r="H751">
        <v>5.28E-3</v>
      </c>
    </row>
    <row r="752" spans="6:8" x14ac:dyDescent="0.75">
      <c r="F752" s="19" t="s">
        <v>313</v>
      </c>
      <c r="G752">
        <f t="shared" si="16"/>
        <v>3750</v>
      </c>
      <c r="H752">
        <v>5.1929999999999997E-3</v>
      </c>
    </row>
    <row r="753" spans="6:8" x14ac:dyDescent="0.75">
      <c r="F753" s="19" t="s">
        <v>831</v>
      </c>
      <c r="G753">
        <f t="shared" si="16"/>
        <v>3755</v>
      </c>
      <c r="H753">
        <v>5.025E-3</v>
      </c>
    </row>
    <row r="754" spans="6:8" x14ac:dyDescent="0.75">
      <c r="F754" s="19" t="s">
        <v>832</v>
      </c>
      <c r="G754">
        <f t="shared" si="16"/>
        <v>3760</v>
      </c>
      <c r="H754">
        <v>5.0679999999999996E-3</v>
      </c>
    </row>
    <row r="755" spans="6:8" x14ac:dyDescent="0.75">
      <c r="F755" s="19" t="s">
        <v>314</v>
      </c>
      <c r="G755">
        <f t="shared" si="16"/>
        <v>3765</v>
      </c>
      <c r="H755">
        <v>5.2389999999999997E-3</v>
      </c>
    </row>
    <row r="756" spans="6:8" x14ac:dyDescent="0.75">
      <c r="F756" s="19" t="s">
        <v>833</v>
      </c>
      <c r="G756">
        <f t="shared" si="16"/>
        <v>3770</v>
      </c>
      <c r="H756">
        <v>5.0540000000000003E-3</v>
      </c>
    </row>
    <row r="757" spans="6:8" x14ac:dyDescent="0.75">
      <c r="F757" s="19" t="s">
        <v>834</v>
      </c>
      <c r="G757">
        <f t="shared" si="16"/>
        <v>3775</v>
      </c>
      <c r="H757">
        <v>5.2100000000000002E-3</v>
      </c>
    </row>
    <row r="758" spans="6:8" x14ac:dyDescent="0.75">
      <c r="F758" s="19" t="s">
        <v>315</v>
      </c>
      <c r="G758">
        <f t="shared" si="16"/>
        <v>3780</v>
      </c>
      <c r="H758">
        <v>5.091E-3</v>
      </c>
    </row>
    <row r="759" spans="6:8" x14ac:dyDescent="0.75">
      <c r="F759" s="19" t="s">
        <v>835</v>
      </c>
      <c r="G759">
        <f t="shared" si="16"/>
        <v>3785</v>
      </c>
      <c r="H759">
        <v>5.0990000000000002E-3</v>
      </c>
    </row>
    <row r="760" spans="6:8" x14ac:dyDescent="0.75">
      <c r="F760" s="19" t="s">
        <v>836</v>
      </c>
      <c r="G760">
        <f t="shared" si="16"/>
        <v>3790</v>
      </c>
      <c r="H760">
        <v>5.1869999999999998E-3</v>
      </c>
    </row>
    <row r="761" spans="6:8" x14ac:dyDescent="0.75">
      <c r="F761" s="19" t="s">
        <v>316</v>
      </c>
      <c r="G761">
        <f t="shared" si="16"/>
        <v>3795</v>
      </c>
      <c r="H761">
        <v>4.9969999999999997E-3</v>
      </c>
    </row>
    <row r="762" spans="6:8" x14ac:dyDescent="0.75">
      <c r="F762" s="19" t="s">
        <v>837</v>
      </c>
      <c r="G762">
        <f t="shared" si="16"/>
        <v>3800</v>
      </c>
      <c r="H762">
        <v>5.0480000000000004E-3</v>
      </c>
    </row>
    <row r="763" spans="6:8" x14ac:dyDescent="0.75">
      <c r="F763" s="19" t="s">
        <v>838</v>
      </c>
      <c r="G763">
        <f t="shared" si="16"/>
        <v>3805</v>
      </c>
      <c r="H763">
        <v>5.1919999999999996E-3</v>
      </c>
    </row>
    <row r="764" spans="6:8" x14ac:dyDescent="0.75">
      <c r="F764" s="19" t="s">
        <v>317</v>
      </c>
      <c r="G764">
        <f t="shared" si="16"/>
        <v>3810</v>
      </c>
      <c r="H764">
        <v>4.9979999999999998E-3</v>
      </c>
    </row>
    <row r="765" spans="6:8" x14ac:dyDescent="0.75">
      <c r="F765" s="19" t="s">
        <v>839</v>
      </c>
      <c r="G765">
        <f t="shared" si="16"/>
        <v>3815</v>
      </c>
      <c r="H765">
        <v>5.1330000000000004E-3</v>
      </c>
    </row>
    <row r="766" spans="6:8" x14ac:dyDescent="0.75">
      <c r="F766" s="19" t="s">
        <v>840</v>
      </c>
      <c r="G766">
        <f t="shared" si="16"/>
        <v>3820</v>
      </c>
      <c r="H766">
        <v>5.1650000000000003E-3</v>
      </c>
    </row>
    <row r="767" spans="6:8" x14ac:dyDescent="0.75">
      <c r="F767" s="19" t="s">
        <v>318</v>
      </c>
      <c r="G767">
        <f t="shared" si="16"/>
        <v>3825</v>
      </c>
      <c r="H767">
        <v>5.0390000000000001E-3</v>
      </c>
    </row>
    <row r="768" spans="6:8" x14ac:dyDescent="0.75">
      <c r="F768" s="19" t="s">
        <v>841</v>
      </c>
      <c r="G768">
        <f t="shared" si="16"/>
        <v>3830</v>
      </c>
      <c r="H768">
        <v>5.0990000000000002E-3</v>
      </c>
    </row>
    <row r="769" spans="6:8" x14ac:dyDescent="0.75">
      <c r="F769" s="19" t="s">
        <v>842</v>
      </c>
      <c r="G769">
        <f t="shared" si="16"/>
        <v>3835</v>
      </c>
      <c r="H769">
        <v>5.2100000000000002E-3</v>
      </c>
    </row>
    <row r="770" spans="6:8" x14ac:dyDescent="0.75">
      <c r="F770" s="19" t="s">
        <v>319</v>
      </c>
      <c r="G770">
        <f t="shared" si="16"/>
        <v>3840</v>
      </c>
      <c r="H770">
        <v>5.0679999999999996E-3</v>
      </c>
    </row>
    <row r="771" spans="6:8" x14ac:dyDescent="0.75">
      <c r="F771" s="19" t="s">
        <v>843</v>
      </c>
      <c r="G771">
        <f t="shared" si="16"/>
        <v>3845</v>
      </c>
      <c r="H771">
        <v>5.2430000000000003E-3</v>
      </c>
    </row>
    <row r="772" spans="6:8" x14ac:dyDescent="0.75">
      <c r="F772" s="19" t="s">
        <v>844</v>
      </c>
      <c r="G772">
        <f t="shared" si="16"/>
        <v>3850</v>
      </c>
      <c r="H772">
        <v>5.1440000000000001E-3</v>
      </c>
    </row>
    <row r="773" spans="6:8" x14ac:dyDescent="0.75">
      <c r="F773" s="19" t="s">
        <v>320</v>
      </c>
      <c r="G773">
        <f t="shared" ref="G773:G795" si="17">G772+5</f>
        <v>3855</v>
      </c>
      <c r="H773">
        <v>5.0299999999999997E-3</v>
      </c>
    </row>
    <row r="774" spans="6:8" x14ac:dyDescent="0.75">
      <c r="F774" s="19" t="s">
        <v>845</v>
      </c>
      <c r="G774">
        <f t="shared" si="17"/>
        <v>3860</v>
      </c>
      <c r="H774">
        <v>5.1209999999999997E-3</v>
      </c>
    </row>
    <row r="775" spans="6:8" x14ac:dyDescent="0.75">
      <c r="F775" s="19" t="s">
        <v>846</v>
      </c>
      <c r="G775">
        <f t="shared" si="17"/>
        <v>3865</v>
      </c>
      <c r="H775">
        <v>5.1219999999999998E-3</v>
      </c>
    </row>
    <row r="776" spans="6:8" x14ac:dyDescent="0.75">
      <c r="F776" s="19" t="s">
        <v>321</v>
      </c>
      <c r="G776">
        <f t="shared" si="17"/>
        <v>3870</v>
      </c>
      <c r="H776">
        <v>4.9959999999999996E-3</v>
      </c>
    </row>
    <row r="777" spans="6:8" x14ac:dyDescent="0.75">
      <c r="F777" s="19" t="s">
        <v>847</v>
      </c>
      <c r="G777">
        <f t="shared" si="17"/>
        <v>3875</v>
      </c>
      <c r="H777">
        <v>5.1609999999999998E-3</v>
      </c>
    </row>
    <row r="778" spans="6:8" x14ac:dyDescent="0.75">
      <c r="F778" s="19" t="s">
        <v>848</v>
      </c>
      <c r="G778">
        <f t="shared" si="17"/>
        <v>3880</v>
      </c>
      <c r="H778">
        <v>5.1809999999999998E-3</v>
      </c>
    </row>
    <row r="779" spans="6:8" x14ac:dyDescent="0.75">
      <c r="F779" s="19" t="s">
        <v>322</v>
      </c>
      <c r="G779">
        <f t="shared" si="17"/>
        <v>3885</v>
      </c>
      <c r="H779">
        <v>4.9410000000000001E-3</v>
      </c>
    </row>
    <row r="780" spans="6:8" x14ac:dyDescent="0.75">
      <c r="F780" s="19" t="s">
        <v>849</v>
      </c>
      <c r="G780">
        <f t="shared" si="17"/>
        <v>3890</v>
      </c>
      <c r="H780">
        <v>5.0740000000000004E-3</v>
      </c>
    </row>
    <row r="781" spans="6:8" x14ac:dyDescent="0.75">
      <c r="F781" s="19" t="s">
        <v>850</v>
      </c>
      <c r="G781">
        <f t="shared" si="17"/>
        <v>3895</v>
      </c>
      <c r="H781">
        <v>5.1929999999999997E-3</v>
      </c>
    </row>
    <row r="782" spans="6:8" x14ac:dyDescent="0.75">
      <c r="F782" s="19" t="s">
        <v>323</v>
      </c>
      <c r="G782">
        <f t="shared" si="17"/>
        <v>3900</v>
      </c>
      <c r="H782">
        <v>5.0899999999999999E-3</v>
      </c>
    </row>
    <row r="783" spans="6:8" x14ac:dyDescent="0.75">
      <c r="F783" s="19" t="s">
        <v>851</v>
      </c>
      <c r="G783">
        <f t="shared" si="17"/>
        <v>3905</v>
      </c>
      <c r="H783">
        <v>5.0889999999999998E-3</v>
      </c>
    </row>
    <row r="784" spans="6:8" x14ac:dyDescent="0.75">
      <c r="F784" s="19" t="s">
        <v>852</v>
      </c>
      <c r="G784">
        <f t="shared" si="17"/>
        <v>3910</v>
      </c>
      <c r="H784">
        <v>5.0350000000000004E-3</v>
      </c>
    </row>
    <row r="785" spans="6:8" x14ac:dyDescent="0.75">
      <c r="F785" s="19" t="s">
        <v>324</v>
      </c>
      <c r="G785">
        <f t="shared" si="17"/>
        <v>3915</v>
      </c>
      <c r="H785">
        <v>4.9519999999999998E-3</v>
      </c>
    </row>
    <row r="786" spans="6:8" x14ac:dyDescent="0.75">
      <c r="F786" s="19" t="s">
        <v>853</v>
      </c>
      <c r="G786">
        <f t="shared" si="17"/>
        <v>3920</v>
      </c>
      <c r="H786">
        <v>5.025E-3</v>
      </c>
    </row>
    <row r="787" spans="6:8" x14ac:dyDescent="0.75">
      <c r="F787" s="19" t="s">
        <v>854</v>
      </c>
      <c r="G787">
        <f t="shared" si="17"/>
        <v>3925</v>
      </c>
      <c r="H787">
        <v>4.9909999999999998E-3</v>
      </c>
    </row>
    <row r="788" spans="6:8" x14ac:dyDescent="0.75">
      <c r="F788" s="19" t="s">
        <v>325</v>
      </c>
      <c r="G788">
        <f t="shared" si="17"/>
        <v>3930</v>
      </c>
      <c r="H788">
        <v>4.9979999999999998E-3</v>
      </c>
    </row>
    <row r="789" spans="6:8" x14ac:dyDescent="0.75">
      <c r="F789" s="19" t="s">
        <v>855</v>
      </c>
      <c r="G789">
        <f t="shared" si="17"/>
        <v>3935</v>
      </c>
      <c r="H789">
        <v>5.0419999999999996E-3</v>
      </c>
    </row>
    <row r="790" spans="6:8" x14ac:dyDescent="0.75">
      <c r="F790" s="19" t="s">
        <v>856</v>
      </c>
      <c r="G790">
        <f t="shared" si="17"/>
        <v>3940</v>
      </c>
      <c r="H790">
        <v>5.0480000000000004E-3</v>
      </c>
    </row>
    <row r="791" spans="6:8" x14ac:dyDescent="0.75">
      <c r="F791" s="19" t="s">
        <v>326</v>
      </c>
      <c r="G791">
        <f t="shared" si="17"/>
        <v>3945</v>
      </c>
      <c r="H791">
        <v>5.1089999999999998E-3</v>
      </c>
    </row>
    <row r="792" spans="6:8" x14ac:dyDescent="0.75">
      <c r="F792" s="19" t="s">
        <v>857</v>
      </c>
      <c r="G792">
        <f t="shared" si="17"/>
        <v>3950</v>
      </c>
      <c r="H792">
        <v>5.0829999999999998E-3</v>
      </c>
    </row>
    <row r="793" spans="6:8" x14ac:dyDescent="0.75">
      <c r="F793" s="19" t="s">
        <v>858</v>
      </c>
      <c r="G793">
        <f t="shared" si="17"/>
        <v>3955</v>
      </c>
      <c r="H793">
        <v>5.1489999999999999E-3</v>
      </c>
    </row>
    <row r="794" spans="6:8" x14ac:dyDescent="0.75">
      <c r="F794" s="19" t="s">
        <v>859</v>
      </c>
      <c r="G794">
        <f t="shared" si="17"/>
        <v>3960</v>
      </c>
      <c r="H794">
        <v>5.2909999999999997E-3</v>
      </c>
    </row>
    <row r="795" spans="6:8" x14ac:dyDescent="0.75">
      <c r="F795" s="19" t="s">
        <v>860</v>
      </c>
      <c r="G795">
        <f t="shared" si="17"/>
        <v>3965</v>
      </c>
      <c r="H795">
        <v>5.0470000000000003E-3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826ae-ce52-4e0f-987a-3ae5dcf3d3c6" xsi:nil="true"/>
    <lcf76f155ced4ddcb4097134ff3c332f xmlns="15351079-27be-49c5-816a-0df13826569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4" ma:contentTypeDescription="Create a new document." ma:contentTypeScope="" ma:versionID="f9a0d3a6da9ee461570ce0a56e8939a8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3317f085be72b1234752aa0365b5a4e3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69924-2410-4D8D-9CA0-C85233C29B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8D8D5-DB40-49D9-A3FC-1669B635BEB1}">
  <ds:schemaRefs>
    <ds:schemaRef ds:uri="http://schemas.microsoft.com/office/2006/metadata/properties"/>
    <ds:schemaRef ds:uri="http://schemas.microsoft.com/office/infopath/2007/PartnerControls"/>
    <ds:schemaRef ds:uri="dcf826ae-ce52-4e0f-987a-3ae5dcf3d3c6"/>
    <ds:schemaRef ds:uri="15351079-27be-49c5-816a-0df13826569b"/>
  </ds:schemaRefs>
</ds:datastoreItem>
</file>

<file path=customXml/itemProps3.xml><?xml version="1.0" encoding="utf-8"?>
<ds:datastoreItem xmlns:ds="http://schemas.openxmlformats.org/officeDocument/2006/customXml" ds:itemID="{52F7B818-ACC5-43F2-AFC8-2A9D28391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M1 Backwater</vt:lpstr>
      <vt:lpstr>Sand Filter CV</vt:lpstr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2022-10-17T16:41:51Z</dcterms:created>
  <dcterms:modified xsi:type="dcterms:W3CDTF">2022-11-17T00:00:45Z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0x010100D5C38F6E58E8684A98E5CD6941DDF6E1</vt:lpwstr>
  </property>
</Properties>
</file>